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13_ncr:1_{1D2F1B59-EF58-4D1D-974D-4340763BBD8F}" xr6:coauthVersionLast="47" xr6:coauthVersionMax="47" xr10:uidLastSave="{00000000-0000-0000-0000-000000000000}"/>
  <bookViews>
    <workbookView xWindow="-120" yWindow="-120" windowWidth="29040" windowHeight="15840" xr2:uid="{932AD3A3-DF5E-4A4D-97FD-4A84EE29FC5B}"/>
  </bookViews>
  <sheets>
    <sheet name="Assumptions" sheetId="5" r:id="rId1"/>
    <sheet name="NSGO Calculation" sheetId="6" r:id="rId2"/>
    <sheet name="2022 FFS IP UPL Test" sheetId="31" r:id="rId3"/>
    <sheet name="2022 FFS OP UPL Test" sheetId="32" r:id="rId4"/>
    <sheet name="Removed" sheetId="30" r:id="rId5"/>
  </sheets>
  <definedNames>
    <definedName name="_Fill" localSheetId="4" hidden="1">#REF!</definedName>
    <definedName name="_Fill" hidden="1">#REF!</definedName>
    <definedName name="_xlnm._FilterDatabase" localSheetId="2" hidden="1">'2022 FFS IP UPL Test'!$A$9:$AN$68</definedName>
    <definedName name="_xlnm._FilterDatabase" localSheetId="3" hidden="1">'2022 FFS OP UPL Test'!$A$9:$AN$107</definedName>
    <definedName name="_xlnm._FilterDatabase" localSheetId="1" hidden="1">'NSGO Calculation'!$A$4:$M$68</definedName>
    <definedName name="_xlnm._FilterDatabase" localSheetId="4" hidden="1">Removed!$A$3:$D$322</definedName>
    <definedName name="ccccc" localSheetId="4" hidden="1">#REF!</definedName>
    <definedName name="ccccc" hidden="1">#REF!</definedName>
    <definedName name="FMAP">Assumptions!$B$11</definedName>
    <definedName name="NSGO_IP_PCT">Assumptions!$H$6</definedName>
    <definedName name="NSGO_OP_PCT">Assumptions!$I$6</definedName>
    <definedName name="_xlnm.Print_Area" localSheetId="2">'2022 FFS IP UPL Test'!$A$1:$AN$68</definedName>
    <definedName name="_xlnm.Print_Area" localSheetId="3">'2022 FFS OP UPL Test'!$A$1:$AN$107</definedName>
    <definedName name="_xlnm.Print_Area" localSheetId="1">'NSGO Calculation'!$A$3:$M$68</definedName>
    <definedName name="_xlnm.Print_Area" localSheetId="4">Removed!$A$1:$D$322</definedName>
    <definedName name="_xlnm.Print_Titles" localSheetId="1">'NSGO Calculation'!$1:$4</definedName>
    <definedName name="_xlnm.Print_Titles" localSheetId="4">Removed!$1:$3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" l="1"/>
  <c r="F6" i="5" l="1"/>
  <c r="E6" i="5"/>
  <c r="C6" i="5"/>
  <c r="B6" i="5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H5" i="6"/>
  <c r="J5" i="6" s="1"/>
  <c r="H6" i="6"/>
  <c r="J6" i="6" s="1"/>
  <c r="H7" i="6"/>
  <c r="J7" i="6" s="1"/>
  <c r="H8" i="6"/>
  <c r="J8" i="6" s="1"/>
  <c r="H9" i="6"/>
  <c r="J9" i="6" s="1"/>
  <c r="H10" i="6"/>
  <c r="J10" i="6" s="1"/>
  <c r="H11" i="6"/>
  <c r="J11" i="6" s="1"/>
  <c r="H12" i="6"/>
  <c r="J12" i="6" s="1"/>
  <c r="H13" i="6"/>
  <c r="J13" i="6" s="1"/>
  <c r="H14" i="6"/>
  <c r="J14" i="6" s="1"/>
  <c r="H15" i="6"/>
  <c r="J15" i="6" s="1"/>
  <c r="H16" i="6"/>
  <c r="J16" i="6" s="1"/>
  <c r="H17" i="6"/>
  <c r="J17" i="6" s="1"/>
  <c r="H18" i="6"/>
  <c r="J18" i="6" s="1"/>
  <c r="H19" i="6"/>
  <c r="J19" i="6" s="1"/>
  <c r="H20" i="6"/>
  <c r="J20" i="6" s="1"/>
  <c r="H21" i="6"/>
  <c r="J21" i="6" s="1"/>
  <c r="H22" i="6"/>
  <c r="J22" i="6" s="1"/>
  <c r="H23" i="6"/>
  <c r="J23" i="6" s="1"/>
  <c r="H24" i="6"/>
  <c r="J24" i="6" s="1"/>
  <c r="H25" i="6"/>
  <c r="J25" i="6" s="1"/>
  <c r="H26" i="6"/>
  <c r="J26" i="6" s="1"/>
  <c r="H27" i="6"/>
  <c r="J27" i="6" s="1"/>
  <c r="H28" i="6"/>
  <c r="J28" i="6" s="1"/>
  <c r="H29" i="6"/>
  <c r="J29" i="6" s="1"/>
  <c r="H30" i="6"/>
  <c r="J30" i="6" s="1"/>
  <c r="H31" i="6"/>
  <c r="J31" i="6" s="1"/>
  <c r="H32" i="6"/>
  <c r="J32" i="6" s="1"/>
  <c r="H33" i="6"/>
  <c r="J33" i="6" s="1"/>
  <c r="H34" i="6"/>
  <c r="J34" i="6" s="1"/>
  <c r="H35" i="6"/>
  <c r="J35" i="6" s="1"/>
  <c r="H36" i="6"/>
  <c r="J36" i="6" s="1"/>
  <c r="H37" i="6"/>
  <c r="J37" i="6" s="1"/>
  <c r="H38" i="6"/>
  <c r="J38" i="6" s="1"/>
  <c r="H39" i="6"/>
  <c r="J39" i="6" s="1"/>
  <c r="H40" i="6"/>
  <c r="J40" i="6" s="1"/>
  <c r="H41" i="6"/>
  <c r="J41" i="6" s="1"/>
  <c r="H42" i="6"/>
  <c r="J42" i="6" s="1"/>
  <c r="H43" i="6"/>
  <c r="J43" i="6" s="1"/>
  <c r="H44" i="6"/>
  <c r="J44" i="6" s="1"/>
  <c r="H45" i="6"/>
  <c r="J45" i="6" s="1"/>
  <c r="H46" i="6"/>
  <c r="J46" i="6" s="1"/>
  <c r="H47" i="6"/>
  <c r="J47" i="6" s="1"/>
  <c r="H48" i="6"/>
  <c r="J48" i="6" s="1"/>
  <c r="H49" i="6"/>
  <c r="J49" i="6" s="1"/>
  <c r="H50" i="6"/>
  <c r="J50" i="6" s="1"/>
  <c r="H51" i="6"/>
  <c r="J51" i="6" s="1"/>
  <c r="H52" i="6"/>
  <c r="J52" i="6" s="1"/>
  <c r="H53" i="6"/>
  <c r="J53" i="6" s="1"/>
  <c r="H54" i="6"/>
  <c r="J54" i="6" s="1"/>
  <c r="H55" i="6"/>
  <c r="J55" i="6" s="1"/>
  <c r="H56" i="6"/>
  <c r="J56" i="6" s="1"/>
  <c r="H57" i="6"/>
  <c r="J57" i="6" s="1"/>
  <c r="H58" i="6"/>
  <c r="J58" i="6" s="1"/>
  <c r="H59" i="6"/>
  <c r="J59" i="6" s="1"/>
  <c r="H60" i="6"/>
  <c r="J60" i="6" s="1"/>
  <c r="H61" i="6"/>
  <c r="J61" i="6" s="1"/>
  <c r="H62" i="6"/>
  <c r="J62" i="6" s="1"/>
  <c r="H63" i="6"/>
  <c r="J63" i="6" s="1"/>
  <c r="H64" i="6"/>
  <c r="J64" i="6" s="1"/>
  <c r="H65" i="6"/>
  <c r="J65" i="6" s="1"/>
  <c r="H66" i="6"/>
  <c r="J66" i="6" s="1"/>
  <c r="H67" i="6"/>
  <c r="J67" i="6" s="1"/>
  <c r="H68" i="6"/>
  <c r="J68" i="6" s="1"/>
  <c r="G6" i="5" l="1"/>
  <c r="D6" i="5" l="1"/>
  <c r="H6" i="5"/>
  <c r="I6" i="5"/>
  <c r="K43" i="6" l="1"/>
  <c r="K61" i="6"/>
  <c r="K30" i="6"/>
  <c r="K68" i="6"/>
  <c r="K29" i="6"/>
  <c r="K34" i="6"/>
  <c r="K25" i="6"/>
  <c r="L25" i="6" s="1"/>
  <c r="M25" i="6" s="1"/>
  <c r="K56" i="6"/>
  <c r="L56" i="6" s="1"/>
  <c r="M56" i="6" s="1"/>
  <c r="K17" i="6"/>
  <c r="K14" i="6"/>
  <c r="K18" i="6"/>
  <c r="L18" i="6" s="1"/>
  <c r="M18" i="6" s="1"/>
  <c r="K40" i="6"/>
  <c r="L40" i="6" s="1"/>
  <c r="M40" i="6" s="1"/>
  <c r="K63" i="6"/>
  <c r="K11" i="6"/>
  <c r="L11" i="6" s="1"/>
  <c r="M11" i="6" s="1"/>
  <c r="K32" i="6"/>
  <c r="L32" i="6" s="1"/>
  <c r="M32" i="6" s="1"/>
  <c r="K31" i="6"/>
  <c r="L31" i="6" s="1"/>
  <c r="M31" i="6" s="1"/>
  <c r="K67" i="6"/>
  <c r="K55" i="6"/>
  <c r="K59" i="6"/>
  <c r="L59" i="6" s="1"/>
  <c r="M59" i="6" s="1"/>
  <c r="K22" i="6"/>
  <c r="L22" i="6" s="1"/>
  <c r="M22" i="6" s="1"/>
  <c r="K60" i="6"/>
  <c r="K35" i="6"/>
  <c r="L35" i="6" s="1"/>
  <c r="M35" i="6" s="1"/>
  <c r="K26" i="6"/>
  <c r="K48" i="6"/>
  <c r="L48" i="6" s="1"/>
  <c r="M48" i="6" s="1"/>
  <c r="K52" i="6"/>
  <c r="K9" i="6"/>
  <c r="K6" i="6"/>
  <c r="K44" i="6"/>
  <c r="L44" i="6" s="1"/>
  <c r="M44" i="6" s="1"/>
  <c r="K45" i="6"/>
  <c r="K62" i="6"/>
  <c r="L62" i="6" s="1"/>
  <c r="M62" i="6" s="1"/>
  <c r="K51" i="6"/>
  <c r="K47" i="6"/>
  <c r="L47" i="6" s="1"/>
  <c r="M47" i="6" s="1"/>
  <c r="K65" i="6"/>
  <c r="K19" i="6"/>
  <c r="K39" i="6"/>
  <c r="K10" i="6"/>
  <c r="L10" i="6" s="1"/>
  <c r="M10" i="6" s="1"/>
  <c r="K37" i="6"/>
  <c r="K23" i="6"/>
  <c r="L23" i="6" s="1"/>
  <c r="M23" i="6" s="1"/>
  <c r="K54" i="6"/>
  <c r="K21" i="6"/>
  <c r="L21" i="6" s="1"/>
  <c r="M21" i="6" s="1"/>
  <c r="K28" i="6"/>
  <c r="K58" i="6"/>
  <c r="K27" i="6"/>
  <c r="K57" i="6"/>
  <c r="K16" i="6"/>
  <c r="K7" i="6"/>
  <c r="L7" i="6" s="1"/>
  <c r="M7" i="6" s="1"/>
  <c r="K5" i="6"/>
  <c r="L5" i="6" s="1"/>
  <c r="M5" i="6" s="1"/>
  <c r="K42" i="6"/>
  <c r="L42" i="6" s="1"/>
  <c r="M42" i="6" s="1"/>
  <c r="K64" i="6"/>
  <c r="K66" i="6"/>
  <c r="K15" i="6"/>
  <c r="K46" i="6"/>
  <c r="L46" i="6" s="1"/>
  <c r="M46" i="6" s="1"/>
  <c r="K13" i="6"/>
  <c r="L13" i="6" s="1"/>
  <c r="M13" i="6" s="1"/>
  <c r="K20" i="6"/>
  <c r="L20" i="6" s="1"/>
  <c r="M20" i="6" s="1"/>
  <c r="K50" i="6"/>
  <c r="L50" i="6" s="1"/>
  <c r="M50" i="6" s="1"/>
  <c r="K49" i="6"/>
  <c r="L49" i="6" s="1"/>
  <c r="M49" i="6" s="1"/>
  <c r="K41" i="6"/>
  <c r="K8" i="6"/>
  <c r="K53" i="6"/>
  <c r="K38" i="6"/>
  <c r="K12" i="6"/>
  <c r="K33" i="6"/>
  <c r="L33" i="6" s="1"/>
  <c r="M33" i="6" s="1"/>
  <c r="K36" i="6"/>
  <c r="L36" i="6" s="1"/>
  <c r="M36" i="6" s="1"/>
  <c r="K24" i="6"/>
  <c r="L24" i="6" s="1"/>
  <c r="M24" i="6" s="1"/>
  <c r="L19" i="6"/>
  <c r="M19" i="6" s="1"/>
  <c r="L28" i="6"/>
  <c r="M28" i="6" s="1"/>
  <c r="L14" i="6"/>
  <c r="M14" i="6" s="1"/>
  <c r="L15" i="6"/>
  <c r="M15" i="6" s="1"/>
  <c r="L29" i="6"/>
  <c r="M29" i="6" s="1"/>
  <c r="L17" i="6"/>
  <c r="M17" i="6" s="1"/>
  <c r="L16" i="6"/>
  <c r="M16" i="6" s="1"/>
  <c r="L57" i="6"/>
  <c r="M57" i="6" s="1"/>
  <c r="L65" i="6"/>
  <c r="M65" i="6" s="1"/>
  <c r="L39" i="6"/>
  <c r="M39" i="6" s="1"/>
  <c r="L68" i="6"/>
  <c r="M68" i="6" s="1"/>
  <c r="L67" i="6"/>
  <c r="M67" i="6" s="1"/>
  <c r="L53" i="6"/>
  <c r="M53" i="6" s="1"/>
  <c r="L45" i="6"/>
  <c r="M45" i="6" s="1"/>
  <c r="L43" i="6"/>
  <c r="M43" i="6" s="1"/>
  <c r="L64" i="6"/>
  <c r="M64" i="6" s="1"/>
  <c r="L30" i="6"/>
  <c r="M30" i="6" s="1"/>
  <c r="L61" i="6"/>
  <c r="M61" i="6" s="1"/>
  <c r="L41" i="6"/>
  <c r="M41" i="6" s="1"/>
  <c r="L38" i="6"/>
  <c r="M38" i="6" s="1"/>
  <c r="L58" i="6"/>
  <c r="M58" i="6" s="1"/>
  <c r="L63" i="6"/>
  <c r="M63" i="6" s="1"/>
  <c r="L26" i="6"/>
  <c r="M26" i="6" s="1"/>
  <c r="L37" i="6"/>
  <c r="M37" i="6" s="1"/>
  <c r="L52" i="6"/>
  <c r="M52" i="6" s="1"/>
  <c r="L51" i="6"/>
  <c r="M51" i="6" s="1"/>
  <c r="L54" i="6"/>
  <c r="M54" i="6" s="1"/>
  <c r="L55" i="6"/>
  <c r="M55" i="6" s="1"/>
  <c r="L12" i="6"/>
  <c r="M12" i="6" s="1"/>
  <c r="L60" i="6"/>
  <c r="M60" i="6" s="1"/>
  <c r="L34" i="6"/>
  <c r="M34" i="6" s="1"/>
  <c r="L6" i="6"/>
  <c r="M6" i="6" s="1"/>
  <c r="L27" i="6"/>
  <c r="M27" i="6" s="1"/>
  <c r="L8" i="6"/>
  <c r="M8" i="6" s="1"/>
  <c r="L66" i="6"/>
  <c r="M66" i="6" s="1"/>
  <c r="L9" i="6"/>
  <c r="M9" i="6" s="1"/>
  <c r="H3" i="6"/>
  <c r="B12" i="5"/>
  <c r="K3" i="6" l="1"/>
  <c r="L3" i="6"/>
  <c r="J3" i="6"/>
  <c r="I3" i="6"/>
  <c r="M3" i="6" l="1"/>
</calcChain>
</file>

<file path=xl/sharedStrings.xml><?xml version="1.0" encoding="utf-8"?>
<sst xmlns="http://schemas.openxmlformats.org/spreadsheetml/2006/main" count="4467" uniqueCount="1622">
  <si>
    <t>TX</t>
  </si>
  <si>
    <t/>
  </si>
  <si>
    <t>State</t>
  </si>
  <si>
    <t>State Demonstration Rate Year</t>
  </si>
  <si>
    <t>Service Type</t>
  </si>
  <si>
    <t>Demonstration Type (Cost, Payment, DRG, Per Diem)</t>
  </si>
  <si>
    <t>Other State Provider ID Number</t>
  </si>
  <si>
    <t>National Provider ID
(NPI)</t>
  </si>
  <si>
    <t>Medicare Certification Number
(Medicare ID)</t>
  </si>
  <si>
    <t>State-specific Provider ID (Medicaid ID)</t>
  </si>
  <si>
    <t>Provider Name</t>
  </si>
  <si>
    <t>Ownership Category Type (Private, NSGO, SGO)</t>
  </si>
  <si>
    <t>Critical Access Hospital (CAH) Status</t>
  </si>
  <si>
    <t>Adjusted UPL Gap</t>
  </si>
  <si>
    <t>State Abbre-viation (e.g., AL, AK)</t>
  </si>
  <si>
    <t>Specified by State (e.g., 2016)</t>
  </si>
  <si>
    <t>IP</t>
  </si>
  <si>
    <t>Payment</t>
  </si>
  <si>
    <t xml:space="preserve">Other State Provider Numbers (Other than Medicaid ID)  </t>
  </si>
  <si>
    <t>Unique ID number issued to providers by CMS</t>
  </si>
  <si>
    <t>Obtain from Medicare Cost Reports</t>
  </si>
  <si>
    <t>State Provided</t>
  </si>
  <si>
    <t>Specify if CAH - Y/N</t>
  </si>
  <si>
    <t>Calculate as 
407 + 408</t>
  </si>
  <si>
    <t>2022</t>
  </si>
  <si>
    <t>N</t>
  </si>
  <si>
    <t>None</t>
  </si>
  <si>
    <t>1447883301</t>
  </si>
  <si>
    <t>415580601</t>
  </si>
  <si>
    <t>1407169196</t>
  </si>
  <si>
    <t>282322101</t>
  </si>
  <si>
    <t>1174563779</t>
  </si>
  <si>
    <t>450144</t>
  </si>
  <si>
    <t>127298107</t>
  </si>
  <si>
    <t>ANDREWS COUNTY HOSPITAL DISTRICT</t>
  </si>
  <si>
    <t>NSGO</t>
  </si>
  <si>
    <t>1093708679</t>
  </si>
  <si>
    <t>111829102</t>
  </si>
  <si>
    <t>1750499273</t>
  </si>
  <si>
    <t>158977201</t>
  </si>
  <si>
    <t>1619115383</t>
  </si>
  <si>
    <t>208013701</t>
  </si>
  <si>
    <t>1417465824</t>
  </si>
  <si>
    <t>387515501</t>
  </si>
  <si>
    <t>1093744187</t>
  </si>
  <si>
    <t>094148602</t>
  </si>
  <si>
    <t>1508810573</t>
  </si>
  <si>
    <t>020973601</t>
  </si>
  <si>
    <t>1669472387</t>
  </si>
  <si>
    <t>135036506</t>
  </si>
  <si>
    <t>1194893263</t>
  </si>
  <si>
    <t>450586</t>
  </si>
  <si>
    <t>138353107</t>
  </si>
  <si>
    <t>BAYLOR COUNTY HOSPITAL DISTRICT</t>
  </si>
  <si>
    <t>1609855139</t>
  </si>
  <si>
    <t>151691601</t>
  </si>
  <si>
    <t>1184262800</t>
  </si>
  <si>
    <t>412883701</t>
  </si>
  <si>
    <t>1124305065</t>
  </si>
  <si>
    <t>314161601</t>
  </si>
  <si>
    <t>1801826839</t>
  </si>
  <si>
    <t>388217701</t>
  </si>
  <si>
    <t>1346729159</t>
  </si>
  <si>
    <t>395486901</t>
  </si>
  <si>
    <t>1073511762</t>
  </si>
  <si>
    <t>127262703</t>
  </si>
  <si>
    <t>1992700983</t>
  </si>
  <si>
    <t>121776205</t>
  </si>
  <si>
    <t>1649273434</t>
  </si>
  <si>
    <t>171848805</t>
  </si>
  <si>
    <t>1265430177</t>
  </si>
  <si>
    <t>135223905</t>
  </si>
  <si>
    <t>1447250253</t>
  </si>
  <si>
    <t>139485012</t>
  </si>
  <si>
    <t>1477857332</t>
  </si>
  <si>
    <t>450253</t>
  </si>
  <si>
    <t>083290905</t>
  </si>
  <si>
    <t>BELLVILLE ST JOSEPH HEALTH CENTER</t>
  </si>
  <si>
    <t>1821011248</t>
  </si>
  <si>
    <t>450213</t>
  </si>
  <si>
    <t>136141205</t>
  </si>
  <si>
    <t>BEXAR COUNTY HOSPITAL DISTRICT</t>
  </si>
  <si>
    <t>Y</t>
  </si>
  <si>
    <t>1104383371</t>
  </si>
  <si>
    <t>451385</t>
  </si>
  <si>
    <t>401736001</t>
  </si>
  <si>
    <t>BOSQUE COUNTY HOSPITAL DISTRICT</t>
  </si>
  <si>
    <t>1114903523</t>
  </si>
  <si>
    <t>207311601</t>
  </si>
  <si>
    <t>1407191984</t>
  </si>
  <si>
    <t>322879301</t>
  </si>
  <si>
    <t>1538667035</t>
  </si>
  <si>
    <t>387663301</t>
  </si>
  <si>
    <t>1376662296</t>
  </si>
  <si>
    <t>192622201</t>
  </si>
  <si>
    <t>1174576698</t>
  </si>
  <si>
    <t>020817501</t>
  </si>
  <si>
    <t>1063466035</t>
  </si>
  <si>
    <t>121807504</t>
  </si>
  <si>
    <t>1962455816</t>
  </si>
  <si>
    <t>020841501</t>
  </si>
  <si>
    <t>1609275585</t>
  </si>
  <si>
    <t>349366001</t>
  </si>
  <si>
    <t>1275580938</t>
  </si>
  <si>
    <t>094187402</t>
  </si>
  <si>
    <t>1023065794</t>
  </si>
  <si>
    <t>112712802</t>
  </si>
  <si>
    <t>1184622847</t>
  </si>
  <si>
    <t>127300503</t>
  </si>
  <si>
    <t>1194743013</t>
  </si>
  <si>
    <t>138910807</t>
  </si>
  <si>
    <t>1720480627</t>
  </si>
  <si>
    <t>354178101</t>
  </si>
  <si>
    <t>1326079534</t>
  </si>
  <si>
    <t>450369</t>
  </si>
  <si>
    <t>133250406</t>
  </si>
  <si>
    <t>CHILDRESS COUNTY HOSPITAL DISTRICT</t>
  </si>
  <si>
    <t>1124092036</t>
  </si>
  <si>
    <t>112667403</t>
  </si>
  <si>
    <t>CHRISTUS GOOD SHEPHERD MEDICAL CENTER</t>
  </si>
  <si>
    <t>1295736734</t>
  </si>
  <si>
    <t>020976902</t>
  </si>
  <si>
    <t>1598749707</t>
  </si>
  <si>
    <t>112706003</t>
  </si>
  <si>
    <t>1679557888</t>
  </si>
  <si>
    <t>138296208</t>
  </si>
  <si>
    <t>1033568621</t>
  </si>
  <si>
    <t>366812101</t>
  </si>
  <si>
    <t>1194787218</t>
  </si>
  <si>
    <t>020844901</t>
  </si>
  <si>
    <t>1821004151</t>
  </si>
  <si>
    <t>020844903</t>
  </si>
  <si>
    <t>1447228747</t>
  </si>
  <si>
    <t>020811801</t>
  </si>
  <si>
    <t>1003885641</t>
  </si>
  <si>
    <t>094222903</t>
  </si>
  <si>
    <t>1689641680</t>
  </si>
  <si>
    <t>121775403</t>
  </si>
  <si>
    <t>1093783391</t>
  </si>
  <si>
    <t>136436606</t>
  </si>
  <si>
    <t>1124052162</t>
  </si>
  <si>
    <t>450023</t>
  </si>
  <si>
    <t>137907508</t>
  </si>
  <si>
    <t>CITIZENS MEDICAL CENTER COUNTY OF VICTORIA</t>
  </si>
  <si>
    <t>1689628984</t>
  </si>
  <si>
    <t>020943901</t>
  </si>
  <si>
    <t>1134172406</t>
  </si>
  <si>
    <t>020950401</t>
  </si>
  <si>
    <t>1306897277</t>
  </si>
  <si>
    <t>111905902</t>
  </si>
  <si>
    <t>1902857766</t>
  </si>
  <si>
    <t>020979302</t>
  </si>
  <si>
    <t>1437102639</t>
  </si>
  <si>
    <t>112698903</t>
  </si>
  <si>
    <t>1699726406</t>
  </si>
  <si>
    <t>127311205</t>
  </si>
  <si>
    <t>1518911833</t>
  </si>
  <si>
    <t>094105602</t>
  </si>
  <si>
    <t>1659323772</t>
  </si>
  <si>
    <t>094193202</t>
  </si>
  <si>
    <t>1619924719</t>
  </si>
  <si>
    <t>112716902</t>
  </si>
  <si>
    <t>1043267701</t>
  </si>
  <si>
    <t>020947001</t>
  </si>
  <si>
    <t>1740238641</t>
  </si>
  <si>
    <t>135033210</t>
  </si>
  <si>
    <t>COLUMBUS COMMUNITY HOSPITAL</t>
  </si>
  <si>
    <t>1972581940</t>
  </si>
  <si>
    <t>112671602</t>
  </si>
  <si>
    <t>1326025701</t>
  </si>
  <si>
    <t>451325</t>
  </si>
  <si>
    <t>091770005</t>
  </si>
  <si>
    <t>CONCHO COUNTY HOSPITAL</t>
  </si>
  <si>
    <t>1891765178</t>
  </si>
  <si>
    <t>021184901</t>
  </si>
  <si>
    <t>1386652527</t>
  </si>
  <si>
    <t>094221102</t>
  </si>
  <si>
    <t>1780823021</t>
  </si>
  <si>
    <t>451379</t>
  </si>
  <si>
    <t>134772611</t>
  </si>
  <si>
    <t>CORYELL COUNTY MEMORIAL HOSPITAL AUTHORITY</t>
  </si>
  <si>
    <t>1790702371</t>
  </si>
  <si>
    <t>451308</t>
  </si>
  <si>
    <t>137227806</t>
  </si>
  <si>
    <t>COUNTY OF YOAKUM</t>
  </si>
  <si>
    <t>1972517365</t>
  </si>
  <si>
    <t>408600101</t>
  </si>
  <si>
    <t>1639176456</t>
  </si>
  <si>
    <t>451331</t>
  </si>
  <si>
    <t>130826407</t>
  </si>
  <si>
    <t>DALLAM HARTLEY COUNTIES HOSPITAL DISTRICT</t>
  </si>
  <si>
    <t>1932123247</t>
  </si>
  <si>
    <t>450015</t>
  </si>
  <si>
    <t>127295703</t>
  </si>
  <si>
    <t>DALLAS COUNTY HOSPITAL DISTRICT</t>
  </si>
  <si>
    <t>1861690364</t>
  </si>
  <si>
    <t>219336901</t>
  </si>
  <si>
    <t>DALLAS MEDICAL CENTER LLC</t>
  </si>
  <si>
    <t>1134108053</t>
  </si>
  <si>
    <t>450489</t>
  </si>
  <si>
    <t>189947801</t>
  </si>
  <si>
    <t>DAWSON COUNTY HOSPITAL DISTRICT</t>
  </si>
  <si>
    <t>1053317362</t>
  </si>
  <si>
    <t>160709501</t>
  </si>
  <si>
    <t>1568454403</t>
  </si>
  <si>
    <t>450155</t>
  </si>
  <si>
    <t>133544006</t>
  </si>
  <si>
    <t>DEAF SMITH COUNTY HOSPITAL DISTRICT</t>
  </si>
  <si>
    <t>1124076401</t>
  </si>
  <si>
    <t>450271</t>
  </si>
  <si>
    <t>130606006</t>
  </si>
  <si>
    <t>DECATUR HOSPITAL AUTHORITY</t>
  </si>
  <si>
    <t>1437148020</t>
  </si>
  <si>
    <t>450597</t>
  </si>
  <si>
    <t>138911619</t>
  </si>
  <si>
    <t>DEWITT MEDICAL DISTRICT</t>
  </si>
  <si>
    <t>1326134255</t>
  </si>
  <si>
    <t>451390</t>
  </si>
  <si>
    <t>217884004</t>
  </si>
  <si>
    <t>DIMMIT REGIONAL HOSPITAL</t>
  </si>
  <si>
    <t>1548286172</t>
  </si>
  <si>
    <t>132812205</t>
  </si>
  <si>
    <t>1689650921</t>
  </si>
  <si>
    <t>450411</t>
  </si>
  <si>
    <t>137074409</t>
  </si>
  <si>
    <t>EASTLAND MEMORIAL HOSPITAL DISTRICT</t>
  </si>
  <si>
    <t>1740273994</t>
  </si>
  <si>
    <t>450132</t>
  </si>
  <si>
    <t>135235306</t>
  </si>
  <si>
    <t>ECTOR COUNTY HOSPITAL DISTRICT</t>
  </si>
  <si>
    <t>1558659714</t>
  </si>
  <si>
    <t>291854201</t>
  </si>
  <si>
    <t>1316936990</t>
  </si>
  <si>
    <t>450024</t>
  </si>
  <si>
    <t>138951211</t>
  </si>
  <si>
    <t>EL PASO COUNTY HOSPITAL DISTRICT</t>
  </si>
  <si>
    <t>1770536120</t>
  </si>
  <si>
    <t>094109802</t>
  </si>
  <si>
    <t>1669752234</t>
  </si>
  <si>
    <t>309798201</t>
  </si>
  <si>
    <t>1063411767</t>
  </si>
  <si>
    <t>163111101</t>
  </si>
  <si>
    <t>1235685892</t>
  </si>
  <si>
    <t>376537203</t>
  </si>
  <si>
    <t>1760417646</t>
  </si>
  <si>
    <t>451370</t>
  </si>
  <si>
    <t>330811601</t>
  </si>
  <si>
    <t>FANNIN COUNTY HOSPITAL AUTHORITY</t>
  </si>
  <si>
    <t>1902047376</t>
  </si>
  <si>
    <t>217744601</t>
  </si>
  <si>
    <t>1770579591</t>
  </si>
  <si>
    <t>110803703</t>
  </si>
  <si>
    <t>1447574819</t>
  </si>
  <si>
    <t>112688004</t>
  </si>
  <si>
    <t>1972071991</t>
  </si>
  <si>
    <t>396650901</t>
  </si>
  <si>
    <t>1932108214</t>
  </si>
  <si>
    <t>450235</t>
  </si>
  <si>
    <t>121785303</t>
  </si>
  <si>
    <t>GONZALES HEALTHCARE SYSTEMS</t>
  </si>
  <si>
    <t>1841497153</t>
  </si>
  <si>
    <t>197063401</t>
  </si>
  <si>
    <t>1720088123</t>
  </si>
  <si>
    <t>450104</t>
  </si>
  <si>
    <t>138411709</t>
  </si>
  <si>
    <t>GUADALUPE COUNTY HOSPITAL BOARD</t>
  </si>
  <si>
    <t>1134137466</t>
  </si>
  <si>
    <t>451354</t>
  </si>
  <si>
    <t>110856504</t>
  </si>
  <si>
    <t>HAMILTON HOSPITAL</t>
  </si>
  <si>
    <t>1992707780</t>
  </si>
  <si>
    <t>451344</t>
  </si>
  <si>
    <t>094117105</t>
  </si>
  <si>
    <t>HANSFORD COUNTY HOSPITAL DISTRICT</t>
  </si>
  <si>
    <t>1881688976</t>
  </si>
  <si>
    <t>154504801</t>
  </si>
  <si>
    <t>1205900370</t>
  </si>
  <si>
    <t>450289</t>
  </si>
  <si>
    <t>133355104</t>
  </si>
  <si>
    <t>HARRIS COUNTY HOSPITAL DISTRICT</t>
  </si>
  <si>
    <t>1184607897</t>
  </si>
  <si>
    <t>451341</t>
  </si>
  <si>
    <t>112702904</t>
  </si>
  <si>
    <t>HASKELL COUNTY HOSPITAL</t>
  </si>
  <si>
    <t>1003344334</t>
  </si>
  <si>
    <t>380473401</t>
  </si>
  <si>
    <t>1558349399</t>
  </si>
  <si>
    <t>322916301</t>
  </si>
  <si>
    <t>1326546797</t>
  </si>
  <si>
    <t>387377001</t>
  </si>
  <si>
    <t>1528064649</t>
  </si>
  <si>
    <t>138644310</t>
  </si>
  <si>
    <t>1184233785</t>
  </si>
  <si>
    <t>420957901</t>
  </si>
  <si>
    <t>1841562709</t>
  </si>
  <si>
    <t>312239201</t>
  </si>
  <si>
    <t>1497726343</t>
  </si>
  <si>
    <t>136430906</t>
  </si>
  <si>
    <t>1891882833</t>
  </si>
  <si>
    <t>138962907</t>
  </si>
  <si>
    <t>1306268321</t>
  </si>
  <si>
    <t>342897103</t>
  </si>
  <si>
    <t>1952723967</t>
  </si>
  <si>
    <t>336478801</t>
  </si>
  <si>
    <t>1740450121</t>
  </si>
  <si>
    <t>193867201</t>
  </si>
  <si>
    <t>1073043592</t>
  </si>
  <si>
    <t>378943001</t>
  </si>
  <si>
    <t>1598750721</t>
  </si>
  <si>
    <t>450352</t>
  </si>
  <si>
    <t>131038504</t>
  </si>
  <si>
    <t>HUNT MEMORIAL HOSPITAL DISTRICT</t>
  </si>
  <si>
    <t>1124061882</t>
  </si>
  <si>
    <t>451363</t>
  </si>
  <si>
    <t>121808305</t>
  </si>
  <si>
    <t>JACKSON COUNTY HOSPITAL DISTRICT</t>
  </si>
  <si>
    <t>1730697350</t>
  </si>
  <si>
    <t>387381201</t>
  </si>
  <si>
    <t>1811942238</t>
  </si>
  <si>
    <t>112724302</t>
  </si>
  <si>
    <t>1861488579</t>
  </si>
  <si>
    <t>135035706</t>
  </si>
  <si>
    <t>1114998911</t>
  </si>
  <si>
    <t>094178302</t>
  </si>
  <si>
    <t>1205018439</t>
  </si>
  <si>
    <t>020966001</t>
  </si>
  <si>
    <t>1700854288</t>
  </si>
  <si>
    <t>450698</t>
  </si>
  <si>
    <t>127313803</t>
  </si>
  <si>
    <t>LAMB HEALTHCARE CENTER</t>
  </si>
  <si>
    <t>1851632616</t>
  </si>
  <si>
    <t>331242301</t>
  </si>
  <si>
    <t>1396731105</t>
  </si>
  <si>
    <t>094186602</t>
  </si>
  <si>
    <t>LAREDO REGIONAL MEDICAL CENTER LP</t>
  </si>
  <si>
    <t>1548232044</t>
  </si>
  <si>
    <t>162033801</t>
  </si>
  <si>
    <t>1992767511</t>
  </si>
  <si>
    <t>451376</t>
  </si>
  <si>
    <t>135233809</t>
  </si>
  <si>
    <t>LAVACA MEDICAL CENTER</t>
  </si>
  <si>
    <t>1528026267</t>
  </si>
  <si>
    <t>110839103</t>
  </si>
  <si>
    <t>1225289499</t>
  </si>
  <si>
    <t>281514401</t>
  </si>
  <si>
    <t>1679678767</t>
  </si>
  <si>
    <t>450465</t>
  </si>
  <si>
    <t>130959304</t>
  </si>
  <si>
    <t>MATAGORDA COUNTY HOSPITAL DISTRICT</t>
  </si>
  <si>
    <t>1871898478</t>
  </si>
  <si>
    <t>283280001</t>
  </si>
  <si>
    <t>1255384533</t>
  </si>
  <si>
    <t>094192402</t>
  </si>
  <si>
    <t>1427048453</t>
  </si>
  <si>
    <t>451330</t>
  </si>
  <si>
    <t>212140201</t>
  </si>
  <si>
    <t>MEDINA COUNTY HOSPITAL DISTRICT</t>
  </si>
  <si>
    <t>1730132234</t>
  </si>
  <si>
    <t>020834001</t>
  </si>
  <si>
    <t>1710985098</t>
  </si>
  <si>
    <t>337433201</t>
  </si>
  <si>
    <t>1740233782</t>
  </si>
  <si>
    <t>020934801</t>
  </si>
  <si>
    <t>1982666111</t>
  </si>
  <si>
    <t>137805107</t>
  </si>
  <si>
    <t>1295788735</t>
  </si>
  <si>
    <t>146021401</t>
  </si>
  <si>
    <t>1932152337</t>
  </si>
  <si>
    <t>146509801</t>
  </si>
  <si>
    <t>1295843787</t>
  </si>
  <si>
    <t>192751901</t>
  </si>
  <si>
    <t>1689650616</t>
  </si>
  <si>
    <t>112697102</t>
  </si>
  <si>
    <t>1689630865</t>
  </si>
  <si>
    <t>451356</t>
  </si>
  <si>
    <t>137909111</t>
  </si>
  <si>
    <t>MEMORIAL MEDICAL CENTER</t>
  </si>
  <si>
    <t>1396746129</t>
  </si>
  <si>
    <t>139172412</t>
  </si>
  <si>
    <t>1578547345</t>
  </si>
  <si>
    <t>130734007</t>
  </si>
  <si>
    <t>1083937593</t>
  </si>
  <si>
    <t>281028501</t>
  </si>
  <si>
    <t>1184179194</t>
  </si>
  <si>
    <t>376837601</t>
  </si>
  <si>
    <t>1659525236</t>
  </si>
  <si>
    <t>204254101</t>
  </si>
  <si>
    <t>1376071530</t>
  </si>
  <si>
    <t>379200401</t>
  </si>
  <si>
    <t>1124074273</t>
  </si>
  <si>
    <t>094154402</t>
  </si>
  <si>
    <t>1225146400</t>
  </si>
  <si>
    <t>133258705</t>
  </si>
  <si>
    <t>1275592131</t>
  </si>
  <si>
    <t>126679303</t>
  </si>
  <si>
    <t>1689629941</t>
  </si>
  <si>
    <t>186221101</t>
  </si>
  <si>
    <t>1073580726</t>
  </si>
  <si>
    <t>127263503</t>
  </si>
  <si>
    <t>1528027786</t>
  </si>
  <si>
    <t>135032405</t>
  </si>
  <si>
    <t>1033165501</t>
  </si>
  <si>
    <t>209345201</t>
  </si>
  <si>
    <t>1497871628</t>
  </si>
  <si>
    <t>094219503</t>
  </si>
  <si>
    <t>1871619254</t>
  </si>
  <si>
    <t>140713201</t>
  </si>
  <si>
    <t>1437171568</t>
  </si>
  <si>
    <t>127319504</t>
  </si>
  <si>
    <t>1629089966</t>
  </si>
  <si>
    <t>094119702</t>
  </si>
  <si>
    <t>1255325817</t>
  </si>
  <si>
    <t>450133</t>
  </si>
  <si>
    <t>136143806</t>
  </si>
  <si>
    <t>MIDLAND COUNTY HOSPITAL DISTRCT</t>
  </si>
  <si>
    <t>1205833985</t>
  </si>
  <si>
    <t>112679902</t>
  </si>
  <si>
    <t>1184631673</t>
  </si>
  <si>
    <t>451342</t>
  </si>
  <si>
    <t>136325111</t>
  </si>
  <si>
    <t>MITCHELL COUNTY HOSPITAL DISTRICT</t>
  </si>
  <si>
    <t>1700991700</t>
  </si>
  <si>
    <t>451386</t>
  </si>
  <si>
    <t>094129604</t>
  </si>
  <si>
    <t>MOORE COUNTY HOSPITAL</t>
  </si>
  <si>
    <t>1679578439</t>
  </si>
  <si>
    <t>094108002</t>
  </si>
  <si>
    <t>1801831748</t>
  </si>
  <si>
    <t>450508</t>
  </si>
  <si>
    <t>131030203</t>
  </si>
  <si>
    <t>NACOGDOCHES COUNTY HOSPITAL DISTRICT</t>
  </si>
  <si>
    <t>1700885076</t>
  </si>
  <si>
    <t>130605205</t>
  </si>
  <si>
    <t>1144274226</t>
  </si>
  <si>
    <t>112701102</t>
  </si>
  <si>
    <t>1992285282</t>
  </si>
  <si>
    <t>133252009</t>
  </si>
  <si>
    <t>1750819025</t>
  </si>
  <si>
    <t>377705401</t>
  </si>
  <si>
    <t>1871911016</t>
  </si>
  <si>
    <t>350857401</t>
  </si>
  <si>
    <t>1467442418</t>
  </si>
  <si>
    <t>137245009</t>
  </si>
  <si>
    <t>1700883196</t>
  </si>
  <si>
    <t>450330</t>
  </si>
  <si>
    <t>127303903</t>
  </si>
  <si>
    <t>OAK BEND MEDICAL CENTER</t>
  </si>
  <si>
    <t>1255708715</t>
  </si>
  <si>
    <t>358963201</t>
  </si>
  <si>
    <t>1245237593</t>
  </si>
  <si>
    <t>451359</t>
  </si>
  <si>
    <t>112704504</t>
  </si>
  <si>
    <t>OCHILTREE HOSPITAL DISTRICT</t>
  </si>
  <si>
    <t>1801852736</t>
  </si>
  <si>
    <t>112711003</t>
  </si>
  <si>
    <t>1134166192</t>
  </si>
  <si>
    <t>020977701</t>
  </si>
  <si>
    <t>1164510673</t>
  </si>
  <si>
    <t>121816602</t>
  </si>
  <si>
    <t>1972590602</t>
  </si>
  <si>
    <t>450565</t>
  </si>
  <si>
    <t>138950412</t>
  </si>
  <si>
    <t>PALO PINTO GENERAL HOSPITAL</t>
  </si>
  <si>
    <t>1497708929</t>
  </si>
  <si>
    <t>111915801</t>
  </si>
  <si>
    <t>PARKVIEW REGIONAL HOSPITAL</t>
  </si>
  <si>
    <t>1760598692</t>
  </si>
  <si>
    <t>451389</t>
  </si>
  <si>
    <t>130616909</t>
  </si>
  <si>
    <t>PECOS COUNTY MEMORIAL HOSPITAL</t>
  </si>
  <si>
    <t>1083112023</t>
  </si>
  <si>
    <t>391575301</t>
  </si>
  <si>
    <t>1184132524</t>
  </si>
  <si>
    <t>388696201</t>
  </si>
  <si>
    <t>1407121189</t>
  </si>
  <si>
    <t>316360201</t>
  </si>
  <si>
    <t>1700805678</t>
  </si>
  <si>
    <t>121822403</t>
  </si>
  <si>
    <t>1790174860</t>
  </si>
  <si>
    <t>354018901</t>
  </si>
  <si>
    <t>1386902138</t>
  </si>
  <si>
    <t>308032701</t>
  </si>
  <si>
    <t>1477061885</t>
  </si>
  <si>
    <t>388701003</t>
  </si>
  <si>
    <t>1831170273</t>
  </si>
  <si>
    <t>451377</t>
  </si>
  <si>
    <t>112684904</t>
  </si>
  <si>
    <t>REEVES COUNTY HOSPITAL DISTRICT</t>
  </si>
  <si>
    <t>1942240189</t>
  </si>
  <si>
    <t>451317</t>
  </si>
  <si>
    <t>020991801</t>
  </si>
  <si>
    <t>REFUGIO COUNTY MEMORIAL HOSPITAL DISTRICT</t>
  </si>
  <si>
    <t>1427472463</t>
  </si>
  <si>
    <t>343723801</t>
  </si>
  <si>
    <t>1629138029</t>
  </si>
  <si>
    <t>193399601</t>
  </si>
  <si>
    <t>1275581852</t>
  </si>
  <si>
    <t>450055</t>
  </si>
  <si>
    <t>133244705</t>
  </si>
  <si>
    <t>ROLLING PLAINS MEMORIAL HOSPITAL</t>
  </si>
  <si>
    <t>1942294939</t>
  </si>
  <si>
    <t>127267603</t>
  </si>
  <si>
    <t>1891789772</t>
  </si>
  <si>
    <t>137962006</t>
  </si>
  <si>
    <t>1154315307</t>
  </si>
  <si>
    <t>135226205</t>
  </si>
  <si>
    <t>1013085083</t>
  </si>
  <si>
    <t>388635001</t>
  </si>
  <si>
    <t>1396138970</t>
  </si>
  <si>
    <t>353712801</t>
  </si>
  <si>
    <t>1265772362</t>
  </si>
  <si>
    <t>326725404</t>
  </si>
  <si>
    <t>1265568638</t>
  </si>
  <si>
    <t>190123303</t>
  </si>
  <si>
    <t>1962497800</t>
  </si>
  <si>
    <t>136327710</t>
  </si>
  <si>
    <t>1477516466</t>
  </si>
  <si>
    <t>137249208</t>
  </si>
  <si>
    <t>1578588463</t>
  </si>
  <si>
    <t>451384</t>
  </si>
  <si>
    <t>136330112</t>
  </si>
  <si>
    <t>SCURRY COUNTY HOSPITAL DISTRICT</t>
  </si>
  <si>
    <t>1821025990</t>
  </si>
  <si>
    <t>451358</t>
  </si>
  <si>
    <t>094121303</t>
  </si>
  <si>
    <t>SEMINOLE HOSPITAL DISTRICT OF GAINES COUNTY TEXAS</t>
  </si>
  <si>
    <t>1003833013</t>
  </si>
  <si>
    <t>094151004</t>
  </si>
  <si>
    <t>1356446686</t>
  </si>
  <si>
    <t>094153604</t>
  </si>
  <si>
    <t>1164526786</t>
  </si>
  <si>
    <t>135225404</t>
  </si>
  <si>
    <t>1093810327</t>
  </si>
  <si>
    <t>137265806</t>
  </si>
  <si>
    <t>1124137054</t>
  </si>
  <si>
    <t>158980601</t>
  </si>
  <si>
    <t>1578780870</t>
  </si>
  <si>
    <t>194106401</t>
  </si>
  <si>
    <t>1447355771</t>
  </si>
  <si>
    <t>186599001</t>
  </si>
  <si>
    <t>1992707228</t>
  </si>
  <si>
    <t>137226005</t>
  </si>
  <si>
    <t>1013957836</t>
  </si>
  <si>
    <t>220351501</t>
  </si>
  <si>
    <t>SHERMAN GRAYSON HOSPITAL LLC</t>
  </si>
  <si>
    <t>1790782704</t>
  </si>
  <si>
    <t>127294003</t>
  </si>
  <si>
    <t>1215969787</t>
  </si>
  <si>
    <t>133245406</t>
  </si>
  <si>
    <t>1154361475</t>
  </si>
  <si>
    <t>181706601</t>
  </si>
  <si>
    <t>1770573586</t>
  </si>
  <si>
    <t>094113001</t>
  </si>
  <si>
    <t>1912906298</t>
  </si>
  <si>
    <t>136491104</t>
  </si>
  <si>
    <t>1720033947</t>
  </si>
  <si>
    <t>094160103</t>
  </si>
  <si>
    <t>1649223645</t>
  </si>
  <si>
    <t>020957901</t>
  </si>
  <si>
    <t>1679528889</t>
  </si>
  <si>
    <t>112717702</t>
  </si>
  <si>
    <t>1629021845</t>
  </si>
  <si>
    <t>094216103</t>
  </si>
  <si>
    <t>1659559573</t>
  </si>
  <si>
    <t>298019501</t>
  </si>
  <si>
    <t>1942208616</t>
  </si>
  <si>
    <t>160630301</t>
  </si>
  <si>
    <t>1710314141</t>
  </si>
  <si>
    <t>339153401</t>
  </si>
  <si>
    <t>1407990088</t>
  </si>
  <si>
    <t>281219001</t>
  </si>
  <si>
    <t>1659362630</t>
  </si>
  <si>
    <t>176692501</t>
  </si>
  <si>
    <t>1760567085</t>
  </si>
  <si>
    <t>450654</t>
  </si>
  <si>
    <t>136332705</t>
  </si>
  <si>
    <t>STARR COUNTY HOSPITAL  DISTRICT</t>
  </si>
  <si>
    <t>1285065623</t>
  </si>
  <si>
    <t>450498</t>
  </si>
  <si>
    <t>337991901</t>
  </si>
  <si>
    <t>STEPHENS MEMORIAL HOSPITAL DISTRICT</t>
  </si>
  <si>
    <t>1285191452</t>
  </si>
  <si>
    <t>405102101</t>
  </si>
  <si>
    <t>1992753222</t>
  </si>
  <si>
    <t>450039</t>
  </si>
  <si>
    <t>126675104</t>
  </si>
  <si>
    <t>TARRANT COUNTY HOSPITAL DISTRICT</t>
  </si>
  <si>
    <t>1700801909</t>
  </si>
  <si>
    <t>130601104</t>
  </si>
  <si>
    <t>1972709970</t>
  </si>
  <si>
    <t>196829901</t>
  </si>
  <si>
    <t>1538522412</t>
  </si>
  <si>
    <t>369162801</t>
  </si>
  <si>
    <t>1811916901</t>
  </si>
  <si>
    <t>450399</t>
  </si>
  <si>
    <t>130618504</t>
  </si>
  <si>
    <t>TERRY MEMORIAL HOSPITAL DISTRICT</t>
  </si>
  <si>
    <t>1477643690</t>
  </si>
  <si>
    <t>139135109</t>
  </si>
  <si>
    <t>1174533343</t>
  </si>
  <si>
    <t>130614405</t>
  </si>
  <si>
    <t>1215296884</t>
  </si>
  <si>
    <t>316296801</t>
  </si>
  <si>
    <t>1508899204</t>
  </si>
  <si>
    <t>127304703</t>
  </si>
  <si>
    <t>1396778064</t>
  </si>
  <si>
    <t>131036903</t>
  </si>
  <si>
    <t>1336172105</t>
  </si>
  <si>
    <t>112677302</t>
  </si>
  <si>
    <t>1104845015</t>
  </si>
  <si>
    <t>136326908</t>
  </si>
  <si>
    <t>1417980202</t>
  </si>
  <si>
    <t>120726804</t>
  </si>
  <si>
    <t>1922031541</t>
  </si>
  <si>
    <t>121794503</t>
  </si>
  <si>
    <t>1033120423</t>
  </si>
  <si>
    <t>314080801</t>
  </si>
  <si>
    <t>1548291883</t>
  </si>
  <si>
    <t>020982701</t>
  </si>
  <si>
    <t>1396779948</t>
  </si>
  <si>
    <t>020908201</t>
  </si>
  <si>
    <t>1003883158</t>
  </si>
  <si>
    <t>020967802</t>
  </si>
  <si>
    <t>1457382798</t>
  </si>
  <si>
    <t>094140302</t>
  </si>
  <si>
    <t>1770514077</t>
  </si>
  <si>
    <t>094207002</t>
  </si>
  <si>
    <t>1962504340</t>
  </si>
  <si>
    <t>185556101</t>
  </si>
  <si>
    <t>1760628184</t>
  </si>
  <si>
    <t>315440301</t>
  </si>
  <si>
    <t>1861467573</t>
  </si>
  <si>
    <t>163925401</t>
  </si>
  <si>
    <t>1548387418</t>
  </si>
  <si>
    <t>137949705</t>
  </si>
  <si>
    <t>1194753590</t>
  </si>
  <si>
    <t>330388501</t>
  </si>
  <si>
    <t>1174526529</t>
  </si>
  <si>
    <t>450080</t>
  </si>
  <si>
    <t>138913209</t>
  </si>
  <si>
    <t>TITUS COUNTY MEM HOSP DIST</t>
  </si>
  <si>
    <t>1447259627</t>
  </si>
  <si>
    <t>450460</t>
  </si>
  <si>
    <t>136381405</t>
  </si>
  <si>
    <t>TYLER COUNTY HOSPITAL DISTRICT</t>
  </si>
  <si>
    <t>1407364847</t>
  </si>
  <si>
    <t>388347201</t>
  </si>
  <si>
    <t>1851390967</t>
  </si>
  <si>
    <t>194997601</t>
  </si>
  <si>
    <t>UHS OF TEXOMA INC</t>
  </si>
  <si>
    <t>1023013448</t>
  </si>
  <si>
    <t>135237906</t>
  </si>
  <si>
    <t>1821087164</t>
  </si>
  <si>
    <t>450686</t>
  </si>
  <si>
    <t>137999206</t>
  </si>
  <si>
    <t>UNIVERSITY MEDICAL CENTER</t>
  </si>
  <si>
    <t>1417941295</t>
  </si>
  <si>
    <t>127278304</t>
  </si>
  <si>
    <t>1659352987</t>
  </si>
  <si>
    <t>162965101</t>
  </si>
  <si>
    <t>1740288505</t>
  </si>
  <si>
    <t>451387</t>
  </si>
  <si>
    <t>121782009</t>
  </si>
  <si>
    <t>UVALDE COUNTY HOSPITAL AUTHORITY</t>
  </si>
  <si>
    <t>1104830900</t>
  </si>
  <si>
    <t>450154</t>
  </si>
  <si>
    <t>119877204</t>
  </si>
  <si>
    <t>VAL VERDE HOSPITAL CORPORATION</t>
  </si>
  <si>
    <t>1184911877</t>
  </si>
  <si>
    <t>294543801</t>
  </si>
  <si>
    <t>1154618742</t>
  </si>
  <si>
    <t>292096901</t>
  </si>
  <si>
    <t>1598744856</t>
  </si>
  <si>
    <t>159156201</t>
  </si>
  <si>
    <t>1851343909</t>
  </si>
  <si>
    <t>094118902</t>
  </si>
  <si>
    <t>1245878990</t>
  </si>
  <si>
    <t>412747401</t>
  </si>
  <si>
    <t>1417471467</t>
  </si>
  <si>
    <t>385345901</t>
  </si>
  <si>
    <t>1316931835</t>
  </si>
  <si>
    <t>450584</t>
  </si>
  <si>
    <t>112707808</t>
  </si>
  <si>
    <t>WILBARGER COUNTY HOSPITAL DISTRICT</t>
  </si>
  <si>
    <t>1871599829</t>
  </si>
  <si>
    <t>450108</t>
  </si>
  <si>
    <t>135151206</t>
  </si>
  <si>
    <t>WILSON COUNTY MEMORIAL HOSPITAL DISTRICT</t>
  </si>
  <si>
    <t>1295781227</t>
  </si>
  <si>
    <t>148698701</t>
  </si>
  <si>
    <t>1487607792</t>
  </si>
  <si>
    <t>094164302</t>
  </si>
  <si>
    <t>1881697878</t>
  </si>
  <si>
    <t>451346</t>
  </si>
  <si>
    <t>112673204</t>
  </si>
  <si>
    <t>YOAKUM COMMUNITY HOSPITAL</t>
  </si>
  <si>
    <t>Database Variable Number</t>
  </si>
  <si>
    <t>Variable Description</t>
  </si>
  <si>
    <t>Detailed Description/ Data Source</t>
  </si>
  <si>
    <t>No Data</t>
  </si>
  <si>
    <t>2022 Medicare Inpatient Fee-for-Service Upper Payment Limit Demonstration</t>
  </si>
  <si>
    <t>109</t>
  </si>
  <si>
    <t>State Demon-stration Rate Year</t>
  </si>
  <si>
    <t>Demon-stration Type (Cost, Payment)</t>
  </si>
  <si>
    <t>OP</t>
  </si>
  <si>
    <t>ANDREWS COUNTY HOSPITAL DISTRICT (DBA PERMIAN REGIONAL MED CTR)</t>
  </si>
  <si>
    <t>1457393571</t>
  </si>
  <si>
    <t>450078</t>
  </si>
  <si>
    <t>364187001</t>
  </si>
  <si>
    <t>ANSON HOSPITAL DISTRICT</t>
  </si>
  <si>
    <t>1225038938</t>
  </si>
  <si>
    <t>451310</t>
  </si>
  <si>
    <t>130089906</t>
  </si>
  <si>
    <t>BALLINGER MEMORIAL HOSPITAL</t>
  </si>
  <si>
    <t>1679903967</t>
  </si>
  <si>
    <t>348928801</t>
  </si>
  <si>
    <t>407926101</t>
  </si>
  <si>
    <t>1174522494</t>
  </si>
  <si>
    <t>451320</t>
  </si>
  <si>
    <t>020993401</t>
  </si>
  <si>
    <t>BAYSIDE COMMUNITY HOSPITAL</t>
  </si>
  <si>
    <t>BELLVILLE GENERAL HOSPITAL</t>
  </si>
  <si>
    <t>BEXAR COUNTY HOSPITAL DISTRICT - UNIVERSITY HEALTH SYSTEM</t>
  </si>
  <si>
    <t>BOSQUE COUNTY HOSPITAL DISTRICT-GOODALL-WITCHER HOSPITAL</t>
  </si>
  <si>
    <t>BROWNFIELD REGIONAL MED CTR</t>
  </si>
  <si>
    <t>1750377289</t>
  </si>
  <si>
    <t>112725003</t>
  </si>
  <si>
    <t>1205164928</t>
  </si>
  <si>
    <t>212060201</t>
  </si>
  <si>
    <t>CHILDRESS GENERAL HOSPITAL</t>
  </si>
  <si>
    <t>CHRISTUS HEALTH ARK LATEX</t>
  </si>
  <si>
    <t>CITIZENS MEDICAL CENTER</t>
  </si>
  <si>
    <t>1437156361</t>
  </si>
  <si>
    <t>451362</t>
  </si>
  <si>
    <t>094138703</t>
  </si>
  <si>
    <t>CLAY COUNTY MEMORIAL HOSPITAL</t>
  </si>
  <si>
    <t>1942314448</t>
  </si>
  <si>
    <t>451366</t>
  </si>
  <si>
    <t>094152803</t>
  </si>
  <si>
    <t>COCHRAN MEMORIAL HOSPITAL</t>
  </si>
  <si>
    <t>1477594299</t>
  </si>
  <si>
    <t>126840107</t>
  </si>
  <si>
    <t>1346544616</t>
  </si>
  <si>
    <t>281406304</t>
  </si>
  <si>
    <t>CONCHO COUNTY HOPSITAL</t>
  </si>
  <si>
    <t>COON MEMORIAL HOSPITAL</t>
  </si>
  <si>
    <t>CORYELL MEM HOSP</t>
  </si>
  <si>
    <t>1316197767</t>
  </si>
  <si>
    <t>451353</t>
  </si>
  <si>
    <t>199602701</t>
  </si>
  <si>
    <t>CRANE MEMORIAL HOSPITAL</t>
  </si>
  <si>
    <t>1114435260</t>
  </si>
  <si>
    <t>391576104</t>
  </si>
  <si>
    <t>1063500270</t>
  </si>
  <si>
    <t>094141105</t>
  </si>
  <si>
    <t>CUERO COMMUNITY HOSPITAL</t>
  </si>
  <si>
    <t>1013970862</t>
  </si>
  <si>
    <t>176354201</t>
  </si>
  <si>
    <t>EASTLAND MEMORIAL HOSPITAL</t>
  </si>
  <si>
    <t>1003192311</t>
  </si>
  <si>
    <t>311054601</t>
  </si>
  <si>
    <t>1871583153</t>
  </si>
  <si>
    <t>451343</t>
  </si>
  <si>
    <t>135034009</t>
  </si>
  <si>
    <t>ELECTRA MEMORIAL HOSPITAL</t>
  </si>
  <si>
    <t>1841294246</t>
  </si>
  <si>
    <t>133367602</t>
  </si>
  <si>
    <t>1598746703</t>
  </si>
  <si>
    <t>451313</t>
  </si>
  <si>
    <t>112692202</t>
  </si>
  <si>
    <t>FISHER COUNTY HOSPITAL DISTRICT</t>
  </si>
  <si>
    <t>1700826575</t>
  </si>
  <si>
    <t>450451</t>
  </si>
  <si>
    <t>216719901</t>
  </si>
  <si>
    <t>GLEN ROSE MEDICAL CENTER</t>
  </si>
  <si>
    <t>GONZALES HEALTHCARE SYSTEMS - MEMORIAL HOSPITAL</t>
  </si>
  <si>
    <t>1881691061</t>
  </si>
  <si>
    <t>450085</t>
  </si>
  <si>
    <t>346945401</t>
  </si>
  <si>
    <t>GRAHAM GENERAL HOSPITAL</t>
  </si>
  <si>
    <t>1154317774</t>
  </si>
  <si>
    <t>147918003</t>
  </si>
  <si>
    <t>GUADALUPE COUNTY HOSPITAL BOARD dba GUADALUPE REGIONAL MEDICAL CENTER</t>
  </si>
  <si>
    <t>1326037607</t>
  </si>
  <si>
    <t>451392</t>
  </si>
  <si>
    <t>007068203</t>
  </si>
  <si>
    <t>HAMILTON COUNTY HOSPITAL DISTRICT</t>
  </si>
  <si>
    <t>1396739710</t>
  </si>
  <si>
    <t>450243</t>
  </si>
  <si>
    <t>094131202</t>
  </si>
  <si>
    <t>HAMLIN MEMORIAL HOSPITAL</t>
  </si>
  <si>
    <t>HANSFORD HOSPITAL</t>
  </si>
  <si>
    <t>1861510521</t>
  </si>
  <si>
    <t>451352</t>
  </si>
  <si>
    <t>121692107</t>
  </si>
  <si>
    <t>HARDEMAN COUNTY MEMORIAL</t>
  </si>
  <si>
    <t>HASKELL MEMORIAL HOSPITAL</t>
  </si>
  <si>
    <t>1558354241</t>
  </si>
  <si>
    <t>450578</t>
  </si>
  <si>
    <t>109588703</t>
  </si>
  <si>
    <t>HEMPHILL COUNTY</t>
  </si>
  <si>
    <t>HEREFORD REGIONAL MED CNTR</t>
  </si>
  <si>
    <t>HUNT REGIONAL MEDICAL CENTER</t>
  </si>
  <si>
    <t>1083619712</t>
  </si>
  <si>
    <t>451307</t>
  </si>
  <si>
    <t>112728403</t>
  </si>
  <si>
    <t>IRAAN GENERAL HOSPITAL</t>
  </si>
  <si>
    <t>1790777696</t>
  </si>
  <si>
    <t>450241</t>
  </si>
  <si>
    <t>119874904</t>
  </si>
  <si>
    <t>JACK COUNTY HOPSITAL DISTRICT -FAITH COMMUNITY HOSPITAL</t>
  </si>
  <si>
    <t>JACKSON HEALTHCARE CENTER</t>
  </si>
  <si>
    <t>1164688495</t>
  </si>
  <si>
    <t>206083201</t>
  </si>
  <si>
    <t>1487639175</t>
  </si>
  <si>
    <t>451394</t>
  </si>
  <si>
    <t>121053605</t>
  </si>
  <si>
    <t>KNOX COUNTY HOSPITAL</t>
  </si>
  <si>
    <t>LAVACA MEDICAL CENTER HBP</t>
  </si>
  <si>
    <t>1154324952</t>
  </si>
  <si>
    <t>451375</t>
  </si>
  <si>
    <t>284333604</t>
  </si>
  <si>
    <t>LIBERTY DAYTON REGIONAL MEDICAL CENTER</t>
  </si>
  <si>
    <t>1831140979</t>
  </si>
  <si>
    <t>451324</t>
  </si>
  <si>
    <t>121781205</t>
  </si>
  <si>
    <t>LILLIAN M HUDSPETH MEMORIAL HOSPITAL</t>
  </si>
  <si>
    <t>1861487779</t>
  </si>
  <si>
    <t>451303</t>
  </si>
  <si>
    <t>140714001</t>
  </si>
  <si>
    <t>LIMESTONE MEDICAL CENTER</t>
  </si>
  <si>
    <t>1922001775</t>
  </si>
  <si>
    <t>163219201</t>
  </si>
  <si>
    <t>1821066820</t>
  </si>
  <si>
    <t>451351</t>
  </si>
  <si>
    <t>094180903</t>
  </si>
  <si>
    <t>LYNN COUNTY HOSPITAL DISTRICT</t>
  </si>
  <si>
    <t>1780731737</t>
  </si>
  <si>
    <t>020990001</t>
  </si>
  <si>
    <t>1679560866</t>
  </si>
  <si>
    <t>451333</t>
  </si>
  <si>
    <t>136145310</t>
  </si>
  <si>
    <t>MARTIN COUNTY HOSPITAL</t>
  </si>
  <si>
    <t>MATAGORDA REGIONAL MEDICAL CENTER</t>
  </si>
  <si>
    <t>1023013935</t>
  </si>
  <si>
    <t>451309</t>
  </si>
  <si>
    <t>094172602</t>
  </si>
  <si>
    <t>MCCANEY HOSPITAL AND CONVALESCENT HOME</t>
  </si>
  <si>
    <t>MEDICAL ARTS HOSPITAL</t>
  </si>
  <si>
    <t>MEDINA COMMUNITY HOSPITAL</t>
  </si>
  <si>
    <t>MIDLAND COUNTY HOSPITAL</t>
  </si>
  <si>
    <t>MITCHELL COUNTY HOSPITAL</t>
  </si>
  <si>
    <t>MOORE COUNTY HOSPITAL DISTRICT</t>
  </si>
  <si>
    <t>1952306672</t>
  </si>
  <si>
    <t>141858401</t>
  </si>
  <si>
    <t>MOTHER FRANCES HOSPITAL JACKSONVILLE</t>
  </si>
  <si>
    <t>1659308948</t>
  </si>
  <si>
    <t>127301306</t>
  </si>
  <si>
    <t>MOTHER FRANCES HOSPITAL WINNSBORO</t>
  </si>
  <si>
    <t>1699770149</t>
  </si>
  <si>
    <t>451335</t>
  </si>
  <si>
    <t>120745806</t>
  </si>
  <si>
    <t>MUENSTER MEMORIAL HOSPITAL</t>
  </si>
  <si>
    <t>NACOGDOCHES MEMORIAL HOSP</t>
  </si>
  <si>
    <t>1689655912</t>
  </si>
  <si>
    <t>450641</t>
  </si>
  <si>
    <t>127310404</t>
  </si>
  <si>
    <t>NOCONA GENERAL HOSPITAL</t>
  </si>
  <si>
    <t>1205837770</t>
  </si>
  <si>
    <t>451315</t>
  </si>
  <si>
    <t>020989201</t>
  </si>
  <si>
    <t>NORTH RUNNELS</t>
  </si>
  <si>
    <t>OAKBEND MEDICAL CENTER</t>
  </si>
  <si>
    <t>1699772541</t>
  </si>
  <si>
    <t>451364</t>
  </si>
  <si>
    <t>136412710</t>
  </si>
  <si>
    <t>OTTO KAISER MEMORIAL HOSPITAL</t>
  </si>
  <si>
    <t>1780786699</t>
  </si>
  <si>
    <t>152686501</t>
  </si>
  <si>
    <t>PALO PINTO GENERAL HOSP</t>
  </si>
  <si>
    <t>1396748471</t>
  </si>
  <si>
    <t>451334</t>
  </si>
  <si>
    <t>121787905</t>
  </si>
  <si>
    <t>1861475626</t>
  </si>
  <si>
    <t>137343308</t>
  </si>
  <si>
    <t>PECOS COUNTY MEMORIAL HOSP</t>
  </si>
  <si>
    <t>1033118716</t>
  </si>
  <si>
    <t>451350</t>
  </si>
  <si>
    <t>136142011</t>
  </si>
  <si>
    <t>PLAINS MEMORIAL HOSPITAL</t>
  </si>
  <si>
    <t>1619368339</t>
  </si>
  <si>
    <t>350190001</t>
  </si>
  <si>
    <t>1316933609</t>
  </si>
  <si>
    <t>174662001</t>
  </si>
  <si>
    <t>1295739258</t>
  </si>
  <si>
    <t>451329</t>
  </si>
  <si>
    <t>121799406</t>
  </si>
  <si>
    <t>RANKIN COUNTY HOSPITAL ER</t>
  </si>
  <si>
    <t>1881697316</t>
  </si>
  <si>
    <t>451301</t>
  </si>
  <si>
    <t>121806703</t>
  </si>
  <si>
    <t>REAGAN MEMORIAL HOSPITAL</t>
  </si>
  <si>
    <t>REFUGIO CO MEMORIAL HOSPITAL DIST</t>
  </si>
  <si>
    <t>ROLLING PLAIN MEM HOSP</t>
  </si>
  <si>
    <t>1750392916</t>
  </si>
  <si>
    <t>149073203</t>
  </si>
  <si>
    <t>1932379856</t>
  </si>
  <si>
    <t>200683501</t>
  </si>
  <si>
    <t>1295764553</t>
  </si>
  <si>
    <t>179272301</t>
  </si>
  <si>
    <t>1326349986</t>
  </si>
  <si>
    <t>220798701</t>
  </si>
  <si>
    <t>SCURRY COUNTY HOSPITAL DISTRICT DBA D.M. COGDELL MEMORIAL HSOPITAL</t>
  </si>
  <si>
    <t>SEMINOLE HD OF GAINES CO DBA MEMORIAL HOSPITAL</t>
  </si>
  <si>
    <t>1154612638</t>
  </si>
  <si>
    <t>286326801</t>
  </si>
  <si>
    <t>1538150370</t>
  </si>
  <si>
    <t>121193005</t>
  </si>
  <si>
    <t>1184868879</t>
  </si>
  <si>
    <t>210274101</t>
  </si>
  <si>
    <t>STARR COUNTY MEMORIAL HOSPITAL</t>
  </si>
  <si>
    <t>STEPHENS MEMORIAL HOSPITAL</t>
  </si>
  <si>
    <t>1083612121</t>
  </si>
  <si>
    <t>451318</t>
  </si>
  <si>
    <t>020992601</t>
  </si>
  <si>
    <t>STONEWALL MEMORIAL</t>
  </si>
  <si>
    <t>1023011657</t>
  </si>
  <si>
    <t>451311</t>
  </si>
  <si>
    <t>020988401</t>
  </si>
  <si>
    <t>SWEENEY COMMUNITY HOSPITAL</t>
  </si>
  <si>
    <t>1518253194</t>
  </si>
  <si>
    <t>451349</t>
  </si>
  <si>
    <t>316076401</t>
  </si>
  <si>
    <t>SWISHER MEMORIAL HOSPITAL</t>
  </si>
  <si>
    <t>TARRANT COUNTY HOSPITAL DISTRICT, D/B/A JPS HEALTH NETWORK</t>
  </si>
  <si>
    <t>1629064928</t>
  </si>
  <si>
    <t>171461001</t>
  </si>
  <si>
    <t>1356418974</t>
  </si>
  <si>
    <t>451339</t>
  </si>
  <si>
    <t>088189803</t>
  </si>
  <si>
    <t>THROCKMORTON COUNTY MEMORIAL HOSPITAL</t>
  </si>
  <si>
    <t>TITUS COUNTY MEMORIAL HOSPITAL</t>
  </si>
  <si>
    <t>TYLER COUNTY HOSPITAL</t>
  </si>
  <si>
    <t>UNIVERSITY MEDICAL CENTER OF EL PASO</t>
  </si>
  <si>
    <t>UNIVERSITY MEDICAL CTR EMS</t>
  </si>
  <si>
    <t>VAL VERDE REGIONAL MEDICAL</t>
  </si>
  <si>
    <t>1104842475</t>
  </si>
  <si>
    <t>451337</t>
  </si>
  <si>
    <t>126667806</t>
  </si>
  <si>
    <t>W J MANGOLD MEMORIAL HOSPITAL</t>
  </si>
  <si>
    <t>1720096019</t>
  </si>
  <si>
    <t>451373</t>
  </si>
  <si>
    <t>136331910</t>
  </si>
  <si>
    <t>WARD MEMORIAL HOSP</t>
  </si>
  <si>
    <t>WILBARGER GENERAL HOSPITAL</t>
  </si>
  <si>
    <t>WILSON COUNTY MEM HOSP DIST -CONNALLY MEMORIAL MEDICAL CENTER</t>
  </si>
  <si>
    <t>1730183658</t>
  </si>
  <si>
    <t>451314</t>
  </si>
  <si>
    <t>402628801</t>
  </si>
  <si>
    <t>WINKLER COUNTY HOSPITAL DISTRICT</t>
  </si>
  <si>
    <t>1407229529</t>
  </si>
  <si>
    <t>670116</t>
  </si>
  <si>
    <t>364597001</t>
  </si>
  <si>
    <t>WISE HEALTH SYSTEM</t>
  </si>
  <si>
    <t>WISE REGIONAL HEALTH SYSTEM</t>
  </si>
  <si>
    <t>YOAKUM COUNTY HOSPITAL</t>
  </si>
  <si>
    <t>2022 Medicare Outpatient Fee-for-Service Upper Payment Limit Demonstration</t>
  </si>
  <si>
    <t>Ownership Category</t>
  </si>
  <si>
    <t>Total Inpatient Medicare UPL Room</t>
  </si>
  <si>
    <t>Total Outpatient Medicare UPL Room</t>
  </si>
  <si>
    <t>FMAP</t>
  </si>
  <si>
    <t>Federal Share</t>
  </si>
  <si>
    <t>State Share</t>
  </si>
  <si>
    <t>Total</t>
  </si>
  <si>
    <t>Hospital Name</t>
  </si>
  <si>
    <t>Hamilton General Hospital</t>
  </si>
  <si>
    <t>121792903</t>
  </si>
  <si>
    <t>Hunt Regional Medical Center</t>
  </si>
  <si>
    <t>Scurry County Hospital District dba Cogdell Memorial Hospital</t>
  </si>
  <si>
    <t>Harris County Hospital District</t>
  </si>
  <si>
    <t>Dallas County Hospital District</t>
  </si>
  <si>
    <t>Yoakum Community Hospital</t>
  </si>
  <si>
    <t>Reeves County Hospital District</t>
  </si>
  <si>
    <t>Lubbock County Hospital District dba University Medical Center</t>
  </si>
  <si>
    <t>El Paso County Hospital District d/b/a University Medical Center of El Paso</t>
  </si>
  <si>
    <t>Titus County Memorial Hospital District d/b/a Titus Regional Medical Center</t>
  </si>
  <si>
    <t>Decatur Hospital Authority DBA Wise Health System</t>
  </si>
  <si>
    <t>Tarrant County Hospital District d/b/a JPS Health Network</t>
  </si>
  <si>
    <t>Baylor County Hospital District - Seymour Hospital</t>
  </si>
  <si>
    <t>Castro County Hospital District DBA Plains Memorial Hospital</t>
  </si>
  <si>
    <t>Bosque County Hospital District dba Goodall-Witcher Hospital</t>
  </si>
  <si>
    <t xml:space="preserve">Bexar County Hospital District </t>
  </si>
  <si>
    <t>Coryell County Memorial Hospital Authority</t>
  </si>
  <si>
    <t>Memorial Medical Center</t>
  </si>
  <si>
    <t>Limestone Medical Center</t>
  </si>
  <si>
    <t>Olney-Hamilton Hospital District</t>
  </si>
  <si>
    <t>Somervell County Hospital District</t>
  </si>
  <si>
    <t>Graham Hospital District dba Graham Regional Medical Center</t>
  </si>
  <si>
    <t>Cuero Community Hospital</t>
  </si>
  <si>
    <t>Guadalupe Regional Medical Center</t>
  </si>
  <si>
    <t>Jackson County Hospital District</t>
  </si>
  <si>
    <t>Stephens Memorial Hospital District</t>
  </si>
  <si>
    <t>Starr County Memorial Hospital</t>
  </si>
  <si>
    <t xml:space="preserve">Andrews County Hospital District </t>
  </si>
  <si>
    <t>McCamey Hospital</t>
  </si>
  <si>
    <t>Eastland Memorial Hospital</t>
  </si>
  <si>
    <t>Hardeman County Memorial Hospital</t>
  </si>
  <si>
    <t xml:space="preserve">Liberty Dayton Regional Medical Center </t>
  </si>
  <si>
    <t>Val Verde Hospital Corporation dba Val Verde Regional Medical Center</t>
  </si>
  <si>
    <t>Ochiltree Hospital District</t>
  </si>
  <si>
    <t>Gonzales Healthcare Systems</t>
  </si>
  <si>
    <t xml:space="preserve">Seminole Hospital Distirct </t>
  </si>
  <si>
    <t>Ector County Hospital District d/b/a Medical Center Health System</t>
  </si>
  <si>
    <t>Fisher County Hospital District</t>
  </si>
  <si>
    <t xml:space="preserve">Lynn County Hospital District </t>
  </si>
  <si>
    <t>Electra Memorial Hospital</t>
  </si>
  <si>
    <t>Karnes County Hospital District</t>
  </si>
  <si>
    <t>Citizens Medical Center</t>
  </si>
  <si>
    <t>Dallam Hartley Counties Hospital District dba Coon Memorial Hosptial</t>
  </si>
  <si>
    <t>Dawson County Hospital District dba Medical Arts Hospital</t>
  </si>
  <si>
    <t>Haskell Memorial Hospital</t>
  </si>
  <si>
    <t>Medina County Hospital District</t>
  </si>
  <si>
    <t>Lamb County Hospital dba Lamb Healthcare Center</t>
  </si>
  <si>
    <t>W.J. Mangold Memorial Hospital</t>
  </si>
  <si>
    <t>OakBend Medical Center</t>
  </si>
  <si>
    <t>Matagorda County Hospital District</t>
  </si>
  <si>
    <t>Bellville Medical Center</t>
  </si>
  <si>
    <t>Dimmit Regional Hospital</t>
  </si>
  <si>
    <t>Midland Memorial Hospital</t>
  </si>
  <si>
    <t>Wilson County Memorial Hospital District d.b.a. Connally Memorial Medical Center</t>
  </si>
  <si>
    <t>Uvalde Memorial Hospital</t>
  </si>
  <si>
    <t>KNOX COUNTY HOSPITAL DISTRICT</t>
  </si>
  <si>
    <t>Mitchell County Hospital District</t>
  </si>
  <si>
    <t>Reagan Hospital District</t>
  </si>
  <si>
    <t>Swisher Memorial Hospital System</t>
  </si>
  <si>
    <t>Moore County Hospital District</t>
  </si>
  <si>
    <t>Hemphill County Hospital District</t>
  </si>
  <si>
    <t>Rolling Plains Memorial Hospital</t>
  </si>
  <si>
    <t>Palo Pinto County Hospital District dba Palo Pinto General Hospital</t>
  </si>
  <si>
    <t>Deaf Smith County Hospital District</t>
  </si>
  <si>
    <t>Hansford County Hospital District</t>
  </si>
  <si>
    <t>Martin County Hospital District</t>
  </si>
  <si>
    <t>Stonewall Memorial Hospital</t>
  </si>
  <si>
    <t>Refugio County Memorial Hospital</t>
  </si>
  <si>
    <t>Wilbarger County Hospital District - Wilbarger General Hospital</t>
  </si>
  <si>
    <t>Ballinger Memorial Hospital District</t>
  </si>
  <si>
    <t>Chambers County Public Hospital District No. 1    dba: Bayside Community Hospital</t>
  </si>
  <si>
    <t>North Runnels County Hospital</t>
  </si>
  <si>
    <t>TERRY MEMORIAL HOSPITAL DISTRICT dba BROWNFIELD REGIONAL MEDICAL CENTER</t>
  </si>
  <si>
    <t>Lavaca Medical Center</t>
  </si>
  <si>
    <t>IRAAN GENERAL HOSPITAL DISTRICT</t>
  </si>
  <si>
    <t>Muenster Memorial Hospital</t>
  </si>
  <si>
    <t>Master TPI</t>
  </si>
  <si>
    <t xml:space="preserve">Nocona General Hospital </t>
  </si>
  <si>
    <t>Rankin County Hospital District</t>
  </si>
  <si>
    <t>Crane Memorial Hospital</t>
  </si>
  <si>
    <t>Concho County Hospital</t>
  </si>
  <si>
    <t xml:space="preserve">CLAY COUNTY MEMORIAL HOSPITAL </t>
  </si>
  <si>
    <t>Jack County Hospital District dba Faith Community Hospital</t>
  </si>
  <si>
    <t>North Wheeler County Hospital District</t>
  </si>
  <si>
    <t>Yoakum County Hospital</t>
  </si>
  <si>
    <t>Tyler County Hospital</t>
  </si>
  <si>
    <t>Sweeny Community Hospital</t>
  </si>
  <si>
    <t>MCD Inflation Factor Type (e.g., Market Basket)</t>
  </si>
  <si>
    <t>MCD Inflation Factor</t>
  </si>
  <si>
    <t>Other Adjustment to Medicaid Payments</t>
  </si>
  <si>
    <t>UPL Inflation Factor Type (e.g., Market Basket)</t>
  </si>
  <si>
    <t>UPL Inflation Factor</t>
  </si>
  <si>
    <t>Other Adjustments to the UPL Amount ($)</t>
  </si>
  <si>
    <t>Adjusted Medicaid UPL Amount</t>
  </si>
  <si>
    <t>UPL Gap Amount</t>
  </si>
  <si>
    <t>Adjustment to the UPL Gap ($)</t>
  </si>
  <si>
    <t>Note - Inflation Rate Used and How it was Applied</t>
  </si>
  <si>
    <t>Inflation Factor Used to Inflate Medicaid Payments from the Midpoint of the Reported Period (300.1 &amp; 300.2) to the Midpoint of the Demonstration Rate Year</t>
  </si>
  <si>
    <t xml:space="preserve">Adjustments to Medicaid Payments Other than Inflation (i.e., Utilization Adjustment, MCO Migration, etc.) </t>
  </si>
  <si>
    <t>Note - Inflation Rate Used and How it Was Applied</t>
  </si>
  <si>
    <t>Other Adjustment to the UPL in Demonstration Rate Year Dollars (Specify in Narrative)</t>
  </si>
  <si>
    <t xml:space="preserve">Any Adjustments to the UPL Amount - in Demonstration Year Dollars -Specify in Narrative </t>
  </si>
  <si>
    <t>Inpatient Medicare UPL Gap</t>
  </si>
  <si>
    <t>Outpatient Medicare UPL Gap</t>
  </si>
  <si>
    <t>Total Positive Inpatient UPL Room</t>
  </si>
  <si>
    <t>Total Positive Outpatient UPL Room</t>
  </si>
  <si>
    <t>Outpatient Reduction % to stay under total OP Medicare UPL Room</t>
  </si>
  <si>
    <t>Inpatient Reduction % to stay under total IP Medicare UPL Room</t>
  </si>
  <si>
    <t>Class</t>
  </si>
  <si>
    <t>Rates Class</t>
  </si>
  <si>
    <t>Urban</t>
  </si>
  <si>
    <t>Rural</t>
  </si>
  <si>
    <t>RUNNELS</t>
  </si>
  <si>
    <t>BAYLOR</t>
  </si>
  <si>
    <t>AUSTIN</t>
  </si>
  <si>
    <t>CASTRO</t>
  </si>
  <si>
    <t>CHILDRESS</t>
  </si>
  <si>
    <t>CONCHO</t>
  </si>
  <si>
    <t>CORYELL</t>
  </si>
  <si>
    <t>YOAKUM</t>
  </si>
  <si>
    <t>DALLAM</t>
  </si>
  <si>
    <t>DAWSON</t>
  </si>
  <si>
    <t>DEAF SMITH</t>
  </si>
  <si>
    <t>WISE</t>
  </si>
  <si>
    <t>DEWITT</t>
  </si>
  <si>
    <t>DIMMIT</t>
  </si>
  <si>
    <t>EASTLAND</t>
  </si>
  <si>
    <t>WICHITA</t>
  </si>
  <si>
    <t>FISHER</t>
  </si>
  <si>
    <t>PECOS</t>
  </si>
  <si>
    <t>YOUNG</t>
  </si>
  <si>
    <t>HANSFORD</t>
  </si>
  <si>
    <t>HASKELL</t>
  </si>
  <si>
    <t>HEMPHILL</t>
  </si>
  <si>
    <t>KARNES</t>
  </si>
  <si>
    <t>LAMB</t>
  </si>
  <si>
    <t>LIBERTY</t>
  </si>
  <si>
    <t>FLOYD</t>
  </si>
  <si>
    <t>LYNN</t>
  </si>
  <si>
    <t>MARTIN</t>
  </si>
  <si>
    <t>MATAGORDA</t>
  </si>
  <si>
    <t>UPTON</t>
  </si>
  <si>
    <t>MEDINA</t>
  </si>
  <si>
    <t>CALHOUN</t>
  </si>
  <si>
    <t>MITCHELL</t>
  </si>
  <si>
    <t>MONTAGUE</t>
  </si>
  <si>
    <t>WHEELER</t>
  </si>
  <si>
    <t>OCHILTREE</t>
  </si>
  <si>
    <t>PALO PINTO</t>
  </si>
  <si>
    <t>REAGAN</t>
  </si>
  <si>
    <t>REEVES</t>
  </si>
  <si>
    <t>REFUGIO</t>
  </si>
  <si>
    <t>NOLAN</t>
  </si>
  <si>
    <t>SCURRY</t>
  </si>
  <si>
    <t>GAINES</t>
  </si>
  <si>
    <t>SOMERVELL</t>
  </si>
  <si>
    <t>STEPHENS</t>
  </si>
  <si>
    <t>TERRY</t>
  </si>
  <si>
    <t>TITUS</t>
  </si>
  <si>
    <t>TYLER</t>
  </si>
  <si>
    <t>VAL VERDE</t>
  </si>
  <si>
    <t>WILBARGER</t>
  </si>
  <si>
    <t>WILSON</t>
  </si>
  <si>
    <t>HARRIS</t>
  </si>
  <si>
    <t>TARRANT</t>
  </si>
  <si>
    <t>FORT BEND</t>
  </si>
  <si>
    <t>DALLAS</t>
  </si>
  <si>
    <t>BEXAR</t>
  </si>
  <si>
    <t>VICTORIA</t>
  </si>
  <si>
    <t>EL PASO</t>
  </si>
  <si>
    <t>MIDLAND</t>
  </si>
  <si>
    <t>LUBBOCK</t>
  </si>
  <si>
    <t>ECTOR</t>
  </si>
  <si>
    <t>GUADALUPE</t>
  </si>
  <si>
    <t>HUNT</t>
  </si>
  <si>
    <t>HARP 2022 Assumptions</t>
  </si>
  <si>
    <t>2022 Medicare Upper Payment Limit (UPL) Room</t>
  </si>
  <si>
    <t>Master Texas Provider Identifier (TPI)</t>
  </si>
  <si>
    <t>Master National Provider Identifier (NPI)</t>
  </si>
  <si>
    <t>Maximum Inpatient Payment (Full Year)</t>
  </si>
  <si>
    <t>Maximum Outpatient Payment (Full Year)</t>
  </si>
  <si>
    <t>Total Maximum HARP Payment (Full Year)</t>
  </si>
  <si>
    <t>HARP 2022 Calculation</t>
  </si>
  <si>
    <t>(Required)
State 
[001]</t>
  </si>
  <si>
    <t>(Required)
Demonstration
Begin Date 
[002]</t>
  </si>
  <si>
    <t>(Required)
Demonstration
End Date 
[003]</t>
  </si>
  <si>
    <t>(PIA)
Retrospective/ Prospective Demonstration
[116]</t>
  </si>
  <si>
    <t>(PIA)
State Plan Amendment Number (SPA)
[117]</t>
  </si>
  <si>
    <t>Demonstration Information</t>
  </si>
  <si>
    <t>Provider Identification</t>
  </si>
  <si>
    <t>Medicare Payment and Charge data (basis for calculating UPL) for base period</t>
  </si>
  <si>
    <t>Medicaid Charge and Payment Data for Base Period</t>
  </si>
  <si>
    <t>Medicaid Payments Inflated to Demonstration Year</t>
  </si>
  <si>
    <t>UPL Calculation (Medicare PTC ratio * Medicaid charges) &amp; Inflation to Demonstration Year</t>
  </si>
  <si>
    <t>Adjustments to UPL</t>
  </si>
  <si>
    <t>Calculation of UPL Gap</t>
  </si>
  <si>
    <t>Medicare Cost Report Begin Date</t>
  </si>
  <si>
    <t>Medicare Cost Report End Date</t>
  </si>
  <si>
    <t>Medicare Cost Report Filing Status</t>
  </si>
  <si>
    <t>Medicare Payments</t>
  </si>
  <si>
    <t>Medicare Charges</t>
  </si>
  <si>
    <t>Medicare Payment-To-Charge Ratio (PTC)</t>
  </si>
  <si>
    <t>Time Period of Medicaid Charge and Payment Data - Begin Date</t>
  </si>
  <si>
    <t>Time Period of Medicaid Charge and Payment Data - End Date</t>
  </si>
  <si>
    <t>Medicaid Charges</t>
  </si>
  <si>
    <t>Medicaid Regular Payments</t>
  </si>
  <si>
    <t>Medicaid Supplemental Payments</t>
  </si>
  <si>
    <t>Medicaid Supplemental Payments
(GME/Training)</t>
  </si>
  <si>
    <t>Medicaid Supplemental Payments
(Other)</t>
  </si>
  <si>
    <t>Total Medicaid Supplemental Payments</t>
  </si>
  <si>
    <t>Inflated Medicaid Payments to Demonstration Year</t>
  </si>
  <si>
    <t>Calculated Medicaid UPL Amount</t>
  </si>
  <si>
    <t>Inflated UPL Amount</t>
  </si>
  <si>
    <t>Obtain from Medicare Cost Reports (No More than 2 Years Prior to Demon-stration Rate Year)</t>
  </si>
  <si>
    <t>Obtain from Medicare Cost Reports (No More Than 2 Years Prior to Demon-stration Rate Year)</t>
  </si>
  <si>
    <t>Obtain from Medicare Cost Reports (e.g., Filed, Settled)</t>
  </si>
  <si>
    <t>Specify Wkst, Col and Line Numbers Used in Narrative</t>
  </si>
  <si>
    <t>Calculate as 
205 / 204</t>
  </si>
  <si>
    <t xml:space="preserve">Specify Time Period of Medicaid Charge and Payment Data - Should be within Same Period as Medicare Data (200.1 &amp; 200.2) </t>
  </si>
  <si>
    <t>Total Medicaid Inpatient Facility Charges  for Period Specified in 300.1 &amp; 300.2</t>
  </si>
  <si>
    <t>Total Medicaid Regular Payments for Inpatient Facility Services for Period Specified in 300.1 &amp; 300.2</t>
  </si>
  <si>
    <t>Total Medicaid Supplemental Payments for Inpatient Facility Services for Period Specified in 300.1 &amp; 300.2</t>
  </si>
  <si>
    <t>Total Medicaid Supplemental Payments for Inpatient Facility GME/Training Services for Period Specified in 300.1 &amp; 300.2</t>
  </si>
  <si>
    <t>Total Medicaid Supplemental Payments for Inpatient Facility Other Services for Period Specified in 300.1 &amp; 300.2</t>
  </si>
  <si>
    <t>Calculate as 
303.1 + 303.2 + 303.3</t>
  </si>
  <si>
    <t>Calculate as 
306 + (302 * 308 * 309)</t>
  </si>
  <si>
    <t>Calculate as 
209 * 301</t>
  </si>
  <si>
    <t>Inflation Factor Used to Inflate UPL (Medicaid Charges * RCC) from the Midpoint of the Reported Period (300.1 &amp; 300.2) to the Midpoint of the Demonstration Rate Year</t>
  </si>
  <si>
    <t>Calculate as 
400 * 405</t>
  </si>
  <si>
    <t>Calculate as 
406 + 402</t>
  </si>
  <si>
    <t>Calculate as 
403 - 318</t>
  </si>
  <si>
    <t>Prospective</t>
  </si>
  <si>
    <t>Filed</t>
  </si>
  <si>
    <t>Market Basket</t>
  </si>
  <si>
    <t>Settled</t>
  </si>
  <si>
    <t>Total Medicare UPL Room</t>
  </si>
  <si>
    <t>Total Positive Medicare UPL Room</t>
  </si>
  <si>
    <t>Total Medicaid Outpatient Facility Charges  for Period Specified in 300.1 &amp; 300.2</t>
  </si>
  <si>
    <t>Total Medicaid Regular Payments for Outpatient Facility Services for Period Specified in 300.1 &amp; 300.2</t>
  </si>
  <si>
    <t>Total Medicaid Supplemental Payments for Outpatient Facility Services for Period Specified in 300.1 &amp; 300.2</t>
  </si>
  <si>
    <t>Inflation Factor Used to Inflate Medicaid Payments from the Midpoint of the Reported Period (300.1 &amp; 300.2) to the Midpoint the Demonstration Rate Year</t>
  </si>
  <si>
    <t>IGT Required for Total Payment</t>
  </si>
  <si>
    <t>SDA</t>
  </si>
  <si>
    <t xml:space="preserve">County </t>
  </si>
  <si>
    <t>Jones</t>
  </si>
  <si>
    <t>MRSA West</t>
  </si>
  <si>
    <t>Harris</t>
  </si>
  <si>
    <t>Bexar</t>
  </si>
  <si>
    <t>MRSA Central</t>
  </si>
  <si>
    <t>Jefferson</t>
  </si>
  <si>
    <t>Nueces</t>
  </si>
  <si>
    <t>Dallas</t>
  </si>
  <si>
    <t>Lubbock</t>
  </si>
  <si>
    <t>Tarrant</t>
  </si>
  <si>
    <t>El Paso</t>
  </si>
  <si>
    <t>MRSA Northeast</t>
  </si>
  <si>
    <t>Hospital 10-digit National Provider Identifier (NPI)</t>
  </si>
  <si>
    <t>Removal Reason</t>
  </si>
  <si>
    <t>UT HEALTH CENTER AT TYLER</t>
  </si>
  <si>
    <t>SGO - SPA 21-0035 is only for non-state government owned and operated hospitals.</t>
  </si>
  <si>
    <t>094382101</t>
  </si>
  <si>
    <t>1538264866</t>
  </si>
  <si>
    <t>Ascension Seton Shoal Creek</t>
  </si>
  <si>
    <t>IMD - SPA 21-0035 is only for non-state government owned and operated hospitals.</t>
  </si>
  <si>
    <t>414962701</t>
  </si>
  <si>
    <t>1942795133</t>
  </si>
  <si>
    <t>Ascension Seton Bastrop</t>
  </si>
  <si>
    <t>Not in 2022 UPL Tests. Must have a Texas Medicaid Fee-for-Service claim between March 1, 2019 and February 29, 2020 to be included in the data.</t>
  </si>
  <si>
    <t>371439601</t>
  </si>
  <si>
    <t>1154782548</t>
  </si>
  <si>
    <t>Strategic BH- Brownsville, LLC</t>
  </si>
  <si>
    <t>184505902</t>
  </si>
  <si>
    <t>1316911068</t>
  </si>
  <si>
    <t>TRINITY MOTHER FRANCES REHABILITATION HOSPITAL-CHRISTUS TRINITY MOTHER FRANCES REHABILITATION HOS</t>
  </si>
  <si>
    <t>094353202</t>
  </si>
  <si>
    <t>1467453902</t>
  </si>
  <si>
    <t>CHRISTUS HEALTH ARK LA TEX-CHRISTUS ST MICHAEL REHABILITATION HOSPITAL</t>
  </si>
  <si>
    <t>210433301</t>
  </si>
  <si>
    <t>1427048743</t>
  </si>
  <si>
    <t>Red River Hospital</t>
  </si>
  <si>
    <t>425740401</t>
  </si>
  <si>
    <t>1487271375</t>
  </si>
  <si>
    <t>Methodist Midlothian Medical Center</t>
  </si>
  <si>
    <t>Pending</t>
  </si>
  <si>
    <t>1568818417</t>
  </si>
  <si>
    <t>Methodist Southlake Medical Center</t>
  </si>
  <si>
    <t>021215104</t>
  </si>
  <si>
    <t>1689692402</t>
  </si>
  <si>
    <t>021224301</t>
  </si>
  <si>
    <t>1831140698</t>
  </si>
  <si>
    <t>Medical City Green Oaks</t>
  </si>
  <si>
    <t>319209801</t>
  </si>
  <si>
    <t>1013941780</t>
  </si>
  <si>
    <t>Covenant Long Term Care LP</t>
  </si>
  <si>
    <t>333289201</t>
  </si>
  <si>
    <t>1457791105</t>
  </si>
  <si>
    <t>DALLAS BEHAVIORAL HEALTHCARE HOSPITAL, LLC</t>
  </si>
  <si>
    <t>136492909</t>
  </si>
  <si>
    <t>1992708705</t>
  </si>
  <si>
    <t>Sunrise Canyon Hospital</t>
  </si>
  <si>
    <t>094205403</t>
  </si>
  <si>
    <t>1730278417</t>
  </si>
  <si>
    <t>Texas Health Specialty Hospital Fort Worth</t>
  </si>
  <si>
    <t>414763901</t>
  </si>
  <si>
    <t>1104381292</t>
  </si>
  <si>
    <t>Texas Health Frisco</t>
  </si>
  <si>
    <t>173574801</t>
  </si>
  <si>
    <t>1245201656</t>
  </si>
  <si>
    <t>Texas Institute For Surgery</t>
  </si>
  <si>
    <t>220238402</t>
  </si>
  <si>
    <t>1043457583</t>
  </si>
  <si>
    <t>Memorial Hermann Rehabilitation Hospital Katy</t>
  </si>
  <si>
    <t>348990801</t>
  </si>
  <si>
    <t>1689098790</t>
  </si>
  <si>
    <t>Houston Behavioral Healthcare Hospital</t>
  </si>
  <si>
    <t>409204101</t>
  </si>
  <si>
    <t>1902366305</t>
  </si>
  <si>
    <t>Baylor Scott &amp; White Medical Center – Austin Oak Hill</t>
  </si>
  <si>
    <t>112742503</t>
  </si>
  <si>
    <t>1326015595</t>
  </si>
  <si>
    <t>Clarity Child Guidance Center</t>
  </si>
  <si>
    <t>348183001</t>
  </si>
  <si>
    <t>1144625153</t>
  </si>
  <si>
    <t>Cross Creek Hospital</t>
  </si>
  <si>
    <t>389645801</t>
  </si>
  <si>
    <t>1174021695</t>
  </si>
  <si>
    <t>UT Health East Texas Rehabilitation Hospital</t>
  </si>
  <si>
    <t>388758001</t>
  </si>
  <si>
    <t>1962900472</t>
  </si>
  <si>
    <t>UT Health East Texas Specialty Hospital</t>
  </si>
  <si>
    <t>400811201</t>
  </si>
  <si>
    <t>1346724879</t>
  </si>
  <si>
    <t>Rio Vista Behavioral Health</t>
  </si>
  <si>
    <t>137918204</t>
  </si>
  <si>
    <t>1881600682</t>
  </si>
  <si>
    <t xml:space="preserve">Big Springs State </t>
  </si>
  <si>
    <t>021194801</t>
  </si>
  <si>
    <t>1326052226</t>
  </si>
  <si>
    <t>Austin State Hospital</t>
  </si>
  <si>
    <t>SGO IMD - SPA 21-0035 is only for non-state government owned and operated hospitals.</t>
  </si>
  <si>
    <t>112746602</t>
  </si>
  <si>
    <t>1922078815</t>
  </si>
  <si>
    <t>Glen Oaks Hospital</t>
  </si>
  <si>
    <t>112745802</t>
  </si>
  <si>
    <t>1518932718</t>
  </si>
  <si>
    <t>River Crest Hospital</t>
  </si>
  <si>
    <t>359590201</t>
  </si>
  <si>
    <t>1649646415</t>
  </si>
  <si>
    <t>Garland Hospital</t>
  </si>
  <si>
    <t>192996002</t>
  </si>
  <si>
    <t>1962614834</t>
  </si>
  <si>
    <t>Austin Lakes Hospital</t>
  </si>
  <si>
    <t>021203701</t>
  </si>
  <si>
    <t>1730187568</t>
  </si>
  <si>
    <t>Cypress Creek Hospital, Inc</t>
  </si>
  <si>
    <t>184076101</t>
  </si>
  <si>
    <t>1205999232</t>
  </si>
  <si>
    <t>Hickory Trail</t>
  </si>
  <si>
    <t>175965601</t>
  </si>
  <si>
    <t>1861598633</t>
  </si>
  <si>
    <t>SHC KPH LP</t>
  </si>
  <si>
    <t>021240902</t>
  </si>
  <si>
    <t>1043280951</t>
  </si>
  <si>
    <t>Laurel Ridge Treatment Center</t>
  </si>
  <si>
    <t>021189801</t>
  </si>
  <si>
    <t>1023015120</t>
  </si>
  <si>
    <t>Millwood Hospital</t>
  </si>
  <si>
    <t>121829905</t>
  </si>
  <si>
    <t>1598764359</t>
  </si>
  <si>
    <t>West Oak Hospital Inc</t>
  </si>
  <si>
    <t>333086201</t>
  </si>
  <si>
    <t>1578809505</t>
  </si>
  <si>
    <t>Austin Oaks Hospital</t>
  </si>
  <si>
    <t>217547301</t>
  </si>
  <si>
    <t>1093201719</t>
  </si>
  <si>
    <t>Behavioral Health Bellaire</t>
  </si>
  <si>
    <t>177658501</t>
  </si>
  <si>
    <t>1851346407</t>
  </si>
  <si>
    <t>University Behavioral Health of Denton</t>
  </si>
  <si>
    <t>191968002</t>
  </si>
  <si>
    <t>1386779304</t>
  </si>
  <si>
    <t>University BH of El Paso</t>
  </si>
  <si>
    <t>Texas Health Hospital Mansfield</t>
  </si>
  <si>
    <t>361635101</t>
  </si>
  <si>
    <t>1003282039</t>
  </si>
  <si>
    <t>SUN Behavioral Health - Houston</t>
  </si>
  <si>
    <t>112751605</t>
  </si>
  <si>
    <t>1720094550</t>
  </si>
  <si>
    <t>El Paso Psychiatric Center</t>
  </si>
  <si>
    <t>127320302</t>
  </si>
  <si>
    <t>1407862170</t>
  </si>
  <si>
    <t>Kerrville State Hospital</t>
  </si>
  <si>
    <t>021195501</t>
  </si>
  <si>
    <t>1477669208</t>
  </si>
  <si>
    <t>North Texas State Hospital Wichita</t>
  </si>
  <si>
    <t>021196301</t>
  </si>
  <si>
    <t>1245344472</t>
  </si>
  <si>
    <t>North Texas State Hospital  Vernon</t>
  </si>
  <si>
    <t>133331202</t>
  </si>
  <si>
    <t>1942218581</t>
  </si>
  <si>
    <t xml:space="preserve">Rusk State Hospital                                                                </t>
  </si>
  <si>
    <t>138706004</t>
  </si>
  <si>
    <t>1972511921</t>
  </si>
  <si>
    <t>San Antonio State Hospital</t>
  </si>
  <si>
    <t>137919003</t>
  </si>
  <si>
    <t>1992713119</t>
  </si>
  <si>
    <t>Terrell State Hospital</t>
  </si>
  <si>
    <t>021219301</t>
  </si>
  <si>
    <t>1821161167</t>
  </si>
  <si>
    <t xml:space="preserve">Rio Grande State Center </t>
  </si>
  <si>
    <t>109966502</t>
  </si>
  <si>
    <t>1366450538</t>
  </si>
  <si>
    <t>Waco Center for Youth</t>
  </si>
  <si>
    <t xml:space="preserve"> CHI St. Joseph Health - Madison</t>
  </si>
  <si>
    <t>Private - SPA 21-0035 is only for non-state government owned and operated hospitals.</t>
  </si>
  <si>
    <t>Ascension Providence</t>
  </si>
  <si>
    <t>Ascension Seton Edgar B. Davis</t>
  </si>
  <si>
    <t>Ascension Seton Hays</t>
  </si>
  <si>
    <t>Ascension Seton Medical Center Austin</t>
  </si>
  <si>
    <t>Ascension Seton Northwest</t>
  </si>
  <si>
    <t>Ascension Seton Smithville</t>
  </si>
  <si>
    <t>Ascension Seton Southwest</t>
  </si>
  <si>
    <t>Ascension Seton Williamson</t>
  </si>
  <si>
    <t>Baptist Hospitals of Southeast Texas</t>
  </si>
  <si>
    <t>BAPTIST SAINT ANTHONYS HOSPITAL</t>
  </si>
  <si>
    <t>BAY AREA HEALTHCARE GROUP, LTD-CORPUS CHRISTI MEDICAL CENTER</t>
  </si>
  <si>
    <t>Baylor Heart and Vascular Hospital</t>
  </si>
  <si>
    <t>Baylor Scott &amp; White All Saints Medical Center - Fort Worth</t>
  </si>
  <si>
    <t>Baylor Scott &amp; White Continuing Care Hospital</t>
  </si>
  <si>
    <t>Baylor Scott &amp; White Medical Center - Brenham</t>
  </si>
  <si>
    <t>Baylor Scott &amp; White Medical Center - Buda</t>
  </si>
  <si>
    <t>Baylor Scott &amp; White Medical Center – Centennial</t>
  </si>
  <si>
    <t>Baylor Scott &amp; White Medical Center - College Station</t>
  </si>
  <si>
    <t>Baylor Scott &amp; White Medical Center - Hillcrest</t>
  </si>
  <si>
    <t>Baylor Scott &amp; White Medical Center - Irving</t>
  </si>
  <si>
    <t>Baylor Scott &amp; White Medical Center – Lake Pointe</t>
  </si>
  <si>
    <t>Baylor Scott &amp; White Medical Center - Marble Falls</t>
  </si>
  <si>
    <t>Baylor Scott &amp; White Medical Center – Pflugerville</t>
  </si>
  <si>
    <t>Baylor Scott &amp; White Medical Center - Round Rock</t>
  </si>
  <si>
    <t>Baylor Scott &amp; White Medical Center - Taylor</t>
  </si>
  <si>
    <t>Baylor Scott &amp; White Medical Center- Grapevine</t>
  </si>
  <si>
    <t>Baylor Scott &amp; White Medical Center- McKinney</t>
  </si>
  <si>
    <t>Baylor Scott &amp; White Medical Center- Plano</t>
  </si>
  <si>
    <t>Baylor Scott &amp; White Medical Center- Waxahachie</t>
  </si>
  <si>
    <t>Baylor University Medical Center</t>
  </si>
  <si>
    <t>Brazosport Regional Health System</t>
  </si>
  <si>
    <t>Cedar Park Regional Medical Center</t>
  </si>
  <si>
    <t>CHCA BAYSHORE LP-HCA HOUSTON HEALTHCARE SOUTHEAST</t>
  </si>
  <si>
    <t>CHCA Pearland LP</t>
  </si>
  <si>
    <t>CHI  St. Joseph Health -  Burleson</t>
  </si>
  <si>
    <t>CHI St. Joseph Health - Grimes</t>
  </si>
  <si>
    <t xml:space="preserve">CHI St. Joseph Regional Health Center  </t>
  </si>
  <si>
    <t xml:space="preserve">CHI St. Luke's  Health Baylor College of Medicine Medical Center </t>
  </si>
  <si>
    <t>Children's Health Plano</t>
  </si>
  <si>
    <t>Children's Medical Center Dallas</t>
  </si>
  <si>
    <t>CHRISTUS HEALTH SOUTHEAST TEXAS-CHRISTUS HOSPITAL</t>
  </si>
  <si>
    <t>CHRISTUS HOPKINS HEALTH ALLIANCE-CHRISTUS MOTHER FRANCES HOSPITAL - SULPHUR SPRINGS</t>
  </si>
  <si>
    <t>CHRISTUS JASPER MEMORIAL HOSPITAL</t>
  </si>
  <si>
    <t>CHRISTUS SANTA ROSA HEALTH CARE CORPORATION-CHRISTUS SANTA ROSA CHILDRENS</t>
  </si>
  <si>
    <t>CHRISTUS SANTA ROSA HEALTH CARE CORPORATION-CHRISTUS SANTA ROSA HOSPITAL</t>
  </si>
  <si>
    <t>CHRISTUS SANTA ROSA HEALTH CARE CORPORATION-CHRISTUS SANTA ROSA HOSPITAL - SAN MARCOS</t>
  </si>
  <si>
    <t>CHRISTUS SPOHN HEALTH SYSTEM CORPORATION-CHRISTUS SPOHN HOSPITAL ALICE</t>
  </si>
  <si>
    <t>CHRISTUS SPOHN HEALTH SYSTEM CORPORATION-CHRISTUS SPOHN HOSPITAL BEEVILLE</t>
  </si>
  <si>
    <t>CHRISTUS SPOHN HEALTH SYSTEM CORPORATION-CHRISTUS SPOHN HOSPITAL CORPUS CHRISTI</t>
  </si>
  <si>
    <t>CHRISTUS SPOHN HEALTH SYSTEM CORPORATION-CHRISTUS SPOHN HOSPITAL KLEBERG</t>
  </si>
  <si>
    <t>City Hospital at White Rock</t>
  </si>
  <si>
    <t>Comanche County Medical Center</t>
  </si>
  <si>
    <t>Cook Children's Medical Center</t>
  </si>
  <si>
    <t xml:space="preserve">CORNERSTONE REGIONAL HOSPITAL                     </t>
  </si>
  <si>
    <t>Covenant Medical Center</t>
  </si>
  <si>
    <t>Crockett Medical Center</t>
  </si>
  <si>
    <t>Crosbyton Clinic Hospital</t>
  </si>
  <si>
    <t>Dell Children's Medical Center</t>
  </si>
  <si>
    <t>Dell Seton Medical Center at University of Texas</t>
  </si>
  <si>
    <t xml:space="preserve">Detar Hospitals </t>
  </si>
  <si>
    <t>Doctors Hospital at Renaissance, Ltd.</t>
  </si>
  <si>
    <t>Driscoll Children's Hospital</t>
  </si>
  <si>
    <t>EBD BEMC Burleson, LLC</t>
  </si>
  <si>
    <t>El Campo Memorial Hospital</t>
  </si>
  <si>
    <t xml:space="preserve">El Paso Children's Hospital Corporation d/b/a El Paso Children's Hospital </t>
  </si>
  <si>
    <t>Emerus/BHS SA Thousand Oaks, LLC</t>
  </si>
  <si>
    <t>Ennis Regional Medical Center</t>
  </si>
  <si>
    <t>Fairfield Hospital District d/b/a Freestone Medical Center</t>
  </si>
  <si>
    <t>Falls Community Hospital and Clinic</t>
  </si>
  <si>
    <t xml:space="preserve">FORT DUNCAN REGIONAL MEDICAL CENTER LP     </t>
  </si>
  <si>
    <t>Frio Hospital Association</t>
  </si>
  <si>
    <t>Golden Plains Community Hospital</t>
  </si>
  <si>
    <t>Harlingen Medical Center</t>
  </si>
  <si>
    <t>HCA Houston Healthcare Clear Lake</t>
  </si>
  <si>
    <t>HCA Houston Healthcare Conroe</t>
  </si>
  <si>
    <t>HCA Houston Healthcare Kingwood</t>
  </si>
  <si>
    <t>HCA Houston Healthcare Northwest</t>
  </si>
  <si>
    <t>HCA Houston Healthcare Tomball</t>
  </si>
  <si>
    <t>HCA Houston Healthcare West</t>
  </si>
  <si>
    <t>HCA Houston Medical Center</t>
  </si>
  <si>
    <t>HCN EP Horizon City, LLC</t>
  </si>
  <si>
    <t>Heart of Texas Memorial Hospital // dba // Heart of Texas Healthcare System</t>
  </si>
  <si>
    <t>Hendrick Medical Center</t>
  </si>
  <si>
    <t>Hendrick Medical Center Brownwood</t>
  </si>
  <si>
    <t>Hill Country Memorial Hospital</t>
  </si>
  <si>
    <t>Hill Regional Hospital</t>
  </si>
  <si>
    <t>Houston Methodist Baytown Hospital</t>
  </si>
  <si>
    <t>Houston Methodist Clear Lake Hospital</t>
  </si>
  <si>
    <t>Houston Methodist Continuing Care Hospital</t>
  </si>
  <si>
    <t>Houston Methodist Hospital</t>
  </si>
  <si>
    <t>Houston Methodist Sugar Land Hospital</t>
  </si>
  <si>
    <t>Houston Methodist The Woodlands Hospital</t>
  </si>
  <si>
    <t>Houston Methodist West Hospital</t>
  </si>
  <si>
    <t>Houston Methodist Willowbrook Hospital</t>
  </si>
  <si>
    <t>Huntsville Community Hospital d.b.a Huntsville Memorial Hospital</t>
  </si>
  <si>
    <t>Knapp Medical Center</t>
  </si>
  <si>
    <t>Lake Granbury Hospital</t>
  </si>
  <si>
    <t>Lancaster Regional Hospital LP</t>
  </si>
  <si>
    <t>Laredo Medical Center</t>
  </si>
  <si>
    <t>Las Palmas Del Sol Healthcare</t>
  </si>
  <si>
    <t xml:space="preserve">Longview Regional Medical Center </t>
  </si>
  <si>
    <t>Lubbock Heart Hospital</t>
  </si>
  <si>
    <t>Lubbock Heritage Hospital LLC</t>
  </si>
  <si>
    <t>Mayhill Hospital</t>
  </si>
  <si>
    <t>MCALLEN HOSPITALS LP</t>
  </si>
  <si>
    <t>Medical City Alliance</t>
  </si>
  <si>
    <t>Medical City Arlington</t>
  </si>
  <si>
    <t>Medical City Dallas</t>
  </si>
  <si>
    <t>Medical City Denton</t>
  </si>
  <si>
    <t>Medical City Fort Worth</t>
  </si>
  <si>
    <t>Medical City Las Colinas</t>
  </si>
  <si>
    <t>Medical City Lewisville</t>
  </si>
  <si>
    <t>Medical City McKinney</t>
  </si>
  <si>
    <t>Medical City North Hills</t>
  </si>
  <si>
    <t>Medical City Plano</t>
  </si>
  <si>
    <t>Medical City Weatherford</t>
  </si>
  <si>
    <t>Memorial Hermann Hospital System</t>
  </si>
  <si>
    <t>Memorial Hermann Katy Hospital</t>
  </si>
  <si>
    <t>Memorial Hermann Memorial City Medical Center</t>
  </si>
  <si>
    <t>Memorial Hermann Northeast</t>
  </si>
  <si>
    <t>Memorial Hermann Sugar Land Hospital</t>
  </si>
  <si>
    <t>Memorial Hermann Texas Medical Center</t>
  </si>
  <si>
    <t xml:space="preserve">Memorial Hospital - San Augustine </t>
  </si>
  <si>
    <t>Memorial Hospital of Polk County</t>
  </si>
  <si>
    <t xml:space="preserve">Memorial Medical Center of East Texas </t>
  </si>
  <si>
    <t>Methodist Charlton Medical Center</t>
  </si>
  <si>
    <t>Methodist Children's Hospital</t>
  </si>
  <si>
    <t>Methodist Dallas Medical Center</t>
  </si>
  <si>
    <t>Methodist Healthcare System of San Antonio</t>
  </si>
  <si>
    <t>Methodist Hospital Levelland</t>
  </si>
  <si>
    <t>Methodist Hospital Plainview</t>
  </si>
  <si>
    <t>Methodist Hospital South</t>
  </si>
  <si>
    <t>Methodist Mansfield Medical Center</t>
  </si>
  <si>
    <t>Methodist Richardson Medical Center</t>
  </si>
  <si>
    <t>Methodist Stone Oak Hospital</t>
  </si>
  <si>
    <t xml:space="preserve">METROPLEX ADVENTIST HOSPITAL INC-METROPLEX HOSPITAL                                </t>
  </si>
  <si>
    <t xml:space="preserve">METROPLEX ADVENTIST HOSPITAL INC-ROLLINS BROOK COMMUNITY HOSPITAL                  </t>
  </si>
  <si>
    <t>Mid Coast Medical Center - Llano</t>
  </si>
  <si>
    <t>Mission Hospital, Inc. d/b/a Mission Regional Medical Center</t>
  </si>
  <si>
    <t>MOTHER FRANCES HOSPITAL REGIONAL HEALTHCARE CENTER-MOTHER FRANCES HOSPITAL</t>
  </si>
  <si>
    <t>Nacogdoches Medical Center</t>
  </si>
  <si>
    <t xml:space="preserve">Navarro Regional Hospital </t>
  </si>
  <si>
    <t>NORTHWEST HEALTHCARE SYSTEM INC</t>
  </si>
  <si>
    <t>Odessa Regional Medical Center</t>
  </si>
  <si>
    <t>Our Children's House Dallas</t>
  </si>
  <si>
    <t>Palacios Community Medical Center</t>
  </si>
  <si>
    <t>Palestine Regional Medical Center</t>
  </si>
  <si>
    <t>Pampa Regional Medical Center</t>
  </si>
  <si>
    <t>Paris Regional Medical Center</t>
  </si>
  <si>
    <t>Parkview Regional Hospital</t>
  </si>
  <si>
    <t xml:space="preserve">PARMER COUNTY COMMUNITY HOSPITAL       </t>
  </si>
  <si>
    <t>PMC Hospital LLC</t>
  </si>
  <si>
    <t>Preferred Hospital Leasing Coleman, Inc.</t>
  </si>
  <si>
    <t>Preferred Hospital Leasing Eldorado, Inc.</t>
  </si>
  <si>
    <t>Preferred Hospital Leasing Hemphill, Inc.</t>
  </si>
  <si>
    <t>Preferred Hospital Leasing Junction, Inc.</t>
  </si>
  <si>
    <t>Preferred Hospital Leasing Muleshoe, Inc.</t>
  </si>
  <si>
    <t>Preferred Hospital Leasing Van Horn, Inc.</t>
  </si>
  <si>
    <t>Preferred Hospital Leasing, Inc.</t>
  </si>
  <si>
    <t>Prime Healthcare Services - Mesquite, LLC</t>
  </si>
  <si>
    <t>Resolute Health</t>
  </si>
  <si>
    <t>Rice Medical Center</t>
  </si>
  <si>
    <t>Rio Grande Regional Hospital</t>
  </si>
  <si>
    <t>Sana Healthcare Carrollton</t>
  </si>
  <si>
    <t>Scenic Mountain Medical Center</t>
  </si>
  <si>
    <t>Scott &amp; White Medical Center - Temple</t>
  </si>
  <si>
    <t>Seton Medical Center Harker Heights</t>
  </si>
  <si>
    <t xml:space="preserve">Shannon Medical Center </t>
  </si>
  <si>
    <t>Sid Peterson Memorial Hospital</t>
  </si>
  <si>
    <t>Southwest General Hospital</t>
  </si>
  <si>
    <t>St Davids South Austin Medical Center</t>
  </si>
  <si>
    <t>St. David's Community Hospital</t>
  </si>
  <si>
    <t>St. David's Healthcare Partnership</t>
  </si>
  <si>
    <t>St. David's Round Rock Medical Center</t>
  </si>
  <si>
    <t>St. Joseph Medical Center</t>
  </si>
  <si>
    <t>St. Luke's  Hospital at the Vintage</t>
  </si>
  <si>
    <t>St. Luke's Community Health Services</t>
  </si>
  <si>
    <t>St. Luke's Lakeside Hospital</t>
  </si>
  <si>
    <t>St. Luke's Sugar Land Hospital</t>
  </si>
  <si>
    <t>St. Mark's Medical Center</t>
  </si>
  <si>
    <t>Texas Children's Hospital</t>
  </si>
  <si>
    <t>Texas Health Arlington Memorial Hospital</t>
  </si>
  <si>
    <t>Texas Health Center Diagnostic and Surgery</t>
  </si>
  <si>
    <t>Texas Health Flower Mound</t>
  </si>
  <si>
    <t>Texas Health Harris Methodist Hospital Alliance</t>
  </si>
  <si>
    <t>Texas Health Harris Methodist Hospital Azle</t>
  </si>
  <si>
    <t>Texas Health Harris Methodist Hospital Cleburne</t>
  </si>
  <si>
    <t>Texas Health Harris Methodist Hospital Fort Worth</t>
  </si>
  <si>
    <t>Texas Health Harris Methodist Hospital Hurst-Euless-Bedford</t>
  </si>
  <si>
    <t>Texas Health Harris Methodist Hospital Southwest Fort Worth</t>
  </si>
  <si>
    <t>Texas Health Harris Methodist Hospital Stephenville</t>
  </si>
  <si>
    <t>Texas Health Heart Hospital</t>
  </si>
  <si>
    <t>Texas Health Huguley Inc dba Texas Health Huguley Hospital Fort Worth South</t>
  </si>
  <si>
    <t>Texas Health Presbyterian Hospital Allen</t>
  </si>
  <si>
    <t>Texas Health Presbyterian Hospital Dallas</t>
  </si>
  <si>
    <t>Texas Health Presbyterian Hospital Denton</t>
  </si>
  <si>
    <t>Texas Health Presbyterian Hospital Kaufman</t>
  </si>
  <si>
    <t>Texas Health Presbyterian Hospital Plano</t>
  </si>
  <si>
    <t>Texas Health Rockwall</t>
  </si>
  <si>
    <t>Texas Health Southlake</t>
  </si>
  <si>
    <t>Texas Heart Hospital of the Southwest LLP (The Heart Hospital Baylor Plano)</t>
  </si>
  <si>
    <t>Texas Orthopedic Hospital</t>
  </si>
  <si>
    <t>Texas Scottish Rite Hospital for Children</t>
  </si>
  <si>
    <t>The Hospitals of Providence - East Campus</t>
  </si>
  <si>
    <t>The Hospitals of Providence - Memorial Campus</t>
  </si>
  <si>
    <t>The Hospitals of Providence - Sierra Campus</t>
  </si>
  <si>
    <t>The Hospitals of Providence - Transmountain Campus</t>
  </si>
  <si>
    <t>The Medical Center of Southeast Texas</t>
  </si>
  <si>
    <t>The Woman's Hospital of Texas</t>
  </si>
  <si>
    <t>THHBP Management Company LLC (The Heart Hospital Baylor Denton)</t>
  </si>
  <si>
    <t>TIRR Memorial Hermann</t>
  </si>
  <si>
    <t>United Regional Health Care System</t>
  </si>
  <si>
    <t>USMD Hospital at Arlington, L.P.</t>
  </si>
  <si>
    <t>UT HEALTH ATHENS</t>
  </si>
  <si>
    <t>UT HEALTH CARTHAGE</t>
  </si>
  <si>
    <t>UT HEALTH EAST TEXAS TYLER</t>
  </si>
  <si>
    <t>UT HEALTH HENDERSON</t>
  </si>
  <si>
    <t>UT HEALTH JACKSONVILLE</t>
  </si>
  <si>
    <t>UT HEALTH PITTSBURG</t>
  </si>
  <si>
    <t>UT HEALTH QUITMAN</t>
  </si>
  <si>
    <t>Valley Baptist Medical Center Brownsville</t>
  </si>
  <si>
    <t>Valley Baptist Medical Center Harlingen</t>
  </si>
  <si>
    <t>Valley Regional Medical Center</t>
  </si>
  <si>
    <t>VHS San Antonio Partners LLC</t>
  </si>
  <si>
    <t>Wadley Regional Medical Center</t>
  </si>
  <si>
    <t>Winnie Community Hospital dba Riceland Medical Center</t>
  </si>
  <si>
    <t>Woodland Heights Medical Center</t>
  </si>
  <si>
    <t>NSGO, but payment is $0 based on 2022 FFS UPL Test</t>
  </si>
  <si>
    <t>Removed Applicants: Not a Non-State Government Owned and Operated Acute Care Hospital, or has a $0 Payment.</t>
  </si>
  <si>
    <t>Preferred Hospital Leasing Shamrock, Inc. dba Shamrock General Hospital</t>
  </si>
  <si>
    <t xml:space="preserve">North Texas Medical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</si>
</sst>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"/>
  </numFmts>
  <fonts count="13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7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0" fillId="2" borderId="1" xfId="0" applyFill="1" applyBorder="1" applyAlignment="1">
      <alignment wrapText="1"/>
    </xf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6" fillId="0" borderId="0" xfId="0" applyFont="1"/>
    <xf numFmtId="0" fontId="10" fillId="0" borderId="0" xfId="0" applyFont="1"/>
    <xf numFmtId="0" fontId="5" fillId="4" borderId="9" xfId="5" applyFont="1" applyBorder="1" applyAlignment="1">
      <alignment wrapText="1"/>
    </xf>
    <xf numFmtId="0" fontId="0" fillId="6" borderId="13" xfId="0" applyFill="1" applyBorder="1"/>
    <xf numFmtId="0" fontId="0" fillId="6" borderId="14" xfId="0" applyFill="1" applyBorder="1"/>
    <xf numFmtId="0" fontId="0" fillId="6" borderId="14" xfId="0" applyFill="1" applyBorder="1" applyAlignment="1">
      <alignment wrapText="1"/>
    </xf>
    <xf numFmtId="164" fontId="0" fillId="6" borderId="14" xfId="1" applyNumberFormat="1" applyFont="1" applyFill="1" applyBorder="1"/>
    <xf numFmtId="0" fontId="0" fillId="2" borderId="4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7" borderId="10" xfId="0" applyFill="1" applyBorder="1" applyAlignment="1">
      <alignment horizontal="center"/>
    </xf>
    <xf numFmtId="14" fontId="0" fillId="7" borderId="11" xfId="0" applyNumberForma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0" fillId="8" borderId="17" xfId="0" applyFill="1" applyBorder="1" applyAlignment="1">
      <alignment horizontal="center" vertical="top" wrapText="1"/>
    </xf>
    <xf numFmtId="0" fontId="0" fillId="8" borderId="6" xfId="0" applyFill="1" applyBorder="1" applyAlignment="1">
      <alignment horizontal="center" vertical="top" wrapText="1"/>
    </xf>
    <xf numFmtId="0" fontId="0" fillId="8" borderId="18" xfId="0" applyFill="1" applyBorder="1" applyAlignment="1">
      <alignment horizontal="center" vertical="top" wrapText="1"/>
    </xf>
    <xf numFmtId="49" fontId="0" fillId="9" borderId="19" xfId="0" applyNumberFormat="1" applyFill="1" applyBorder="1" applyAlignment="1">
      <alignment horizontal="center" vertical="top" wrapText="1"/>
    </xf>
    <xf numFmtId="49" fontId="0" fillId="9" borderId="6" xfId="0" applyNumberFormat="1" applyFill="1" applyBorder="1" applyAlignment="1">
      <alignment horizontal="center" vertical="top" wrapText="1"/>
    </xf>
    <xf numFmtId="49" fontId="0" fillId="9" borderId="20" xfId="0" applyNumberFormat="1" applyFill="1" applyBorder="1" applyAlignment="1">
      <alignment horizontal="center" vertical="top" wrapText="1"/>
    </xf>
    <xf numFmtId="49" fontId="0" fillId="11" borderId="17" xfId="0" applyNumberFormat="1" applyFill="1" applyBorder="1" applyAlignment="1">
      <alignment horizontal="center" vertical="top" wrapText="1"/>
    </xf>
    <xf numFmtId="49" fontId="0" fillId="11" borderId="6" xfId="0" applyNumberFormat="1" applyFill="1" applyBorder="1" applyAlignment="1">
      <alignment horizontal="center" vertical="top" wrapText="1"/>
    </xf>
    <xf numFmtId="49" fontId="0" fillId="11" borderId="20" xfId="0" applyNumberFormat="1" applyFill="1" applyBorder="1" applyAlignment="1">
      <alignment horizontal="center" vertical="top" wrapText="1"/>
    </xf>
    <xf numFmtId="14" fontId="0" fillId="0" borderId="0" xfId="0" applyNumberFormat="1"/>
    <xf numFmtId="167" fontId="0" fillId="3" borderId="17" xfId="0" applyNumberFormat="1" applyFill="1" applyBorder="1" applyAlignment="1">
      <alignment horizontal="center" vertical="top" wrapText="1"/>
    </xf>
    <xf numFmtId="167" fontId="0" fillId="3" borderId="6" xfId="0" applyNumberFormat="1" applyFill="1" applyBorder="1" applyAlignment="1">
      <alignment horizontal="center" vertical="top" wrapText="1"/>
    </xf>
    <xf numFmtId="164" fontId="0" fillId="3" borderId="6" xfId="1" applyNumberFormat="1" applyFont="1" applyFill="1" applyBorder="1" applyAlignment="1">
      <alignment horizontal="center" vertical="top" wrapText="1"/>
    </xf>
    <xf numFmtId="164" fontId="0" fillId="3" borderId="20" xfId="1" applyNumberFormat="1" applyFont="1" applyFill="1" applyBorder="1" applyAlignment="1">
      <alignment horizontal="center" vertical="top" wrapText="1"/>
    </xf>
    <xf numFmtId="167" fontId="0" fillId="10" borderId="17" xfId="0" applyNumberFormat="1" applyFill="1" applyBorder="1" applyAlignment="1">
      <alignment horizontal="center" vertical="top" wrapText="1"/>
    </xf>
    <xf numFmtId="167" fontId="0" fillId="10" borderId="6" xfId="0" applyNumberFormat="1" applyFill="1" applyBorder="1" applyAlignment="1">
      <alignment horizontal="center" vertical="top" wrapText="1"/>
    </xf>
    <xf numFmtId="1" fontId="0" fillId="10" borderId="6" xfId="0" applyNumberFormat="1" applyFill="1" applyBorder="1" applyAlignment="1">
      <alignment horizontal="center" vertical="top" wrapText="1"/>
    </xf>
    <xf numFmtId="1" fontId="0" fillId="10" borderId="20" xfId="0" applyNumberFormat="1" applyFill="1" applyBorder="1" applyAlignment="1">
      <alignment horizontal="center" vertical="top" wrapText="1"/>
    </xf>
    <xf numFmtId="9" fontId="0" fillId="0" borderId="0" xfId="4" applyFont="1"/>
    <xf numFmtId="0" fontId="0" fillId="8" borderId="21" xfId="0" applyFill="1" applyBorder="1" applyAlignment="1">
      <alignment horizontal="center" vertical="top" wrapText="1"/>
    </xf>
    <xf numFmtId="0" fontId="0" fillId="8" borderId="22" xfId="0" applyFill="1" applyBorder="1" applyAlignment="1">
      <alignment horizontal="center" vertical="top" wrapText="1"/>
    </xf>
    <xf numFmtId="0" fontId="0" fillId="8" borderId="23" xfId="0" applyFill="1" applyBorder="1" applyAlignment="1">
      <alignment horizontal="center" vertical="top" wrapText="1"/>
    </xf>
    <xf numFmtId="49" fontId="0" fillId="9" borderId="24" xfId="0" applyNumberFormat="1" applyFill="1" applyBorder="1" applyAlignment="1">
      <alignment horizontal="center" vertical="top" wrapText="1"/>
    </xf>
    <xf numFmtId="49" fontId="0" fillId="9" borderId="22" xfId="0" applyNumberFormat="1" applyFill="1" applyBorder="1" applyAlignment="1">
      <alignment horizontal="center" vertical="top" wrapText="1"/>
    </xf>
    <xf numFmtId="49" fontId="0" fillId="9" borderId="25" xfId="0" applyNumberFormat="1" applyFill="1" applyBorder="1" applyAlignment="1">
      <alignment horizontal="center" vertical="top" wrapText="1"/>
    </xf>
    <xf numFmtId="14" fontId="0" fillId="3" borderId="21" xfId="0" applyNumberFormat="1" applyFill="1" applyBorder="1" applyAlignment="1">
      <alignment horizontal="center" vertical="top" wrapText="1"/>
    </xf>
    <xf numFmtId="14" fontId="0" fillId="3" borderId="22" xfId="0" applyNumberFormat="1" applyFill="1" applyBorder="1" applyAlignment="1">
      <alignment horizontal="center" vertical="top" wrapText="1"/>
    </xf>
    <xf numFmtId="14" fontId="0" fillId="3" borderId="25" xfId="0" applyNumberFormat="1" applyFill="1" applyBorder="1" applyAlignment="1">
      <alignment horizontal="center" vertical="top" wrapText="1"/>
    </xf>
    <xf numFmtId="166" fontId="0" fillId="10" borderId="21" xfId="0" applyNumberFormat="1" applyFill="1" applyBorder="1" applyAlignment="1">
      <alignment horizontal="center" vertical="top" wrapText="1"/>
    </xf>
    <xf numFmtId="166" fontId="0" fillId="10" borderId="22" xfId="0" applyNumberFormat="1" applyFill="1" applyBorder="1" applyAlignment="1">
      <alignment horizontal="center" vertical="top" wrapText="1"/>
    </xf>
    <xf numFmtId="166" fontId="0" fillId="10" borderId="25" xfId="0" applyNumberFormat="1" applyFill="1" applyBorder="1" applyAlignment="1">
      <alignment horizontal="center" vertical="top" wrapText="1"/>
    </xf>
    <xf numFmtId="49" fontId="0" fillId="11" borderId="21" xfId="0" applyNumberFormat="1" applyFill="1" applyBorder="1" applyAlignment="1">
      <alignment horizontal="center" vertical="top" wrapText="1"/>
    </xf>
    <xf numFmtId="49" fontId="0" fillId="11" borderId="22" xfId="0" applyNumberFormat="1" applyFill="1" applyBorder="1" applyAlignment="1">
      <alignment horizontal="center" vertical="top" wrapText="1"/>
    </xf>
    <xf numFmtId="49" fontId="0" fillId="11" borderId="25" xfId="0" applyNumberFormat="1" applyFill="1" applyBorder="1" applyAlignment="1">
      <alignment horizontal="center" vertical="top" wrapText="1"/>
    </xf>
    <xf numFmtId="44" fontId="0" fillId="0" borderId="0" xfId="10" applyFont="1"/>
    <xf numFmtId="165" fontId="0" fillId="0" borderId="0" xfId="1" applyNumberFormat="1" applyFont="1"/>
    <xf numFmtId="0" fontId="0" fillId="0" borderId="7" xfId="0" applyBorder="1"/>
    <xf numFmtId="164" fontId="0" fillId="0" borderId="9" xfId="1" applyNumberFormat="1" applyFont="1" applyBorder="1"/>
    <xf numFmtId="164" fontId="0" fillId="0" borderId="28" xfId="1" applyNumberFormat="1" applyFont="1" applyBorder="1"/>
    <xf numFmtId="164" fontId="0" fillId="0" borderId="7" xfId="1" applyNumberFormat="1" applyFont="1" applyBorder="1"/>
    <xf numFmtId="164" fontId="0" fillId="0" borderId="29" xfId="1" applyNumberFormat="1" applyFont="1" applyBorder="1"/>
    <xf numFmtId="10" fontId="0" fillId="0" borderId="8" xfId="4" applyNumberFormat="1" applyFont="1" applyBorder="1"/>
    <xf numFmtId="10" fontId="0" fillId="0" borderId="29" xfId="4" applyNumberFormat="1" applyFont="1" applyBorder="1"/>
    <xf numFmtId="0" fontId="6" fillId="11" borderId="4" xfId="0" applyFont="1" applyFill="1" applyBorder="1" applyAlignment="1">
      <alignment wrapText="1"/>
    </xf>
    <xf numFmtId="0" fontId="6" fillId="11" borderId="6" xfId="0" applyFont="1" applyFill="1" applyBorder="1" applyAlignment="1">
      <alignment wrapText="1"/>
    </xf>
    <xf numFmtId="0" fontId="6" fillId="11" borderId="27" xfId="0" applyFont="1" applyFill="1" applyBorder="1" applyAlignment="1">
      <alignment wrapText="1"/>
    </xf>
    <xf numFmtId="0" fontId="6" fillId="12" borderId="4" xfId="0" applyFont="1" applyFill="1" applyBorder="1" applyAlignment="1">
      <alignment wrapText="1"/>
    </xf>
    <xf numFmtId="0" fontId="6" fillId="12" borderId="27" xfId="0" applyFont="1" applyFill="1" applyBorder="1" applyAlignment="1">
      <alignment wrapText="1"/>
    </xf>
    <xf numFmtId="0" fontId="6" fillId="12" borderId="15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15" xfId="0" applyFont="1" applyFill="1" applyBorder="1" applyAlignment="1">
      <alignment wrapText="1"/>
    </xf>
    <xf numFmtId="0" fontId="2" fillId="0" borderId="4" xfId="0" applyFont="1" applyBorder="1"/>
    <xf numFmtId="0" fontId="0" fillId="0" borderId="7" xfId="0" applyFont="1" applyBorder="1"/>
    <xf numFmtId="0" fontId="0" fillId="0" borderId="26" xfId="0" applyFont="1" applyBorder="1"/>
    <xf numFmtId="0" fontId="6" fillId="0" borderId="4" xfId="0" applyFont="1" applyBorder="1" applyAlignment="1">
      <alignment horizontal="left" indent="1"/>
    </xf>
    <xf numFmtId="0" fontId="0" fillId="8" borderId="30" xfId="0" applyFill="1" applyBorder="1" applyAlignment="1">
      <alignment horizontal="center" vertical="top" wrapText="1"/>
    </xf>
    <xf numFmtId="0" fontId="0" fillId="8" borderId="12" xfId="0" applyFill="1" applyBorder="1" applyAlignment="1">
      <alignment horizontal="center" vertical="top" wrapText="1"/>
    </xf>
    <xf numFmtId="0" fontId="0" fillId="8" borderId="31" xfId="0" applyFill="1" applyBorder="1" applyAlignment="1">
      <alignment horizontal="center" vertical="top" wrapText="1"/>
    </xf>
    <xf numFmtId="49" fontId="0" fillId="9" borderId="32" xfId="0" applyNumberFormat="1" applyFill="1" applyBorder="1" applyAlignment="1">
      <alignment horizontal="center" vertical="top" wrapText="1"/>
    </xf>
    <xf numFmtId="49" fontId="0" fillId="9" borderId="12" xfId="0" applyNumberFormat="1" applyFill="1" applyBorder="1" applyAlignment="1">
      <alignment horizontal="center" vertical="top" wrapText="1"/>
    </xf>
    <xf numFmtId="49" fontId="0" fillId="9" borderId="33" xfId="0" applyNumberFormat="1" applyFill="1" applyBorder="1" applyAlignment="1">
      <alignment horizontal="center" vertical="top" wrapText="1"/>
    </xf>
    <xf numFmtId="14" fontId="0" fillId="3" borderId="30" xfId="0" applyNumberFormat="1" applyFill="1" applyBorder="1" applyAlignment="1">
      <alignment horizontal="center" vertical="top" wrapText="1"/>
    </xf>
    <xf numFmtId="14" fontId="0" fillId="3" borderId="12" xfId="0" applyNumberFormat="1" applyFill="1" applyBorder="1" applyAlignment="1">
      <alignment horizontal="center" vertical="top" wrapText="1"/>
    </xf>
    <xf numFmtId="14" fontId="0" fillId="3" borderId="33" xfId="0" applyNumberFormat="1" applyFill="1" applyBorder="1" applyAlignment="1">
      <alignment horizontal="center" vertical="top" wrapText="1"/>
    </xf>
    <xf numFmtId="166" fontId="0" fillId="10" borderId="30" xfId="0" applyNumberFormat="1" applyFill="1" applyBorder="1" applyAlignment="1">
      <alignment horizontal="center" vertical="top" wrapText="1"/>
    </xf>
    <xf numFmtId="166" fontId="0" fillId="10" borderId="12" xfId="0" applyNumberFormat="1" applyFill="1" applyBorder="1" applyAlignment="1">
      <alignment horizontal="center" vertical="top" wrapText="1"/>
    </xf>
    <xf numFmtId="166" fontId="0" fillId="10" borderId="33" xfId="0" applyNumberFormat="1" applyFill="1" applyBorder="1" applyAlignment="1">
      <alignment horizontal="center" vertical="top" wrapText="1"/>
    </xf>
    <xf numFmtId="49" fontId="0" fillId="11" borderId="30" xfId="0" applyNumberFormat="1" applyFill="1" applyBorder="1" applyAlignment="1">
      <alignment horizontal="center" vertical="top" wrapText="1"/>
    </xf>
    <xf numFmtId="49" fontId="0" fillId="11" borderId="12" xfId="0" applyNumberFormat="1" applyFill="1" applyBorder="1" applyAlignment="1">
      <alignment horizontal="center" vertical="top" wrapText="1"/>
    </xf>
    <xf numFmtId="49" fontId="0" fillId="11" borderId="33" xfId="0" applyNumberFormat="1" applyFill="1" applyBorder="1" applyAlignment="1">
      <alignment horizontal="center" vertical="top" wrapText="1"/>
    </xf>
    <xf numFmtId="0" fontId="0" fillId="2" borderId="2" xfId="0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14" fontId="11" fillId="3" borderId="1" xfId="0" applyNumberFormat="1" applyFont="1" applyFill="1" applyBorder="1" applyAlignment="1">
      <alignment wrapText="1"/>
    </xf>
    <xf numFmtId="0" fontId="11" fillId="0" borderId="0" xfId="0" applyFont="1"/>
    <xf numFmtId="0" fontId="6" fillId="0" borderId="0" xfId="0" applyFont="1" applyBorder="1" applyAlignment="1">
      <alignment horizontal="center"/>
    </xf>
    <xf numFmtId="10" fontId="0" fillId="0" borderId="0" xfId="0" applyNumberFormat="1" applyBorder="1"/>
    <xf numFmtId="10" fontId="6" fillId="0" borderId="0" xfId="0" applyNumberFormat="1" applyFont="1" applyBorder="1"/>
    <xf numFmtId="0" fontId="3" fillId="0" borderId="0" xfId="2"/>
    <xf numFmtId="0" fontId="3" fillId="0" borderId="0" xfId="2" applyAlignment="1">
      <alignment wrapText="1"/>
    </xf>
    <xf numFmtId="0" fontId="12" fillId="5" borderId="0" xfId="2" applyFont="1" applyFill="1"/>
    <xf numFmtId="49" fontId="12" fillId="5" borderId="0" xfId="2" applyNumberFormat="1" applyFont="1" applyFill="1" applyAlignment="1">
      <alignment wrapText="1"/>
    </xf>
    <xf numFmtId="0" fontId="12" fillId="13" borderId="0" xfId="2" applyFont="1" applyFill="1" applyAlignment="1">
      <alignment wrapText="1"/>
    </xf>
    <xf numFmtId="0" fontId="3" fillId="13" borderId="0" xfId="2" applyFill="1"/>
    <xf numFmtId="49" fontId="3" fillId="0" borderId="0" xfId="2" applyNumberFormat="1"/>
    <xf numFmtId="2" fontId="3" fillId="0" borderId="0" xfId="2" applyNumberFormat="1" applyAlignment="1">
      <alignment wrapText="1"/>
    </xf>
    <xf numFmtId="0" fontId="0" fillId="2" borderId="3" xfId="0" applyFill="1" applyBorder="1" applyAlignment="1">
      <alignment wrapText="1"/>
    </xf>
    <xf numFmtId="0" fontId="0" fillId="2" borderId="13" xfId="0" applyFill="1" applyBorder="1" applyAlignment="1">
      <alignment wrapText="1"/>
    </xf>
    <xf numFmtId="43" fontId="0" fillId="0" borderId="0" xfId="1" applyFont="1"/>
    <xf numFmtId="43" fontId="0" fillId="6" borderId="14" xfId="1" applyFont="1" applyFill="1" applyBorder="1"/>
    <xf numFmtId="43" fontId="5" fillId="5" borderId="9" xfId="1" applyFont="1" applyFill="1" applyBorder="1" applyAlignment="1">
      <alignment wrapText="1"/>
    </xf>
    <xf numFmtId="0" fontId="6" fillId="0" borderId="15" xfId="0" applyFont="1" applyBorder="1" applyAlignment="1">
      <alignment horizontal="center"/>
    </xf>
    <xf numFmtId="10" fontId="0" fillId="0" borderId="34" xfId="0" applyNumberFormat="1" applyBorder="1"/>
    <xf numFmtId="10" fontId="0" fillId="0" borderId="35" xfId="0" applyNumberFormat="1" applyBorder="1"/>
    <xf numFmtId="10" fontId="6" fillId="0" borderId="15" xfId="0" applyNumberFormat="1" applyFont="1" applyBorder="1"/>
    <xf numFmtId="43" fontId="0" fillId="0" borderId="0" xfId="1" applyNumberFormat="1" applyFont="1"/>
    <xf numFmtId="43" fontId="0" fillId="6" borderId="14" xfId="1" applyNumberFormat="1" applyFont="1" applyFill="1" applyBorder="1"/>
    <xf numFmtId="43" fontId="5" fillId="5" borderId="9" xfId="1" applyNumberFormat="1" applyFont="1" applyFill="1" applyBorder="1" applyAlignment="1">
      <alignment wrapText="1"/>
    </xf>
    <xf numFmtId="0" fontId="10" fillId="0" borderId="0" xfId="0" applyFont="1" applyAlignment="1">
      <alignment horizontal="left" vertical="top" wrapText="1"/>
    </xf>
  </cellXfs>
  <cellStyles count="12">
    <cellStyle name="Accent1" xfId="5" builtinId="29"/>
    <cellStyle name="Comma" xfId="1" builtinId="3"/>
    <cellStyle name="Comma 2" xfId="8" xr:uid="{2CA97A7A-830E-4E82-953B-A8C7A82B254D}"/>
    <cellStyle name="Currency" xfId="10" builtinId="4"/>
    <cellStyle name="Normal" xfId="0" builtinId="0"/>
    <cellStyle name="Normal 2" xfId="2" xr:uid="{FCAEE1EC-1A2B-4433-8A32-C713239B424B}"/>
    <cellStyle name="Normal 2 2" xfId="6" xr:uid="{88D52C77-4D9F-4432-ABE6-9226B40F10FF}"/>
    <cellStyle name="Normal 3" xfId="3" xr:uid="{E7D2B121-E23F-4863-848E-4A8DEE03ABEF}"/>
    <cellStyle name="Normal 4" xfId="9" xr:uid="{300A8549-878A-4EA8-B942-1FAAF3D275BF}"/>
    <cellStyle name="Normal 6" xfId="11" xr:uid="{29CA5652-E817-4F2F-B650-0C47D87C3A0B}"/>
    <cellStyle name="Percent" xfId="4" builtinId="5"/>
    <cellStyle name="Percent 3" xfId="7" xr:uid="{B8E56B78-7BAC-46D1-AD59-F66A5EE20D74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7E724-69A3-4D28-A4EF-0EC5A595EA29}">
  <sheetPr codeName="Sheet3">
    <pageSetUpPr fitToPage="1"/>
  </sheetPr>
  <dimension ref="A1:I13"/>
  <sheetViews>
    <sheetView tabSelected="1" view="pageLayout" zoomScaleNormal="90" workbookViewId="0">
      <selection activeCell="C2" sqref="C2"/>
    </sheetView>
  </sheetViews>
  <sheetFormatPr defaultRowHeight="15" x14ac:dyDescent="0.2"/>
  <cols>
    <col min="1" max="1" width="13.296875" customWidth="1"/>
    <col min="2" max="2" width="17.19921875" customWidth="1"/>
    <col min="3" max="3" width="21.296875" customWidth="1"/>
    <col min="4" max="4" width="18.09765625" customWidth="1"/>
    <col min="5" max="5" width="16.19921875" customWidth="1"/>
    <col min="6" max="6" width="14.19921875" bestFit="1" customWidth="1"/>
    <col min="7" max="7" width="17.3984375" customWidth="1"/>
    <col min="8" max="8" width="18.69921875" customWidth="1"/>
    <col min="9" max="9" width="20.296875" customWidth="1"/>
  </cols>
  <sheetData>
    <row r="1" spans="1:9" ht="18" x14ac:dyDescent="0.25">
      <c r="A1" s="7" t="s">
        <v>1151</v>
      </c>
    </row>
    <row r="2" spans="1:9" x14ac:dyDescent="0.2">
      <c r="A2" s="6"/>
    </row>
    <row r="3" spans="1:9" ht="15.75" thickBot="1" x14ac:dyDescent="0.25">
      <c r="A3" s="3" t="s">
        <v>1152</v>
      </c>
    </row>
    <row r="4" spans="1:9" ht="15.75" thickBot="1" x14ac:dyDescent="0.25">
      <c r="A4" s="3"/>
    </row>
    <row r="5" spans="1:9" ht="60.75" thickBot="1" x14ac:dyDescent="0.25">
      <c r="A5" s="64" t="s">
        <v>967</v>
      </c>
      <c r="B5" s="65" t="s">
        <v>968</v>
      </c>
      <c r="C5" s="65" t="s">
        <v>969</v>
      </c>
      <c r="D5" s="66" t="s">
        <v>1211</v>
      </c>
      <c r="E5" s="67" t="s">
        <v>1080</v>
      </c>
      <c r="F5" s="68" t="s">
        <v>1081</v>
      </c>
      <c r="G5" s="69" t="s">
        <v>1212</v>
      </c>
      <c r="H5" s="70" t="s">
        <v>1083</v>
      </c>
      <c r="I5" s="71" t="s">
        <v>1082</v>
      </c>
    </row>
    <row r="6" spans="1:9" x14ac:dyDescent="0.2">
      <c r="A6" s="57" t="s">
        <v>35</v>
      </c>
      <c r="B6" s="58">
        <f>SUMIF('2022 FFS IP UPL Test'!L:L,A6,'2022 FFS IP UPL Test'!AN:AN)</f>
        <v>690264278.25999999</v>
      </c>
      <c r="C6" s="58">
        <f>SUMIF('2022 FFS OP UPL Test'!L:L,A6,'2022 FFS OP UPL Test'!AN:AN)</f>
        <v>21903449.129999999</v>
      </c>
      <c r="D6" s="59">
        <f>B6+C6</f>
        <v>712167727.38999999</v>
      </c>
      <c r="E6" s="60">
        <f>SUMIFS('2022 FFS IP UPL Test'!AN:AN,'2022 FFS IP UPL Test'!L:L,A6,'2022 FFS IP UPL Test'!AN:AN,"&gt;0")</f>
        <v>691871067.5599997</v>
      </c>
      <c r="F6" s="59">
        <f>SUMIFS('2022 FFS OP UPL Test'!AN:AN,'2022 FFS OP UPL Test'!L:L,A6,'2022 FFS OP UPL Test'!AN:AN,"&gt;0")</f>
        <v>22489259.320000004</v>
      </c>
      <c r="G6" s="61">
        <f>E6+F6</f>
        <v>714360326.87999976</v>
      </c>
      <c r="H6" s="62">
        <f>B6/E6</f>
        <v>0.99767761744154682</v>
      </c>
      <c r="I6" s="63">
        <f>C6/F6</f>
        <v>0.9739515569781777</v>
      </c>
    </row>
    <row r="7" spans="1:9" x14ac:dyDescent="0.2">
      <c r="C7" s="2"/>
      <c r="D7" s="2"/>
    </row>
    <row r="8" spans="1:9" x14ac:dyDescent="0.2">
      <c r="A8" s="3" t="s">
        <v>970</v>
      </c>
    </row>
    <row r="9" spans="1:9" ht="15.75" thickBot="1" x14ac:dyDescent="0.25">
      <c r="A9" s="3"/>
    </row>
    <row r="10" spans="1:9" ht="15.75" thickBot="1" x14ac:dyDescent="0.25">
      <c r="A10" s="72"/>
      <c r="B10" s="111" t="s">
        <v>17</v>
      </c>
      <c r="C10" s="95"/>
    </row>
    <row r="11" spans="1:9" ht="141.94999999999999" customHeight="1" x14ac:dyDescent="0.2">
      <c r="A11" s="73" t="s">
        <v>971</v>
      </c>
      <c r="B11" s="112">
        <v>0.67</v>
      </c>
      <c r="C11" s="96"/>
    </row>
    <row r="12" spans="1:9" ht="15.75" thickBot="1" x14ac:dyDescent="0.25">
      <c r="A12" s="74" t="s">
        <v>972</v>
      </c>
      <c r="B12" s="113">
        <f>B13-B11</f>
        <v>0.32999999999999996</v>
      </c>
      <c r="C12" s="96"/>
    </row>
    <row r="13" spans="1:9" ht="15.75" thickBot="1" x14ac:dyDescent="0.25">
      <c r="A13" s="75" t="s">
        <v>973</v>
      </c>
      <c r="B13" s="114">
        <v>1</v>
      </c>
      <c r="C13" s="97"/>
    </row>
  </sheetData>
  <pageMargins left="0.25624999999999998" right="0.7" top="0.75" bottom="0.75" header="0.3" footer="0.3"/>
  <pageSetup scale="60" fitToHeight="0" orientation="landscape" r:id="rId1"/>
  <headerFooter>
    <oddHeader>&amp;C&amp;"Verdana,Bold"&amp;14HARP Payment 2022 Calculation Mode&amp;12l</oddHeader>
    <oddFooter>&amp;LTexas Health and Human Services Commission
Provider Finance Department&amp;RPage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1EEC-F04E-4657-9C98-4DF5E4646B63}">
  <sheetPr codeName="Sheet4">
    <tabColor theme="9" tint="0.79998168889431442"/>
    <pageSetUpPr fitToPage="1"/>
  </sheetPr>
  <dimension ref="A1:M68"/>
  <sheetViews>
    <sheetView view="pageLayout" zoomScaleNormal="71" workbookViewId="0">
      <selection activeCell="C1" sqref="C1"/>
    </sheetView>
  </sheetViews>
  <sheetFormatPr defaultRowHeight="15" x14ac:dyDescent="0.2"/>
  <cols>
    <col min="1" max="1" width="11.09765625" customWidth="1"/>
    <col min="2" max="2" width="12.296875" customWidth="1"/>
    <col min="3" max="3" width="30.3984375" style="4" customWidth="1"/>
    <col min="4" max="7" width="15" style="4" customWidth="1"/>
    <col min="8" max="8" width="14.69921875" customWidth="1"/>
    <col min="9" max="9" width="16.3984375" customWidth="1"/>
    <col min="10" max="10" width="15.19921875" customWidth="1"/>
    <col min="11" max="11" width="13.3984375" customWidth="1"/>
    <col min="12" max="12" width="17.3984375" style="108" customWidth="1"/>
    <col min="13" max="13" width="17.3984375" style="115" customWidth="1"/>
  </cols>
  <sheetData>
    <row r="1" spans="1:13" ht="18" x14ac:dyDescent="0.25">
      <c r="A1" s="7" t="s">
        <v>1158</v>
      </c>
    </row>
    <row r="2" spans="1:13" ht="15.75" thickBot="1" x14ac:dyDescent="0.25"/>
    <row r="3" spans="1:13" x14ac:dyDescent="0.2">
      <c r="A3" s="9" t="s">
        <v>35</v>
      </c>
      <c r="B3" s="10"/>
      <c r="C3" s="11"/>
      <c r="D3" s="11">
        <f>COUNTA(D5:D500)</f>
        <v>64</v>
      </c>
      <c r="E3" s="11"/>
      <c r="F3" s="11"/>
      <c r="G3" s="11"/>
      <c r="H3" s="12">
        <f t="shared" ref="H3:M3" si="0">SUMIF($D:$D,$A3,H:H)</f>
        <v>691223521.50999999</v>
      </c>
      <c r="I3" s="12">
        <f t="shared" si="0"/>
        <v>22280220.759999994</v>
      </c>
      <c r="J3" s="12">
        <f t="shared" si="0"/>
        <v>690264278.26000035</v>
      </c>
      <c r="K3" s="12">
        <f t="shared" si="0"/>
        <v>21841542.606866006</v>
      </c>
      <c r="L3" s="109">
        <f t="shared" si="0"/>
        <v>712105820.85000026</v>
      </c>
      <c r="M3" s="116">
        <f t="shared" si="0"/>
        <v>234994920.91000009</v>
      </c>
    </row>
    <row r="4" spans="1:13" ht="75" x14ac:dyDescent="0.2">
      <c r="A4" s="8" t="s">
        <v>1153</v>
      </c>
      <c r="B4" s="8" t="s">
        <v>1154</v>
      </c>
      <c r="C4" s="8" t="s">
        <v>974</v>
      </c>
      <c r="D4" s="8" t="s">
        <v>1084</v>
      </c>
      <c r="E4" s="8" t="s">
        <v>1085</v>
      </c>
      <c r="F4" s="8" t="s">
        <v>1219</v>
      </c>
      <c r="G4" s="8" t="s">
        <v>1218</v>
      </c>
      <c r="H4" s="8" t="s">
        <v>1078</v>
      </c>
      <c r="I4" s="8" t="s">
        <v>1079</v>
      </c>
      <c r="J4" s="8" t="s">
        <v>1155</v>
      </c>
      <c r="K4" s="8" t="s">
        <v>1156</v>
      </c>
      <c r="L4" s="110" t="s">
        <v>1157</v>
      </c>
      <c r="M4" s="117" t="s">
        <v>1217</v>
      </c>
    </row>
    <row r="5" spans="1:13" x14ac:dyDescent="0.2">
      <c r="A5" t="s">
        <v>708</v>
      </c>
      <c r="B5" t="s">
        <v>706</v>
      </c>
      <c r="C5" s="4" t="s">
        <v>709</v>
      </c>
      <c r="D5" t="s">
        <v>35</v>
      </c>
      <c r="E5" t="s">
        <v>1087</v>
      </c>
      <c r="F5" t="s">
        <v>1220</v>
      </c>
      <c r="G5" t="s">
        <v>1221</v>
      </c>
      <c r="H5" s="2">
        <f>IFERROR(INDEX('2022 FFS IP UPL Test'!AN:AN,MATCH(A:A,'2022 FFS IP UPL Test'!A:A,0)),0)</f>
        <v>0</v>
      </c>
      <c r="I5" s="2">
        <f>IFERROR(INDEX('2022 FFS OP UPL Test'!AN:AN,MATCH(A:A,'2022 FFS OP UPL Test'!A:A,0)),0)</f>
        <v>6193.68</v>
      </c>
      <c r="J5" s="5">
        <f t="shared" ref="J5:J36" si="1">MAX(H5,0)*NSGO_IP_PCT</f>
        <v>0</v>
      </c>
      <c r="K5" s="5">
        <f t="shared" ref="K5:K36" si="2">MAX(I5,0)*NSGO_OP_PCT</f>
        <v>6032.3442794246002</v>
      </c>
      <c r="L5" s="108">
        <f t="shared" ref="L5:L36" si="3">ROUND(J5+K5,2)</f>
        <v>6032.34</v>
      </c>
      <c r="M5" s="115">
        <f t="shared" ref="M5:M36" si="4">ROUND(L5*(1-FMAP),2)</f>
        <v>1990.67</v>
      </c>
    </row>
    <row r="6" spans="1:13" ht="30" x14ac:dyDescent="0.2">
      <c r="A6" t="s">
        <v>52</v>
      </c>
      <c r="B6" t="s">
        <v>50</v>
      </c>
      <c r="C6" s="4" t="s">
        <v>988</v>
      </c>
      <c r="D6" t="s">
        <v>35</v>
      </c>
      <c r="E6" t="s">
        <v>1087</v>
      </c>
      <c r="F6" t="s">
        <v>1089</v>
      </c>
      <c r="G6" t="s">
        <v>1221</v>
      </c>
      <c r="H6" s="2">
        <f>IFERROR(INDEX('2022 FFS IP UPL Test'!AN:AN,MATCH(A:A,'2022 FFS IP UPL Test'!A:A,0)),0)</f>
        <v>31387.14</v>
      </c>
      <c r="I6" s="2">
        <f>IFERROR(INDEX('2022 FFS OP UPL Test'!AN:AN,MATCH(A:A,'2022 FFS OP UPL Test'!A:A,0)),0)</f>
        <v>4720.3999999999996</v>
      </c>
      <c r="J6" s="5">
        <f t="shared" si="1"/>
        <v>31314.24705350427</v>
      </c>
      <c r="K6" s="5">
        <f t="shared" si="2"/>
        <v>4597.4409295597898</v>
      </c>
      <c r="L6" s="108">
        <f t="shared" si="3"/>
        <v>35911.69</v>
      </c>
      <c r="M6" s="115">
        <f t="shared" si="4"/>
        <v>11850.86</v>
      </c>
    </row>
    <row r="7" spans="1:13" x14ac:dyDescent="0.2">
      <c r="A7" t="s">
        <v>76</v>
      </c>
      <c r="B7" t="s">
        <v>74</v>
      </c>
      <c r="C7" s="4" t="s">
        <v>1026</v>
      </c>
      <c r="D7" t="s">
        <v>35</v>
      </c>
      <c r="E7" t="s">
        <v>1087</v>
      </c>
      <c r="F7" t="s">
        <v>1090</v>
      </c>
      <c r="G7" t="s">
        <v>1222</v>
      </c>
      <c r="H7" s="2">
        <f>IFERROR(INDEX('2022 FFS IP UPL Test'!AN:AN,MATCH(A:A,'2022 FFS IP UPL Test'!A:A,0)),0)</f>
        <v>4922.8900000000003</v>
      </c>
      <c r="I7" s="2">
        <f>IFERROR(INDEX('2022 FFS OP UPL Test'!AN:AN,MATCH(A:A,'2022 FFS OP UPL Test'!A:A,0)),0)</f>
        <v>2760.47</v>
      </c>
      <c r="J7" s="5">
        <f t="shared" si="1"/>
        <v>4911.4571661268164</v>
      </c>
      <c r="K7" s="5">
        <f t="shared" si="2"/>
        <v>2688.56405449155</v>
      </c>
      <c r="L7" s="108">
        <f t="shared" si="3"/>
        <v>7600.02</v>
      </c>
      <c r="M7" s="115">
        <f t="shared" si="4"/>
        <v>2508.0100000000002</v>
      </c>
    </row>
    <row r="8" spans="1:13" x14ac:dyDescent="0.2">
      <c r="A8" t="s">
        <v>80</v>
      </c>
      <c r="B8" t="s">
        <v>78</v>
      </c>
      <c r="C8" s="4" t="s">
        <v>991</v>
      </c>
      <c r="D8" t="s">
        <v>35</v>
      </c>
      <c r="E8" t="s">
        <v>1086</v>
      </c>
      <c r="F8" t="s">
        <v>1143</v>
      </c>
      <c r="G8" t="s">
        <v>1223</v>
      </c>
      <c r="H8" s="2">
        <f>IFERROR(INDEX('2022 FFS IP UPL Test'!AN:AN,MATCH(A:A,'2022 FFS IP UPL Test'!A:A,0)),0)</f>
        <v>51172768.609999999</v>
      </c>
      <c r="I8" s="2">
        <f>IFERROR(INDEX('2022 FFS OP UPL Test'!AN:AN,MATCH(A:A,'2022 FFS OP UPL Test'!A:A,0)),0)</f>
        <v>2374414.06</v>
      </c>
      <c r="J8" s="5">
        <f t="shared" si="1"/>
        <v>51053925.864712372</v>
      </c>
      <c r="K8" s="5">
        <f t="shared" si="2"/>
        <v>2312564.2706478764</v>
      </c>
      <c r="L8" s="108">
        <f t="shared" si="3"/>
        <v>53366490.140000001</v>
      </c>
      <c r="M8" s="115">
        <f t="shared" si="4"/>
        <v>17610941.75</v>
      </c>
    </row>
    <row r="9" spans="1:13" ht="30" x14ac:dyDescent="0.2">
      <c r="A9" t="s">
        <v>888</v>
      </c>
      <c r="B9" t="s">
        <v>886</v>
      </c>
      <c r="C9" s="4" t="s">
        <v>989</v>
      </c>
      <c r="D9" t="s">
        <v>35</v>
      </c>
      <c r="E9" t="s">
        <v>1087</v>
      </c>
      <c r="F9" t="s">
        <v>1091</v>
      </c>
      <c r="G9" t="s">
        <v>1221</v>
      </c>
      <c r="H9" s="2">
        <f>IFERROR(INDEX('2022 FFS IP UPL Test'!AN:AN,MATCH(A:A,'2022 FFS IP UPL Test'!A:A,0)),0)</f>
        <v>0</v>
      </c>
      <c r="I9" s="2">
        <f>IFERROR(INDEX('2022 FFS OP UPL Test'!AN:AN,MATCH(A:A,'2022 FFS OP UPL Test'!A:A,0)),0)</f>
        <v>2981.96</v>
      </c>
      <c r="J9" s="5">
        <f t="shared" si="1"/>
        <v>0</v>
      </c>
      <c r="K9" s="5">
        <f t="shared" si="2"/>
        <v>2904.2845848466468</v>
      </c>
      <c r="L9" s="108">
        <f t="shared" si="3"/>
        <v>2904.28</v>
      </c>
      <c r="M9" s="115">
        <f t="shared" si="4"/>
        <v>958.41</v>
      </c>
    </row>
    <row r="10" spans="1:13" ht="30" x14ac:dyDescent="0.2">
      <c r="A10" t="s">
        <v>115</v>
      </c>
      <c r="B10" t="s">
        <v>113</v>
      </c>
      <c r="C10" s="4" t="s">
        <v>116</v>
      </c>
      <c r="D10" t="s">
        <v>35</v>
      </c>
      <c r="E10" t="s">
        <v>1087</v>
      </c>
      <c r="F10" t="s">
        <v>1092</v>
      </c>
      <c r="G10" t="s">
        <v>1221</v>
      </c>
      <c r="H10" s="2">
        <f>IFERROR(INDEX('2022 FFS IP UPL Test'!AN:AN,MATCH(A:A,'2022 FFS IP UPL Test'!A:A,0)),0)</f>
        <v>52981.5</v>
      </c>
      <c r="I10" s="2">
        <f>IFERROR(INDEX('2022 FFS OP UPL Test'!AN:AN,MATCH(A:A,'2022 FFS OP UPL Test'!A:A,0)),0)</f>
        <v>12043.45</v>
      </c>
      <c r="J10" s="5">
        <f t="shared" si="1"/>
        <v>52858.456688479309</v>
      </c>
      <c r="K10" s="5">
        <f t="shared" si="2"/>
        <v>11729.736878888834</v>
      </c>
      <c r="L10" s="108">
        <f t="shared" si="3"/>
        <v>64588.19</v>
      </c>
      <c r="M10" s="115">
        <f t="shared" si="4"/>
        <v>21314.1</v>
      </c>
    </row>
    <row r="11" spans="1:13" x14ac:dyDescent="0.2">
      <c r="A11" t="s">
        <v>142</v>
      </c>
      <c r="B11" t="s">
        <v>140</v>
      </c>
      <c r="C11" s="4" t="s">
        <v>1017</v>
      </c>
      <c r="D11" t="s">
        <v>35</v>
      </c>
      <c r="E11" t="s">
        <v>1086</v>
      </c>
      <c r="F11" t="s">
        <v>1144</v>
      </c>
      <c r="G11" t="s">
        <v>1226</v>
      </c>
      <c r="H11" s="2">
        <f>IFERROR(INDEX('2022 FFS IP UPL Test'!AN:AN,MATCH(A:A,'2022 FFS IP UPL Test'!A:A,0)),0)</f>
        <v>384110.46</v>
      </c>
      <c r="I11" s="2">
        <f>IFERROR(INDEX('2022 FFS OP UPL Test'!AN:AN,MATCH(A:A,'2022 FFS OP UPL Test'!A:A,0)),0)</f>
        <v>234538.46</v>
      </c>
      <c r="J11" s="5">
        <f t="shared" si="1"/>
        <v>383218.40856717661</v>
      </c>
      <c r="K11" s="5">
        <f t="shared" si="2"/>
        <v>228429.09828826404</v>
      </c>
      <c r="L11" s="108">
        <f t="shared" si="3"/>
        <v>611647.51</v>
      </c>
      <c r="M11" s="115">
        <f t="shared" si="4"/>
        <v>201843.68</v>
      </c>
    </row>
    <row r="12" spans="1:13" x14ac:dyDescent="0.2">
      <c r="A12" t="s">
        <v>171</v>
      </c>
      <c r="B12" t="s">
        <v>169</v>
      </c>
      <c r="C12" s="4" t="s">
        <v>1056</v>
      </c>
      <c r="D12" t="s">
        <v>35</v>
      </c>
      <c r="E12" t="s">
        <v>1087</v>
      </c>
      <c r="F12" t="s">
        <v>1093</v>
      </c>
      <c r="G12" t="s">
        <v>1221</v>
      </c>
      <c r="H12" s="2">
        <f>IFERROR(INDEX('2022 FFS IP UPL Test'!AN:AN,MATCH(A:A,'2022 FFS IP UPL Test'!A:A,0)),0)</f>
        <v>10751.81</v>
      </c>
      <c r="I12" s="2">
        <f>IFERROR(INDEX('2022 FFS OP UPL Test'!AN:AN,MATCH(A:A,'2022 FFS OP UPL Test'!A:A,0)),0)</f>
        <v>1131.76</v>
      </c>
      <c r="J12" s="5">
        <f t="shared" si="1"/>
        <v>10726.840183984197</v>
      </c>
      <c r="K12" s="5">
        <f t="shared" si="2"/>
        <v>1102.2794141256225</v>
      </c>
      <c r="L12" s="108">
        <f t="shared" si="3"/>
        <v>11829.12</v>
      </c>
      <c r="M12" s="115">
        <f t="shared" si="4"/>
        <v>3903.61</v>
      </c>
    </row>
    <row r="13" spans="1:13" ht="30" x14ac:dyDescent="0.2">
      <c r="A13" t="s">
        <v>179</v>
      </c>
      <c r="B13" t="s">
        <v>177</v>
      </c>
      <c r="C13" s="4" t="s">
        <v>992</v>
      </c>
      <c r="D13" t="s">
        <v>35</v>
      </c>
      <c r="E13" t="s">
        <v>1087</v>
      </c>
      <c r="F13" t="s">
        <v>1094</v>
      </c>
      <c r="G13" t="s">
        <v>1224</v>
      </c>
      <c r="H13" s="2">
        <f>IFERROR(INDEX('2022 FFS IP UPL Test'!AN:AN,MATCH(A:A,'2022 FFS IP UPL Test'!A:A,0)),0)</f>
        <v>7082.1</v>
      </c>
      <c r="I13" s="2">
        <f>IFERROR(INDEX('2022 FFS OP UPL Test'!AN:AN,MATCH(A:A,'2022 FFS OP UPL Test'!A:A,0)),0)</f>
        <v>-15476.42</v>
      </c>
      <c r="J13" s="5">
        <f t="shared" si="1"/>
        <v>7065.6526544827793</v>
      </c>
      <c r="K13" s="5">
        <f t="shared" si="2"/>
        <v>0</v>
      </c>
      <c r="L13" s="108">
        <f t="shared" si="3"/>
        <v>7065.65</v>
      </c>
      <c r="M13" s="115">
        <f t="shared" si="4"/>
        <v>2331.66</v>
      </c>
    </row>
    <row r="14" spans="1:13" x14ac:dyDescent="0.2">
      <c r="A14" t="s">
        <v>214</v>
      </c>
      <c r="B14" t="s">
        <v>212</v>
      </c>
      <c r="C14" s="4" t="s">
        <v>998</v>
      </c>
      <c r="D14" t="s">
        <v>35</v>
      </c>
      <c r="E14" t="s">
        <v>1087</v>
      </c>
      <c r="F14" t="s">
        <v>1100</v>
      </c>
      <c r="G14" t="s">
        <v>1224</v>
      </c>
      <c r="H14" s="2">
        <f>IFERROR(INDEX('2022 FFS IP UPL Test'!AN:AN,MATCH(A:A,'2022 FFS IP UPL Test'!A:A,0)),0)</f>
        <v>7987.17</v>
      </c>
      <c r="I14" s="2">
        <f>IFERROR(INDEX('2022 FFS OP UPL Test'!AN:AN,MATCH(A:A,'2022 FFS OP UPL Test'!A:A,0)),0)</f>
        <v>37099.99</v>
      </c>
      <c r="J14" s="5">
        <f t="shared" si="1"/>
        <v>7968.6207357005997</v>
      </c>
      <c r="K14" s="5">
        <f t="shared" si="2"/>
        <v>36133.593024374823</v>
      </c>
      <c r="L14" s="108">
        <f t="shared" si="3"/>
        <v>44102.21</v>
      </c>
      <c r="M14" s="115">
        <f t="shared" si="4"/>
        <v>14553.73</v>
      </c>
    </row>
    <row r="15" spans="1:13" ht="45" x14ac:dyDescent="0.2">
      <c r="A15" t="s">
        <v>189</v>
      </c>
      <c r="B15" t="s">
        <v>187</v>
      </c>
      <c r="C15" s="4" t="s">
        <v>1018</v>
      </c>
      <c r="D15" t="s">
        <v>35</v>
      </c>
      <c r="E15" t="s">
        <v>1087</v>
      </c>
      <c r="F15" t="s">
        <v>1096</v>
      </c>
      <c r="G15" t="s">
        <v>1221</v>
      </c>
      <c r="H15" s="2">
        <f>IFERROR(INDEX('2022 FFS IP UPL Test'!AN:AN,MATCH(A:A,'2022 FFS IP UPL Test'!A:A,0)),0)</f>
        <v>36381.32</v>
      </c>
      <c r="I15" s="2">
        <f>IFERROR(INDEX('2022 FFS OP UPL Test'!AN:AN,MATCH(A:A,'2022 FFS OP UPL Test'!A:A,0)),0)</f>
        <v>-6368.71</v>
      </c>
      <c r="J15" s="5">
        <f t="shared" si="1"/>
        <v>36296.828656978498</v>
      </c>
      <c r="K15" s="5">
        <f t="shared" si="2"/>
        <v>0</v>
      </c>
      <c r="L15" s="108">
        <f t="shared" si="3"/>
        <v>36296.83</v>
      </c>
      <c r="M15" s="115">
        <f t="shared" si="4"/>
        <v>11977.95</v>
      </c>
    </row>
    <row r="16" spans="1:13" x14ac:dyDescent="0.2">
      <c r="A16" t="s">
        <v>193</v>
      </c>
      <c r="B16" t="s">
        <v>191</v>
      </c>
      <c r="C16" s="4" t="s">
        <v>980</v>
      </c>
      <c r="D16" t="s">
        <v>35</v>
      </c>
      <c r="E16" t="s">
        <v>1086</v>
      </c>
      <c r="F16" t="s">
        <v>1142</v>
      </c>
      <c r="G16" t="s">
        <v>1227</v>
      </c>
      <c r="H16" s="2">
        <f>IFERROR(INDEX('2022 FFS IP UPL Test'!AN:AN,MATCH(A:A,'2022 FFS IP UPL Test'!A:A,0)),0)</f>
        <v>195131969.41</v>
      </c>
      <c r="I16" s="2">
        <f>IFERROR(INDEX('2022 FFS OP UPL Test'!AN:AN,MATCH(A:A,'2022 FFS OP UPL Test'!A:A,0)),0)</f>
        <v>5076195.63</v>
      </c>
      <c r="J16" s="5">
        <f t="shared" si="1"/>
        <v>194678798.3276456</v>
      </c>
      <c r="K16" s="5">
        <f t="shared" si="2"/>
        <v>4943968.6373643214</v>
      </c>
      <c r="L16" s="108">
        <f t="shared" si="3"/>
        <v>199622766.97</v>
      </c>
      <c r="M16" s="115">
        <f t="shared" si="4"/>
        <v>65875513.100000001</v>
      </c>
    </row>
    <row r="17" spans="1:13" ht="30" x14ac:dyDescent="0.2">
      <c r="A17" t="s">
        <v>200</v>
      </c>
      <c r="B17" t="s">
        <v>198</v>
      </c>
      <c r="C17" s="4" t="s">
        <v>1019</v>
      </c>
      <c r="D17" t="s">
        <v>35</v>
      </c>
      <c r="E17" t="s">
        <v>1087</v>
      </c>
      <c r="F17" t="s">
        <v>1097</v>
      </c>
      <c r="G17" t="s">
        <v>1221</v>
      </c>
      <c r="H17" s="2">
        <f>IFERROR(INDEX('2022 FFS IP UPL Test'!AN:AN,MATCH(A:A,'2022 FFS IP UPL Test'!A:A,0)),0)</f>
        <v>12353.65</v>
      </c>
      <c r="I17" s="2">
        <f>IFERROR(INDEX('2022 FFS OP UPL Test'!AN:AN,MATCH(A:A,'2022 FFS OP UPL Test'!A:A,0)),0)</f>
        <v>12147.72</v>
      </c>
      <c r="J17" s="5">
        <f t="shared" si="1"/>
        <v>12324.960098706764</v>
      </c>
      <c r="K17" s="5">
        <f t="shared" si="2"/>
        <v>11831.290807734948</v>
      </c>
      <c r="L17" s="108">
        <f t="shared" si="3"/>
        <v>24156.25</v>
      </c>
      <c r="M17" s="115">
        <f t="shared" si="4"/>
        <v>7971.56</v>
      </c>
    </row>
    <row r="18" spans="1:13" ht="30" x14ac:dyDescent="0.2">
      <c r="A18" t="s">
        <v>206</v>
      </c>
      <c r="B18" t="s">
        <v>204</v>
      </c>
      <c r="C18" s="4" t="s">
        <v>1039</v>
      </c>
      <c r="D18" t="s">
        <v>35</v>
      </c>
      <c r="E18" t="s">
        <v>1087</v>
      </c>
      <c r="F18" t="s">
        <v>1098</v>
      </c>
      <c r="G18" t="s">
        <v>1228</v>
      </c>
      <c r="H18" s="2">
        <f>IFERROR(INDEX('2022 FFS IP UPL Test'!AN:AN,MATCH(A:A,'2022 FFS IP UPL Test'!A:A,0)),0)</f>
        <v>289495.14</v>
      </c>
      <c r="I18" s="2">
        <f>IFERROR(INDEX('2022 FFS OP UPL Test'!AN:AN,MATCH(A:A,'2022 FFS OP UPL Test'!A:A,0)),0)</f>
        <v>7684.47</v>
      </c>
      <c r="J18" s="5">
        <f t="shared" si="1"/>
        <v>288822.82153610705</v>
      </c>
      <c r="K18" s="5">
        <f t="shared" si="2"/>
        <v>7484.3015210520971</v>
      </c>
      <c r="L18" s="108">
        <f t="shared" si="3"/>
        <v>296307.12</v>
      </c>
      <c r="M18" s="115">
        <f t="shared" si="4"/>
        <v>97781.35</v>
      </c>
    </row>
    <row r="19" spans="1:13" ht="30" x14ac:dyDescent="0.2">
      <c r="A19" t="s">
        <v>210</v>
      </c>
      <c r="B19" t="s">
        <v>208</v>
      </c>
      <c r="C19" s="4" t="s">
        <v>986</v>
      </c>
      <c r="D19" t="s">
        <v>35</v>
      </c>
      <c r="E19" t="s">
        <v>1087</v>
      </c>
      <c r="F19" t="s">
        <v>1099</v>
      </c>
      <c r="G19" t="s">
        <v>1229</v>
      </c>
      <c r="H19" s="2">
        <f>IFERROR(INDEX('2022 FFS IP UPL Test'!AN:AN,MATCH(A:A,'2022 FFS IP UPL Test'!A:A,0)),0)</f>
        <v>-487751.8</v>
      </c>
      <c r="I19" s="2">
        <f>IFERROR(INDEX('2022 FFS OP UPL Test'!AN:AN,MATCH(A:A,'2022 FFS OP UPL Test'!A:A,0)),0)</f>
        <v>4892.66</v>
      </c>
      <c r="J19" s="5">
        <f t="shared" si="1"/>
        <v>0</v>
      </c>
      <c r="K19" s="5">
        <f t="shared" si="2"/>
        <v>4765.2138247648509</v>
      </c>
      <c r="L19" s="108">
        <f t="shared" si="3"/>
        <v>4765.21</v>
      </c>
      <c r="M19" s="115">
        <f t="shared" si="4"/>
        <v>1572.52</v>
      </c>
    </row>
    <row r="20" spans="1:13" x14ac:dyDescent="0.2">
      <c r="A20" t="s">
        <v>218</v>
      </c>
      <c r="B20" t="s">
        <v>216</v>
      </c>
      <c r="C20" s="4" t="s">
        <v>1027</v>
      </c>
      <c r="D20" t="s">
        <v>35</v>
      </c>
      <c r="E20" t="s">
        <v>1087</v>
      </c>
      <c r="F20" t="s">
        <v>1101</v>
      </c>
      <c r="G20" t="s">
        <v>1221</v>
      </c>
      <c r="H20" s="2">
        <f>IFERROR(INDEX('2022 FFS IP UPL Test'!AN:AN,MATCH(A:A,'2022 FFS IP UPL Test'!A:A,0)),0)</f>
        <v>51519.92</v>
      </c>
      <c r="I20" s="2">
        <f>IFERROR(INDEX('2022 FFS OP UPL Test'!AN:AN,MATCH(A:A,'2022 FFS OP UPL Test'!A:A,0)),0)</f>
        <v>-8882.68</v>
      </c>
      <c r="J20" s="5">
        <f t="shared" si="1"/>
        <v>51400.271036379097</v>
      </c>
      <c r="K20" s="5">
        <f t="shared" si="2"/>
        <v>0</v>
      </c>
      <c r="L20" s="108">
        <f t="shared" si="3"/>
        <v>51400.27</v>
      </c>
      <c r="M20" s="115">
        <f t="shared" si="4"/>
        <v>16962.09</v>
      </c>
    </row>
    <row r="21" spans="1:13" x14ac:dyDescent="0.2">
      <c r="A21" t="s">
        <v>224</v>
      </c>
      <c r="B21" t="s">
        <v>222</v>
      </c>
      <c r="C21" s="4" t="s">
        <v>1005</v>
      </c>
      <c r="D21" t="s">
        <v>35</v>
      </c>
      <c r="E21" t="s">
        <v>1087</v>
      </c>
      <c r="F21" t="s">
        <v>1102</v>
      </c>
      <c r="G21" t="s">
        <v>1221</v>
      </c>
      <c r="H21" s="2">
        <f>IFERROR(INDEX('2022 FFS IP UPL Test'!AN:AN,MATCH(A:A,'2022 FFS IP UPL Test'!A:A,0)),0)</f>
        <v>10844.12</v>
      </c>
      <c r="I21" s="2">
        <f>IFERROR(INDEX('2022 FFS OP UPL Test'!AN:AN,MATCH(A:A,'2022 FFS OP UPL Test'!A:A,0)),0)</f>
        <v>10795.59</v>
      </c>
      <c r="J21" s="5">
        <f t="shared" si="1"/>
        <v>10818.935804850227</v>
      </c>
      <c r="K21" s="5">
        <f t="shared" si="2"/>
        <v>10514.381688998046</v>
      </c>
      <c r="L21" s="108">
        <f t="shared" si="3"/>
        <v>21333.32</v>
      </c>
      <c r="M21" s="115">
        <f t="shared" si="4"/>
        <v>7040</v>
      </c>
    </row>
    <row r="22" spans="1:13" ht="45" x14ac:dyDescent="0.2">
      <c r="A22" t="s">
        <v>228</v>
      </c>
      <c r="B22" t="s">
        <v>226</v>
      </c>
      <c r="C22" s="4" t="s">
        <v>1012</v>
      </c>
      <c r="D22" t="s">
        <v>35</v>
      </c>
      <c r="E22" t="s">
        <v>1086</v>
      </c>
      <c r="F22" t="s">
        <v>1148</v>
      </c>
      <c r="G22" t="s">
        <v>1221</v>
      </c>
      <c r="H22" s="2">
        <f>IFERROR(INDEX('2022 FFS IP UPL Test'!AN:AN,MATCH(A:A,'2022 FFS IP UPL Test'!A:A,0)),0)</f>
        <v>2302523.56</v>
      </c>
      <c r="I22" s="2">
        <f>IFERROR(INDEX('2022 FFS OP UPL Test'!AN:AN,MATCH(A:A,'2022 FFS OP UPL Test'!A:A,0)),0)</f>
        <v>493586.63</v>
      </c>
      <c r="J22" s="5">
        <f t="shared" si="1"/>
        <v>2297176.2194438283</v>
      </c>
      <c r="K22" s="5">
        <f t="shared" si="2"/>
        <v>480729.46679211169</v>
      </c>
      <c r="L22" s="108">
        <f t="shared" si="3"/>
        <v>2777905.69</v>
      </c>
      <c r="M22" s="115">
        <f t="shared" si="4"/>
        <v>916708.88</v>
      </c>
    </row>
    <row r="23" spans="1:13" ht="45" x14ac:dyDescent="0.2">
      <c r="A23" t="s">
        <v>234</v>
      </c>
      <c r="B23" t="s">
        <v>232</v>
      </c>
      <c r="C23" s="4" t="s">
        <v>984</v>
      </c>
      <c r="D23" t="s">
        <v>35</v>
      </c>
      <c r="E23" t="s">
        <v>1086</v>
      </c>
      <c r="F23" t="s">
        <v>1145</v>
      </c>
      <c r="G23" t="s">
        <v>1230</v>
      </c>
      <c r="H23" s="2">
        <f>IFERROR(INDEX('2022 FFS IP UPL Test'!AN:AN,MATCH(A:A,'2022 FFS IP UPL Test'!A:A,0)),0)</f>
        <v>29242857.16</v>
      </c>
      <c r="I23" s="2">
        <f>IFERROR(INDEX('2022 FFS OP UPL Test'!AN:AN,MATCH(A:A,'2022 FFS OP UPL Test'!A:A,0)),0)</f>
        <v>940109.89</v>
      </c>
      <c r="J23" s="5">
        <f t="shared" si="1"/>
        <v>29174944.058572277</v>
      </c>
      <c r="K23" s="5">
        <f t="shared" si="2"/>
        <v>915621.49109608342</v>
      </c>
      <c r="L23" s="108">
        <f t="shared" si="3"/>
        <v>30090565.550000001</v>
      </c>
      <c r="M23" s="115">
        <f t="shared" si="4"/>
        <v>9929886.6300000008</v>
      </c>
    </row>
    <row r="24" spans="1:13" x14ac:dyDescent="0.2">
      <c r="A24" t="s">
        <v>763</v>
      </c>
      <c r="B24" t="s">
        <v>761</v>
      </c>
      <c r="C24" s="4" t="s">
        <v>1015</v>
      </c>
      <c r="D24" t="s">
        <v>35</v>
      </c>
      <c r="E24" t="s">
        <v>1087</v>
      </c>
      <c r="F24" t="s">
        <v>1103</v>
      </c>
      <c r="G24" t="s">
        <v>1221</v>
      </c>
      <c r="H24" s="2">
        <f>IFERROR(INDEX('2022 FFS IP UPL Test'!AN:AN,MATCH(A:A,'2022 FFS IP UPL Test'!A:A,0)),0)</f>
        <v>0</v>
      </c>
      <c r="I24" s="2">
        <f>IFERROR(INDEX('2022 FFS OP UPL Test'!AN:AN,MATCH(A:A,'2022 FFS OP UPL Test'!A:A,0)),0)</f>
        <v>232.23</v>
      </c>
      <c r="J24" s="5">
        <f t="shared" si="1"/>
        <v>0</v>
      </c>
      <c r="K24" s="5">
        <f t="shared" si="2"/>
        <v>226.18077007704221</v>
      </c>
      <c r="L24" s="108">
        <f t="shared" si="3"/>
        <v>226.18</v>
      </c>
      <c r="M24" s="115">
        <f t="shared" si="4"/>
        <v>74.64</v>
      </c>
    </row>
    <row r="25" spans="1:13" x14ac:dyDescent="0.2">
      <c r="A25" t="s">
        <v>769</v>
      </c>
      <c r="B25" t="s">
        <v>767</v>
      </c>
      <c r="C25" s="4" t="s">
        <v>1013</v>
      </c>
      <c r="D25" t="s">
        <v>35</v>
      </c>
      <c r="E25" t="s">
        <v>1087</v>
      </c>
      <c r="F25" t="s">
        <v>1104</v>
      </c>
      <c r="G25" t="s">
        <v>1221</v>
      </c>
      <c r="H25" s="2">
        <f>IFERROR(INDEX('2022 FFS IP UPL Test'!AN:AN,MATCH(A:A,'2022 FFS IP UPL Test'!A:A,0)),0)</f>
        <v>0</v>
      </c>
      <c r="I25" s="2">
        <f>IFERROR(INDEX('2022 FFS OP UPL Test'!AN:AN,MATCH(A:A,'2022 FFS OP UPL Test'!A:A,0)),0)</f>
        <v>235.66</v>
      </c>
      <c r="J25" s="5">
        <f t="shared" si="1"/>
        <v>0</v>
      </c>
      <c r="K25" s="5">
        <f t="shared" si="2"/>
        <v>229.52142391747736</v>
      </c>
      <c r="L25" s="108">
        <f t="shared" si="3"/>
        <v>229.52</v>
      </c>
      <c r="M25" s="115">
        <f t="shared" si="4"/>
        <v>75.739999999999995</v>
      </c>
    </row>
    <row r="26" spans="1:13" ht="30" x14ac:dyDescent="0.2">
      <c r="A26" t="s">
        <v>778</v>
      </c>
      <c r="B26" t="s">
        <v>776</v>
      </c>
      <c r="C26" s="4" t="s">
        <v>997</v>
      </c>
      <c r="D26" t="s">
        <v>35</v>
      </c>
      <c r="E26" t="s">
        <v>1087</v>
      </c>
      <c r="F26" t="s">
        <v>1106</v>
      </c>
      <c r="G26" t="s">
        <v>1221</v>
      </c>
      <c r="H26" s="2">
        <f>IFERROR(INDEX('2022 FFS IP UPL Test'!AN:AN,MATCH(A:A,'2022 FFS IP UPL Test'!A:A,0)),0)</f>
        <v>0</v>
      </c>
      <c r="I26" s="2">
        <f>IFERROR(INDEX('2022 FFS OP UPL Test'!AN:AN,MATCH(A:A,'2022 FFS OP UPL Test'!A:A,0)),0)</f>
        <v>11939.92</v>
      </c>
      <c r="J26" s="5">
        <f t="shared" si="1"/>
        <v>0</v>
      </c>
      <c r="K26" s="5">
        <f t="shared" si="2"/>
        <v>11628.903674194884</v>
      </c>
      <c r="L26" s="108">
        <f t="shared" si="3"/>
        <v>11628.9</v>
      </c>
      <c r="M26" s="115">
        <f t="shared" si="4"/>
        <v>3837.54</v>
      </c>
    </row>
    <row r="27" spans="1:13" ht="30" x14ac:dyDescent="0.2">
      <c r="A27" t="s">
        <v>264</v>
      </c>
      <c r="B27" t="s">
        <v>262</v>
      </c>
      <c r="C27" s="4" t="s">
        <v>999</v>
      </c>
      <c r="D27" t="s">
        <v>35</v>
      </c>
      <c r="E27" t="s">
        <v>1086</v>
      </c>
      <c r="F27" t="s">
        <v>1149</v>
      </c>
      <c r="G27" t="s">
        <v>1223</v>
      </c>
      <c r="H27" s="2">
        <f>IFERROR(INDEX('2022 FFS IP UPL Test'!AN:AN,MATCH(A:A,'2022 FFS IP UPL Test'!A:A,0)),0)</f>
        <v>501728.66</v>
      </c>
      <c r="I27" s="2">
        <f>IFERROR(INDEX('2022 FFS OP UPL Test'!AN:AN,MATCH(A:A,'2022 FFS OP UPL Test'!A:A,0)),0)</f>
        <v>165450.48000000001</v>
      </c>
      <c r="J27" s="5">
        <f t="shared" si="1"/>
        <v>500563.45411093987</v>
      </c>
      <c r="K27" s="5">
        <f t="shared" si="2"/>
        <v>161140.75259878687</v>
      </c>
      <c r="L27" s="108">
        <f t="shared" si="3"/>
        <v>661704.21</v>
      </c>
      <c r="M27" s="115">
        <f t="shared" si="4"/>
        <v>218362.39</v>
      </c>
    </row>
    <row r="28" spans="1:13" x14ac:dyDescent="0.2">
      <c r="A28" t="s">
        <v>272</v>
      </c>
      <c r="B28" t="s">
        <v>270</v>
      </c>
      <c r="C28" s="4" t="s">
        <v>1040</v>
      </c>
      <c r="D28" t="s">
        <v>35</v>
      </c>
      <c r="E28" t="s">
        <v>1087</v>
      </c>
      <c r="F28" t="s">
        <v>1107</v>
      </c>
      <c r="G28" t="s">
        <v>1221</v>
      </c>
      <c r="H28" s="2">
        <f>IFERROR(INDEX('2022 FFS IP UPL Test'!AN:AN,MATCH(A:A,'2022 FFS IP UPL Test'!A:A,0)),0)</f>
        <v>73944.639999999999</v>
      </c>
      <c r="I28" s="2">
        <f>IFERROR(INDEX('2022 FFS OP UPL Test'!AN:AN,MATCH(A:A,'2022 FFS OP UPL Test'!A:A,0)),0)</f>
        <v>2246.58</v>
      </c>
      <c r="J28" s="5">
        <f t="shared" si="1"/>
        <v>73772.912257772899</v>
      </c>
      <c r="K28" s="5">
        <f t="shared" si="2"/>
        <v>2188.0600888760346</v>
      </c>
      <c r="L28" s="108">
        <f t="shared" si="3"/>
        <v>75960.97</v>
      </c>
      <c r="M28" s="115">
        <f t="shared" si="4"/>
        <v>25067.119999999999</v>
      </c>
    </row>
    <row r="29" spans="1:13" x14ac:dyDescent="0.2">
      <c r="A29" t="s">
        <v>278</v>
      </c>
      <c r="B29" t="s">
        <v>276</v>
      </c>
      <c r="C29" s="4" t="s">
        <v>979</v>
      </c>
      <c r="D29" t="s">
        <v>35</v>
      </c>
      <c r="E29" t="s">
        <v>1086</v>
      </c>
      <c r="F29" t="s">
        <v>1139</v>
      </c>
      <c r="G29" t="s">
        <v>1222</v>
      </c>
      <c r="H29" s="2">
        <f>IFERROR(INDEX('2022 FFS IP UPL Test'!AN:AN,MATCH(A:A,'2022 FFS IP UPL Test'!A:A,0)),0)</f>
        <v>347938272.49000001</v>
      </c>
      <c r="I29" s="2">
        <f>IFERROR(INDEX('2022 FFS OP UPL Test'!AN:AN,MATCH(A:A,'2022 FFS OP UPL Test'!A:A,0)),0)</f>
        <v>7702688.8300000001</v>
      </c>
      <c r="J29" s="5">
        <f t="shared" si="1"/>
        <v>347130226.71455091</v>
      </c>
      <c r="K29" s="5">
        <f t="shared" si="2"/>
        <v>7502045.7788969176</v>
      </c>
      <c r="L29" s="108">
        <f t="shared" si="3"/>
        <v>354632272.49000001</v>
      </c>
      <c r="M29" s="115">
        <f t="shared" si="4"/>
        <v>117028649.92</v>
      </c>
    </row>
    <row r="30" spans="1:13" x14ac:dyDescent="0.2">
      <c r="A30" t="s">
        <v>282</v>
      </c>
      <c r="B30" t="s">
        <v>280</v>
      </c>
      <c r="C30" s="4" t="s">
        <v>1020</v>
      </c>
      <c r="D30" t="s">
        <v>35</v>
      </c>
      <c r="E30" t="s">
        <v>1087</v>
      </c>
      <c r="F30" t="s">
        <v>1108</v>
      </c>
      <c r="G30" t="s">
        <v>1221</v>
      </c>
      <c r="H30" s="2">
        <f>IFERROR(INDEX('2022 FFS IP UPL Test'!AN:AN,MATCH(A:A,'2022 FFS IP UPL Test'!A:A,0)),0)</f>
        <v>13652.22</v>
      </c>
      <c r="I30" s="2">
        <f>IFERROR(INDEX('2022 FFS OP UPL Test'!AN:AN,MATCH(A:A,'2022 FFS OP UPL Test'!A:A,0)),0)</f>
        <v>-541.53</v>
      </c>
      <c r="J30" s="5">
        <f t="shared" si="1"/>
        <v>13620.514322387833</v>
      </c>
      <c r="K30" s="5">
        <f t="shared" si="2"/>
        <v>0</v>
      </c>
      <c r="L30" s="108">
        <f t="shared" si="3"/>
        <v>13620.51</v>
      </c>
      <c r="M30" s="115">
        <f t="shared" si="4"/>
        <v>4494.7700000000004</v>
      </c>
    </row>
    <row r="31" spans="1:13" x14ac:dyDescent="0.2">
      <c r="A31" t="s">
        <v>799</v>
      </c>
      <c r="B31" t="s">
        <v>797</v>
      </c>
      <c r="C31" s="4" t="s">
        <v>1036</v>
      </c>
      <c r="D31" t="s">
        <v>35</v>
      </c>
      <c r="E31" t="s">
        <v>1087</v>
      </c>
      <c r="F31" t="s">
        <v>1109</v>
      </c>
      <c r="G31" t="s">
        <v>1221</v>
      </c>
      <c r="H31" s="2">
        <f>IFERROR(INDEX('2022 FFS IP UPL Test'!AN:AN,MATCH(A:A,'2022 FFS IP UPL Test'!A:A,0)),0)</f>
        <v>0</v>
      </c>
      <c r="I31" s="2">
        <f>IFERROR(INDEX('2022 FFS OP UPL Test'!AN:AN,MATCH(A:A,'2022 FFS OP UPL Test'!A:A,0)),0)</f>
        <v>361.86</v>
      </c>
      <c r="J31" s="5">
        <f t="shared" si="1"/>
        <v>0</v>
      </c>
      <c r="K31" s="5">
        <f t="shared" si="2"/>
        <v>352.43411040812339</v>
      </c>
      <c r="L31" s="108">
        <f t="shared" si="3"/>
        <v>352.43</v>
      </c>
      <c r="M31" s="115">
        <f t="shared" si="4"/>
        <v>116.3</v>
      </c>
    </row>
    <row r="32" spans="1:13" x14ac:dyDescent="0.2">
      <c r="A32" t="s">
        <v>310</v>
      </c>
      <c r="B32" t="s">
        <v>308</v>
      </c>
      <c r="C32" s="4" t="s">
        <v>977</v>
      </c>
      <c r="D32" t="s">
        <v>35</v>
      </c>
      <c r="E32" t="s">
        <v>1086</v>
      </c>
      <c r="F32" t="s">
        <v>1150</v>
      </c>
      <c r="G32" t="s">
        <v>1227</v>
      </c>
      <c r="H32" s="2">
        <f>IFERROR(INDEX('2022 FFS IP UPL Test'!AN:AN,MATCH(A:A,'2022 FFS IP UPL Test'!A:A,0)),0)</f>
        <v>771465.89</v>
      </c>
      <c r="I32" s="2">
        <f>IFERROR(INDEX('2022 FFS OP UPL Test'!AN:AN,MATCH(A:A,'2022 FFS OP UPL Test'!A:A,0)),0)</f>
        <v>281708.05</v>
      </c>
      <c r="J32" s="5">
        <f t="shared" si="1"/>
        <v>769674.25107262249</v>
      </c>
      <c r="K32" s="5">
        <f t="shared" si="2"/>
        <v>274369.99391078635</v>
      </c>
      <c r="L32" s="108">
        <f t="shared" si="3"/>
        <v>1044044.24</v>
      </c>
      <c r="M32" s="115">
        <f t="shared" si="4"/>
        <v>344534.6</v>
      </c>
    </row>
    <row r="33" spans="1:13" x14ac:dyDescent="0.2">
      <c r="A33" t="s">
        <v>875</v>
      </c>
      <c r="B33" t="s">
        <v>873</v>
      </c>
      <c r="C33" s="4" t="s">
        <v>1016</v>
      </c>
      <c r="D33" t="s">
        <v>35</v>
      </c>
      <c r="E33" t="s">
        <v>1087</v>
      </c>
      <c r="F33" t="s">
        <v>1110</v>
      </c>
      <c r="G33" t="s">
        <v>1226</v>
      </c>
      <c r="H33" s="2">
        <f>IFERROR(INDEX('2022 FFS IP UPL Test'!AN:AN,MATCH(A:A,'2022 FFS IP UPL Test'!A:A,0)),0)</f>
        <v>0</v>
      </c>
      <c r="I33" s="2">
        <f>IFERROR(INDEX('2022 FFS OP UPL Test'!AN:AN,MATCH(A:A,'2022 FFS OP UPL Test'!A:A,0)),0)</f>
        <v>503.46</v>
      </c>
      <c r="J33" s="5">
        <f t="shared" si="1"/>
        <v>0</v>
      </c>
      <c r="K33" s="5">
        <f t="shared" si="2"/>
        <v>490.34565087623332</v>
      </c>
      <c r="L33" s="108">
        <f t="shared" si="3"/>
        <v>490.35</v>
      </c>
      <c r="M33" s="115">
        <f t="shared" si="4"/>
        <v>161.82</v>
      </c>
    </row>
    <row r="34" spans="1:13" ht="30" x14ac:dyDescent="0.2">
      <c r="A34" t="s">
        <v>328</v>
      </c>
      <c r="B34" t="s">
        <v>326</v>
      </c>
      <c r="C34" s="4" t="s">
        <v>1022</v>
      </c>
      <c r="D34" t="s">
        <v>35</v>
      </c>
      <c r="E34" t="s">
        <v>1087</v>
      </c>
      <c r="F34" t="s">
        <v>1111</v>
      </c>
      <c r="G34" t="s">
        <v>1228</v>
      </c>
      <c r="H34" s="2">
        <f>IFERROR(INDEX('2022 FFS IP UPL Test'!AN:AN,MATCH(A:A,'2022 FFS IP UPL Test'!A:A,0)),0)</f>
        <v>515931.18</v>
      </c>
      <c r="I34" s="2">
        <f>IFERROR(INDEX('2022 FFS OP UPL Test'!AN:AN,MATCH(A:A,'2022 FFS OP UPL Test'!A:A,0)),0)</f>
        <v>5288.98</v>
      </c>
      <c r="J34" s="5">
        <f t="shared" si="1"/>
        <v>514732.9904262058</v>
      </c>
      <c r="K34" s="5">
        <f t="shared" si="2"/>
        <v>5151.210305826442</v>
      </c>
      <c r="L34" s="108">
        <f t="shared" si="3"/>
        <v>519884.2</v>
      </c>
      <c r="M34" s="115">
        <f t="shared" si="4"/>
        <v>171561.79</v>
      </c>
    </row>
    <row r="35" spans="1:13" x14ac:dyDescent="0.2">
      <c r="A35" t="s">
        <v>821</v>
      </c>
      <c r="B35" t="s">
        <v>819</v>
      </c>
      <c r="C35" t="s">
        <v>1007</v>
      </c>
      <c r="D35" t="s">
        <v>35</v>
      </c>
      <c r="E35" t="s">
        <v>1087</v>
      </c>
      <c r="F35" t="s">
        <v>1112</v>
      </c>
      <c r="G35" t="s">
        <v>1225</v>
      </c>
      <c r="H35" s="2">
        <f>IFERROR(INDEX('2022 FFS IP UPL Test'!AN:AN,MATCH(A:A,'2022 FFS IP UPL Test'!A:A,0)),0)</f>
        <v>0</v>
      </c>
      <c r="I35" s="2">
        <f>IFERROR(INDEX('2022 FFS OP UPL Test'!AN:AN,MATCH(A:A,'2022 FFS OP UPL Test'!A:A,0)),0)</f>
        <v>1905.84</v>
      </c>
      <c r="J35" s="5">
        <f t="shared" si="1"/>
        <v>0</v>
      </c>
      <c r="K35" s="5">
        <f t="shared" si="2"/>
        <v>1856.19583535129</v>
      </c>
      <c r="L35" s="108">
        <f t="shared" si="3"/>
        <v>1856.2</v>
      </c>
      <c r="M35" s="115">
        <f t="shared" si="4"/>
        <v>612.54999999999995</v>
      </c>
    </row>
    <row r="36" spans="1:13" ht="30" x14ac:dyDescent="0.2">
      <c r="A36" t="s">
        <v>654</v>
      </c>
      <c r="B36" t="s">
        <v>652</v>
      </c>
      <c r="C36" s="4" t="s">
        <v>983</v>
      </c>
      <c r="D36" t="s">
        <v>35</v>
      </c>
      <c r="E36" t="s">
        <v>1086</v>
      </c>
      <c r="F36" t="s">
        <v>1147</v>
      </c>
      <c r="G36" t="s">
        <v>1228</v>
      </c>
      <c r="H36" s="2">
        <f>IFERROR(INDEX('2022 FFS IP UPL Test'!AN:AN,MATCH(A:A,'2022 FFS IP UPL Test'!A:A,0)),0)</f>
        <v>4284344.97</v>
      </c>
      <c r="I36" s="2">
        <f>IFERROR(INDEX('2022 FFS OP UPL Test'!AN:AN,MATCH(A:A,'2022 FFS OP UPL Test'!A:A,0)),0)</f>
        <v>951071.79</v>
      </c>
      <c r="J36" s="5">
        <f t="shared" si="1"/>
        <v>4274395.0819672747</v>
      </c>
      <c r="K36" s="5">
        <f t="shared" si="2"/>
        <v>926297.85066852253</v>
      </c>
      <c r="L36" s="108">
        <f t="shared" si="3"/>
        <v>5200692.93</v>
      </c>
      <c r="M36" s="115">
        <f t="shared" si="4"/>
        <v>1716228.67</v>
      </c>
    </row>
    <row r="37" spans="1:13" x14ac:dyDescent="0.2">
      <c r="A37" t="s">
        <v>835</v>
      </c>
      <c r="B37" t="s">
        <v>833</v>
      </c>
      <c r="C37" s="4" t="s">
        <v>1014</v>
      </c>
      <c r="D37" t="s">
        <v>35</v>
      </c>
      <c r="E37" t="s">
        <v>1087</v>
      </c>
      <c r="F37" t="s">
        <v>1114</v>
      </c>
      <c r="G37" t="s">
        <v>1228</v>
      </c>
      <c r="H37" s="2">
        <f>IFERROR(INDEX('2022 FFS IP UPL Test'!AN:AN,MATCH(A:A,'2022 FFS IP UPL Test'!A:A,0)),0)</f>
        <v>0</v>
      </c>
      <c r="I37" s="2">
        <f>IFERROR(INDEX('2022 FFS OP UPL Test'!AN:AN,MATCH(A:A,'2022 FFS OP UPL Test'!A:A,0)),0)</f>
        <v>214.16</v>
      </c>
      <c r="J37" s="5">
        <f t="shared" ref="J37:J68" si="5">MAX(H37,0)*NSGO_IP_PCT</f>
        <v>0</v>
      </c>
      <c r="K37" s="5">
        <f t="shared" ref="K37:K68" si="6">MAX(I37,0)*NSGO_OP_PCT</f>
        <v>208.58146544244653</v>
      </c>
      <c r="L37" s="108">
        <f t="shared" ref="L37:L68" si="7">ROUND(J37+K37,2)</f>
        <v>208.58</v>
      </c>
      <c r="M37" s="115">
        <f t="shared" ref="M37:M68" si="8">ROUND(L37*(1-FMAP),2)</f>
        <v>68.83</v>
      </c>
    </row>
    <row r="38" spans="1:13" x14ac:dyDescent="0.2">
      <c r="A38" t="s">
        <v>841</v>
      </c>
      <c r="B38" t="s">
        <v>839</v>
      </c>
      <c r="C38" s="4" t="s">
        <v>1041</v>
      </c>
      <c r="D38" t="s">
        <v>35</v>
      </c>
      <c r="E38" t="s">
        <v>1087</v>
      </c>
      <c r="F38" t="s">
        <v>1115</v>
      </c>
      <c r="G38" t="s">
        <v>1221</v>
      </c>
      <c r="H38" s="2">
        <f>IFERROR(INDEX('2022 FFS IP UPL Test'!AN:AN,MATCH(A:A,'2022 FFS IP UPL Test'!A:A,0)),0)</f>
        <v>0</v>
      </c>
      <c r="I38" s="2">
        <f>IFERROR(INDEX('2022 FFS OP UPL Test'!AN:AN,MATCH(A:A,'2022 FFS OP UPL Test'!A:A,0)),0)</f>
        <v>4036.95</v>
      </c>
      <c r="J38" s="5">
        <f t="shared" si="5"/>
        <v>0</v>
      </c>
      <c r="K38" s="5">
        <f t="shared" si="6"/>
        <v>3931.7937379430541</v>
      </c>
      <c r="L38" s="108">
        <f t="shared" si="7"/>
        <v>3931.79</v>
      </c>
      <c r="M38" s="115">
        <f t="shared" si="8"/>
        <v>1297.49</v>
      </c>
    </row>
    <row r="39" spans="1:13" x14ac:dyDescent="0.2">
      <c r="A39" t="s">
        <v>347</v>
      </c>
      <c r="B39" t="s">
        <v>345</v>
      </c>
      <c r="C39" s="4" t="s">
        <v>1025</v>
      </c>
      <c r="D39" t="s">
        <v>35</v>
      </c>
      <c r="E39" t="s">
        <v>1087</v>
      </c>
      <c r="F39" t="s">
        <v>1116</v>
      </c>
      <c r="G39" t="s">
        <v>1222</v>
      </c>
      <c r="H39" s="2">
        <f>IFERROR(INDEX('2022 FFS IP UPL Test'!AN:AN,MATCH(A:A,'2022 FFS IP UPL Test'!A:A,0)),0)</f>
        <v>-93781.43</v>
      </c>
      <c r="I39" s="2">
        <f>IFERROR(INDEX('2022 FFS OP UPL Test'!AN:AN,MATCH(A:A,'2022 FFS OP UPL Test'!A:A,0)),0)</f>
        <v>59192.18</v>
      </c>
      <c r="J39" s="5">
        <f t="shared" si="5"/>
        <v>0</v>
      </c>
      <c r="K39" s="5">
        <f t="shared" si="6"/>
        <v>57650.315871932551</v>
      </c>
      <c r="L39" s="108">
        <f t="shared" si="7"/>
        <v>57650.32</v>
      </c>
      <c r="M39" s="115">
        <f t="shared" si="8"/>
        <v>19024.61</v>
      </c>
    </row>
    <row r="40" spans="1:13" x14ac:dyDescent="0.2">
      <c r="A40" t="s">
        <v>355</v>
      </c>
      <c r="B40" t="s">
        <v>353</v>
      </c>
      <c r="C40" s="4" t="s">
        <v>1021</v>
      </c>
      <c r="D40" t="s">
        <v>35</v>
      </c>
      <c r="E40" t="s">
        <v>1087</v>
      </c>
      <c r="F40" t="s">
        <v>1118</v>
      </c>
      <c r="G40" t="s">
        <v>1223</v>
      </c>
      <c r="H40" s="2">
        <f>IFERROR(INDEX('2022 FFS IP UPL Test'!AN:AN,MATCH(A:A,'2022 FFS IP UPL Test'!A:A,0)),0)</f>
        <v>2620.14</v>
      </c>
      <c r="I40" s="2">
        <f>IFERROR(INDEX('2022 FFS OP UPL Test'!AN:AN,MATCH(A:A,'2022 FFS OP UPL Test'!A:A,0)),0)</f>
        <v>-26978.240000000002</v>
      </c>
      <c r="J40" s="5">
        <f t="shared" si="5"/>
        <v>2614.0550325632944</v>
      </c>
      <c r="K40" s="5">
        <f t="shared" si="6"/>
        <v>0</v>
      </c>
      <c r="L40" s="108">
        <f t="shared" si="7"/>
        <v>2614.06</v>
      </c>
      <c r="M40" s="115">
        <f t="shared" si="8"/>
        <v>862.64</v>
      </c>
    </row>
    <row r="41" spans="1:13" x14ac:dyDescent="0.2">
      <c r="A41" t="s">
        <v>375</v>
      </c>
      <c r="B41" t="s">
        <v>373</v>
      </c>
      <c r="C41" s="4" t="s">
        <v>993</v>
      </c>
      <c r="D41" t="s">
        <v>35</v>
      </c>
      <c r="E41" t="s">
        <v>1087</v>
      </c>
      <c r="F41" t="s">
        <v>1119</v>
      </c>
      <c r="G41" t="s">
        <v>1226</v>
      </c>
      <c r="H41" s="2">
        <f>IFERROR(INDEX('2022 FFS IP UPL Test'!AN:AN,MATCH(A:A,'2022 FFS IP UPL Test'!A:A,0)),0)</f>
        <v>13880.88</v>
      </c>
      <c r="I41" s="2">
        <f>IFERROR(INDEX('2022 FFS OP UPL Test'!AN:AN,MATCH(A:A,'2022 FFS OP UPL Test'!A:A,0)),0)</f>
        <v>-25092.02</v>
      </c>
      <c r="J41" s="5">
        <f t="shared" si="5"/>
        <v>13848.643286392018</v>
      </c>
      <c r="K41" s="5">
        <f t="shared" si="6"/>
        <v>0</v>
      </c>
      <c r="L41" s="108">
        <f t="shared" si="7"/>
        <v>13848.64</v>
      </c>
      <c r="M41" s="115">
        <f t="shared" si="8"/>
        <v>4570.05</v>
      </c>
    </row>
    <row r="42" spans="1:13" x14ac:dyDescent="0.2">
      <c r="A42" t="s">
        <v>413</v>
      </c>
      <c r="B42" t="s">
        <v>411</v>
      </c>
      <c r="C42" s="4" t="s">
        <v>1028</v>
      </c>
      <c r="D42" t="s">
        <v>35</v>
      </c>
      <c r="E42" t="s">
        <v>1086</v>
      </c>
      <c r="F42" t="s">
        <v>1146</v>
      </c>
      <c r="G42" t="s">
        <v>1221</v>
      </c>
      <c r="H42" s="2">
        <f>IFERROR(INDEX('2022 FFS IP UPL Test'!AN:AN,MATCH(A:A,'2022 FFS IP UPL Test'!A:A,0)),0)</f>
        <v>890565.65</v>
      </c>
      <c r="I42" s="2">
        <f>IFERROR(INDEX('2022 FFS OP UPL Test'!AN:AN,MATCH(A:A,'2022 FFS OP UPL Test'!A:A,0)),0)</f>
        <v>340464.61</v>
      </c>
      <c r="J42" s="5">
        <f t="shared" si="5"/>
        <v>888497.41586728254</v>
      </c>
      <c r="K42" s="5">
        <f t="shared" si="6"/>
        <v>331596.03700546804</v>
      </c>
      <c r="L42" s="108">
        <f t="shared" si="7"/>
        <v>1220093.45</v>
      </c>
      <c r="M42" s="115">
        <f t="shared" si="8"/>
        <v>402630.84</v>
      </c>
    </row>
    <row r="43" spans="1:13" x14ac:dyDescent="0.2">
      <c r="A43" t="s">
        <v>419</v>
      </c>
      <c r="B43" t="s">
        <v>417</v>
      </c>
      <c r="C43" s="4" t="s">
        <v>1032</v>
      </c>
      <c r="D43" t="s">
        <v>35</v>
      </c>
      <c r="E43" t="s">
        <v>1087</v>
      </c>
      <c r="F43" t="s">
        <v>1120</v>
      </c>
      <c r="G43" t="s">
        <v>1221</v>
      </c>
      <c r="H43" s="2">
        <f>IFERROR(INDEX('2022 FFS IP UPL Test'!AN:AN,MATCH(A:A,'2022 FFS IP UPL Test'!A:A,0)),0)</f>
        <v>-3127.72</v>
      </c>
      <c r="I43" s="2">
        <f>IFERROR(INDEX('2022 FFS OP UPL Test'!AN:AN,MATCH(A:A,'2022 FFS OP UPL Test'!A:A,0)),0)</f>
        <v>505.13</v>
      </c>
      <c r="J43" s="5">
        <f t="shared" si="5"/>
        <v>0</v>
      </c>
      <c r="K43" s="5">
        <f t="shared" si="6"/>
        <v>491.9721499763869</v>
      </c>
      <c r="L43" s="108">
        <f t="shared" si="7"/>
        <v>491.97</v>
      </c>
      <c r="M43" s="115">
        <f t="shared" si="8"/>
        <v>162.35</v>
      </c>
    </row>
    <row r="44" spans="1:13" x14ac:dyDescent="0.2">
      <c r="A44" t="s">
        <v>866</v>
      </c>
      <c r="B44" t="s">
        <v>864</v>
      </c>
      <c r="C44" s="4" t="s">
        <v>1053</v>
      </c>
      <c r="D44" t="s">
        <v>35</v>
      </c>
      <c r="E44" t="s">
        <v>1087</v>
      </c>
      <c r="F44" t="s">
        <v>1121</v>
      </c>
      <c r="G44" t="s">
        <v>1231</v>
      </c>
      <c r="H44" s="2">
        <f>IFERROR(INDEX('2022 FFS IP UPL Test'!AN:AN,MATCH(A:A,'2022 FFS IP UPL Test'!A:A,0)),0)</f>
        <v>0</v>
      </c>
      <c r="I44" s="2">
        <f>IFERROR(INDEX('2022 FFS OP UPL Test'!AN:AN,MATCH(A:A,'2022 FFS OP UPL Test'!A:A,0)),0)</f>
        <v>2658.51</v>
      </c>
      <c r="J44" s="5">
        <f t="shared" si="5"/>
        <v>0</v>
      </c>
      <c r="K44" s="5">
        <f t="shared" si="6"/>
        <v>2589.2599537420556</v>
      </c>
      <c r="L44" s="108">
        <f t="shared" si="7"/>
        <v>2589.2600000000002</v>
      </c>
      <c r="M44" s="115">
        <f t="shared" si="8"/>
        <v>854.46</v>
      </c>
    </row>
    <row r="45" spans="1:13" x14ac:dyDescent="0.2">
      <c r="A45" t="s">
        <v>870</v>
      </c>
      <c r="B45" t="s">
        <v>868</v>
      </c>
      <c r="C45" s="4" t="s">
        <v>1047</v>
      </c>
      <c r="D45" t="s">
        <v>35</v>
      </c>
      <c r="E45" t="s">
        <v>1087</v>
      </c>
      <c r="F45" t="s">
        <v>1088</v>
      </c>
      <c r="G45" t="s">
        <v>1221</v>
      </c>
      <c r="H45" s="2">
        <f>IFERROR(INDEX('2022 FFS IP UPL Test'!AN:AN,MATCH(A:A,'2022 FFS IP UPL Test'!A:A,0)),0)</f>
        <v>0</v>
      </c>
      <c r="I45" s="2">
        <f>IFERROR(INDEX('2022 FFS OP UPL Test'!AN:AN,MATCH(A:A,'2022 FFS OP UPL Test'!A:A,0)),0)</f>
        <v>147.97</v>
      </c>
      <c r="J45" s="5">
        <f t="shared" si="5"/>
        <v>0</v>
      </c>
      <c r="K45" s="5">
        <f t="shared" si="6"/>
        <v>144.11561188606095</v>
      </c>
      <c r="L45" s="108">
        <f t="shared" si="7"/>
        <v>144.12</v>
      </c>
      <c r="M45" s="115">
        <f t="shared" si="8"/>
        <v>47.56</v>
      </c>
    </row>
    <row r="46" spans="1:13" ht="30" x14ac:dyDescent="0.2">
      <c r="A46" t="s">
        <v>882</v>
      </c>
      <c r="B46" t="s">
        <v>880</v>
      </c>
      <c r="C46" s="4" t="s">
        <v>1059</v>
      </c>
      <c r="D46" t="s">
        <v>35</v>
      </c>
      <c r="E46" t="s">
        <v>1087</v>
      </c>
      <c r="F46" t="s">
        <v>1122</v>
      </c>
      <c r="G46" t="s">
        <v>1221</v>
      </c>
      <c r="H46" s="2">
        <f>IFERROR(INDEX('2022 FFS IP UPL Test'!AN:AN,MATCH(A:A,'2022 FFS IP UPL Test'!A:A,0)),0)</f>
        <v>0</v>
      </c>
      <c r="I46" s="2">
        <f>IFERROR(INDEX('2022 FFS OP UPL Test'!AN:AN,MATCH(A:A,'2022 FFS OP UPL Test'!A:A,0)),0)</f>
        <v>1281.01</v>
      </c>
      <c r="J46" s="5">
        <f t="shared" si="5"/>
        <v>0</v>
      </c>
      <c r="K46" s="5">
        <f t="shared" si="6"/>
        <v>1247.6416840046154</v>
      </c>
      <c r="L46" s="108">
        <f t="shared" si="7"/>
        <v>1247.6400000000001</v>
      </c>
      <c r="M46" s="115">
        <f t="shared" si="8"/>
        <v>411.72</v>
      </c>
    </row>
    <row r="47" spans="1:13" x14ac:dyDescent="0.2">
      <c r="A47" t="s">
        <v>445</v>
      </c>
      <c r="B47" t="s">
        <v>443</v>
      </c>
      <c r="C47" s="4" t="s">
        <v>1024</v>
      </c>
      <c r="D47" t="s">
        <v>35</v>
      </c>
      <c r="E47" t="s">
        <v>1086</v>
      </c>
      <c r="F47" t="s">
        <v>1141</v>
      </c>
      <c r="G47" t="s">
        <v>1222</v>
      </c>
      <c r="H47" s="2">
        <f>IFERROR(INDEX('2022 FFS IP UPL Test'!AN:AN,MATCH(A:A,'2022 FFS IP UPL Test'!A:A,0)),0)</f>
        <v>1742545.88</v>
      </c>
      <c r="I47" s="2">
        <f>IFERROR(INDEX('2022 FFS OP UPL Test'!AN:AN,MATCH(A:A,'2022 FFS OP UPL Test'!A:A,0)),0)</f>
        <v>240636.59</v>
      </c>
      <c r="J47" s="5">
        <f t="shared" si="5"/>
        <v>1738499.0218409835</v>
      </c>
      <c r="K47" s="5">
        <f t="shared" si="6"/>
        <v>234368.38149641937</v>
      </c>
      <c r="L47" s="108">
        <f t="shared" si="7"/>
        <v>1972867.4</v>
      </c>
      <c r="M47" s="115">
        <f t="shared" si="8"/>
        <v>651046.24</v>
      </c>
    </row>
    <row r="48" spans="1:13" x14ac:dyDescent="0.2">
      <c r="A48" t="s">
        <v>451</v>
      </c>
      <c r="B48" t="s">
        <v>449</v>
      </c>
      <c r="C48" t="s">
        <v>1009</v>
      </c>
      <c r="D48" t="s">
        <v>35</v>
      </c>
      <c r="E48" t="s">
        <v>1087</v>
      </c>
      <c r="F48" t="s">
        <v>1123</v>
      </c>
      <c r="G48" t="s">
        <v>1221</v>
      </c>
      <c r="H48" s="2">
        <f>IFERROR(INDEX('2022 FFS IP UPL Test'!AN:AN,MATCH(A:A,'2022 FFS IP UPL Test'!A:A,0)),0)</f>
        <v>121474.31</v>
      </c>
      <c r="I48" s="2">
        <f>IFERROR(INDEX('2022 FFS OP UPL Test'!AN:AN,MATCH(A:A,'2022 FFS OP UPL Test'!A:A,0)),0)</f>
        <v>-5821.25</v>
      </c>
      <c r="J48" s="5">
        <f t="shared" si="5"/>
        <v>121192.20018115586</v>
      </c>
      <c r="K48" s="5">
        <f t="shared" si="6"/>
        <v>0</v>
      </c>
      <c r="L48" s="108">
        <f t="shared" si="7"/>
        <v>121192.2</v>
      </c>
      <c r="M48" s="115">
        <f t="shared" si="8"/>
        <v>39993.43</v>
      </c>
    </row>
    <row r="49" spans="1:13" ht="30" x14ac:dyDescent="0.2">
      <c r="A49" t="s">
        <v>461</v>
      </c>
      <c r="B49" t="s">
        <v>459</v>
      </c>
      <c r="C49" s="4" t="s">
        <v>1038</v>
      </c>
      <c r="D49" t="s">
        <v>35</v>
      </c>
      <c r="E49" t="s">
        <v>1087</v>
      </c>
      <c r="F49" t="s">
        <v>1124</v>
      </c>
      <c r="G49" t="s">
        <v>1221</v>
      </c>
      <c r="H49" s="2">
        <f>IFERROR(INDEX('2022 FFS IP UPL Test'!AN:AN,MATCH(A:A,'2022 FFS IP UPL Test'!A:A,0)),0)</f>
        <v>-27326.14</v>
      </c>
      <c r="I49" s="2">
        <f>IFERROR(INDEX('2022 FFS OP UPL Test'!AN:AN,MATCH(A:A,'2022 FFS OP UPL Test'!A:A,0)),0)</f>
        <v>62950.27</v>
      </c>
      <c r="J49" s="5">
        <f t="shared" si="5"/>
        <v>0</v>
      </c>
      <c r="K49" s="5">
        <f t="shared" si="6"/>
        <v>61310.513478696666</v>
      </c>
      <c r="L49" s="108">
        <f t="shared" si="7"/>
        <v>61310.51</v>
      </c>
      <c r="M49" s="115">
        <f t="shared" si="8"/>
        <v>20232.47</v>
      </c>
    </row>
    <row r="50" spans="1:13" ht="30" x14ac:dyDescent="0.2">
      <c r="A50" t="s">
        <v>468</v>
      </c>
      <c r="B50" t="s">
        <v>466</v>
      </c>
      <c r="C50" s="4" t="s">
        <v>469</v>
      </c>
      <c r="D50" t="s">
        <v>35</v>
      </c>
      <c r="E50" t="s">
        <v>1087</v>
      </c>
      <c r="F50" t="s">
        <v>1105</v>
      </c>
      <c r="G50" t="s">
        <v>1221</v>
      </c>
      <c r="H50" s="2">
        <f>IFERROR(INDEX('2022 FFS IP UPL Test'!AN:AN,MATCH(A:A,'2022 FFS IP UPL Test'!A:A,0)),0)</f>
        <v>47706.36</v>
      </c>
      <c r="I50" s="2">
        <f>IFERROR(INDEX('2022 FFS OP UPL Test'!AN:AN,MATCH(A:A,'2022 FFS OP UPL Test'!A:A,0)),0)</f>
        <v>-5640.6</v>
      </c>
      <c r="J50" s="5">
        <f t="shared" si="5"/>
        <v>47595.56758160871</v>
      </c>
      <c r="K50" s="5">
        <f t="shared" si="6"/>
        <v>0</v>
      </c>
      <c r="L50" s="108">
        <f t="shared" si="7"/>
        <v>47595.57</v>
      </c>
      <c r="M50" s="115">
        <f t="shared" si="8"/>
        <v>15706.54</v>
      </c>
    </row>
    <row r="51" spans="1:13" x14ac:dyDescent="0.2">
      <c r="A51" t="s">
        <v>896</v>
      </c>
      <c r="B51" t="s">
        <v>894</v>
      </c>
      <c r="C51" s="4" t="s">
        <v>1054</v>
      </c>
      <c r="D51" t="s">
        <v>35</v>
      </c>
      <c r="E51" t="s">
        <v>1087</v>
      </c>
      <c r="F51" t="s">
        <v>1117</v>
      </c>
      <c r="G51" t="s">
        <v>1221</v>
      </c>
      <c r="H51" s="2">
        <f>IFERROR(INDEX('2022 FFS IP UPL Test'!AN:AN,MATCH(A:A,'2022 FFS IP UPL Test'!A:A,0)),0)</f>
        <v>0</v>
      </c>
      <c r="I51" s="2">
        <f>IFERROR(INDEX('2022 FFS OP UPL Test'!AN:AN,MATCH(A:A,'2022 FFS OP UPL Test'!A:A,0)),0)</f>
        <v>411.34</v>
      </c>
      <c r="J51" s="5">
        <f t="shared" si="5"/>
        <v>0</v>
      </c>
      <c r="K51" s="5">
        <f t="shared" si="6"/>
        <v>400.62523344740362</v>
      </c>
      <c r="L51" s="108">
        <f t="shared" si="7"/>
        <v>400.63</v>
      </c>
      <c r="M51" s="115">
        <f t="shared" si="8"/>
        <v>132.21</v>
      </c>
    </row>
    <row r="52" spans="1:13" x14ac:dyDescent="0.2">
      <c r="A52" t="s">
        <v>900</v>
      </c>
      <c r="B52" t="s">
        <v>898</v>
      </c>
      <c r="C52" s="4" t="s">
        <v>1033</v>
      </c>
      <c r="D52" t="s">
        <v>35</v>
      </c>
      <c r="E52" t="s">
        <v>1087</v>
      </c>
      <c r="F52" t="s">
        <v>1125</v>
      </c>
      <c r="G52" t="s">
        <v>1221</v>
      </c>
      <c r="H52" s="2">
        <f>IFERROR(INDEX('2022 FFS IP UPL Test'!AN:AN,MATCH(A:A,'2022 FFS IP UPL Test'!A:A,0)),0)</f>
        <v>0</v>
      </c>
      <c r="I52" s="2">
        <f>IFERROR(INDEX('2022 FFS OP UPL Test'!AN:AN,MATCH(A:A,'2022 FFS OP UPL Test'!A:A,0)),0)</f>
        <v>2154.06</v>
      </c>
      <c r="J52" s="5">
        <f t="shared" si="5"/>
        <v>0</v>
      </c>
      <c r="K52" s="5">
        <f t="shared" si="6"/>
        <v>2097.9500908244136</v>
      </c>
      <c r="L52" s="108">
        <f t="shared" si="7"/>
        <v>2097.9499999999998</v>
      </c>
      <c r="M52" s="115">
        <f t="shared" si="8"/>
        <v>692.32</v>
      </c>
    </row>
    <row r="53" spans="1:13" x14ac:dyDescent="0.2">
      <c r="A53" t="s">
        <v>486</v>
      </c>
      <c r="B53" t="s">
        <v>484</v>
      </c>
      <c r="C53" s="4" t="s">
        <v>982</v>
      </c>
      <c r="D53" t="s">
        <v>35</v>
      </c>
      <c r="E53" t="s">
        <v>1087</v>
      </c>
      <c r="F53" t="s">
        <v>1126</v>
      </c>
      <c r="G53" t="s">
        <v>1221</v>
      </c>
      <c r="H53" s="2">
        <f>IFERROR(INDEX('2022 FFS IP UPL Test'!AN:AN,MATCH(A:A,'2022 FFS IP UPL Test'!A:A,0)),0)</f>
        <v>14941.28</v>
      </c>
      <c r="I53" s="2">
        <f>IFERROR(INDEX('2022 FFS OP UPL Test'!AN:AN,MATCH(A:A,'2022 FFS OP UPL Test'!A:A,0)),0)</f>
        <v>-9831.85</v>
      </c>
      <c r="J53" s="5">
        <f t="shared" si="5"/>
        <v>14906.580631927036</v>
      </c>
      <c r="K53" s="5">
        <f t="shared" si="6"/>
        <v>0</v>
      </c>
      <c r="L53" s="108">
        <f t="shared" si="7"/>
        <v>14906.58</v>
      </c>
      <c r="M53" s="115">
        <f t="shared" si="8"/>
        <v>4919.17</v>
      </c>
    </row>
    <row r="54" spans="1:13" x14ac:dyDescent="0.2">
      <c r="A54" t="s">
        <v>490</v>
      </c>
      <c r="B54" t="s">
        <v>488</v>
      </c>
      <c r="C54" s="4" t="s">
        <v>1043</v>
      </c>
      <c r="D54" t="s">
        <v>35</v>
      </c>
      <c r="E54" t="s">
        <v>1087</v>
      </c>
      <c r="F54" t="s">
        <v>1127</v>
      </c>
      <c r="G54" t="s">
        <v>1226</v>
      </c>
      <c r="H54" s="2">
        <f>IFERROR(INDEX('2022 FFS IP UPL Test'!AN:AN,MATCH(A:A,'2022 FFS IP UPL Test'!A:A,0)),0)</f>
        <v>12339.92</v>
      </c>
      <c r="I54" s="2">
        <f>IFERROR(INDEX('2022 FFS OP UPL Test'!AN:AN,MATCH(A:A,'2022 FFS OP UPL Test'!A:A,0)),0)</f>
        <v>-6337.3</v>
      </c>
      <c r="J54" s="5">
        <f t="shared" si="5"/>
        <v>12311.261985019293</v>
      </c>
      <c r="K54" s="5">
        <f t="shared" si="6"/>
        <v>0</v>
      </c>
      <c r="L54" s="108">
        <f t="shared" si="7"/>
        <v>12311.26</v>
      </c>
      <c r="M54" s="115">
        <f t="shared" si="8"/>
        <v>4062.72</v>
      </c>
    </row>
    <row r="55" spans="1:13" x14ac:dyDescent="0.2">
      <c r="A55" t="s">
        <v>498</v>
      </c>
      <c r="B55" t="s">
        <v>496</v>
      </c>
      <c r="C55" s="4" t="s">
        <v>1037</v>
      </c>
      <c r="D55" t="s">
        <v>35</v>
      </c>
      <c r="E55" t="s">
        <v>1087</v>
      </c>
      <c r="F55" t="s">
        <v>1128</v>
      </c>
      <c r="G55" t="s">
        <v>1221</v>
      </c>
      <c r="H55" s="2">
        <f>IFERROR(INDEX('2022 FFS IP UPL Test'!AN:AN,MATCH(A:A,'2022 FFS IP UPL Test'!A:A,0)),0)</f>
        <v>-796.81</v>
      </c>
      <c r="I55" s="2">
        <f>IFERROR(INDEX('2022 FFS OP UPL Test'!AN:AN,MATCH(A:A,'2022 FFS OP UPL Test'!A:A,0)),0)</f>
        <v>15614.55</v>
      </c>
      <c r="J55" s="5">
        <f t="shared" si="5"/>
        <v>0</v>
      </c>
      <c r="K55" s="5">
        <f t="shared" si="6"/>
        <v>15207.815284013604</v>
      </c>
      <c r="L55" s="108">
        <f t="shared" si="7"/>
        <v>15207.82</v>
      </c>
      <c r="M55" s="115">
        <f t="shared" si="8"/>
        <v>5018.58</v>
      </c>
    </row>
    <row r="56" spans="1:13" ht="30" x14ac:dyDescent="0.2">
      <c r="A56" t="s">
        <v>520</v>
      </c>
      <c r="B56" t="s">
        <v>518</v>
      </c>
      <c r="C56" s="4" t="s">
        <v>978</v>
      </c>
      <c r="D56" t="s">
        <v>35</v>
      </c>
      <c r="E56" t="s">
        <v>1087</v>
      </c>
      <c r="F56" t="s">
        <v>1129</v>
      </c>
      <c r="G56" t="s">
        <v>1221</v>
      </c>
      <c r="H56" s="2">
        <f>IFERROR(INDEX('2022 FFS IP UPL Test'!AN:AN,MATCH(A:A,'2022 FFS IP UPL Test'!A:A,0)),0)</f>
        <v>136765.4</v>
      </c>
      <c r="I56" s="2">
        <f>IFERROR(INDEX('2022 FFS OP UPL Test'!AN:AN,MATCH(A:A,'2022 FFS OP UPL Test'!A:A,0)),0)</f>
        <v>-24725.69</v>
      </c>
      <c r="J56" s="5">
        <f t="shared" si="5"/>
        <v>136447.77842044013</v>
      </c>
      <c r="K56" s="5">
        <f t="shared" si="6"/>
        <v>0</v>
      </c>
      <c r="L56" s="108">
        <f t="shared" si="7"/>
        <v>136447.78</v>
      </c>
      <c r="M56" s="115">
        <f t="shared" si="8"/>
        <v>45027.77</v>
      </c>
    </row>
    <row r="57" spans="1:13" x14ac:dyDescent="0.2">
      <c r="A57" t="s">
        <v>524</v>
      </c>
      <c r="B57" t="s">
        <v>522</v>
      </c>
      <c r="C57" s="4" t="s">
        <v>1011</v>
      </c>
      <c r="D57" t="s">
        <v>35</v>
      </c>
      <c r="E57" t="s">
        <v>1087</v>
      </c>
      <c r="F57" t="s">
        <v>1130</v>
      </c>
      <c r="G57" t="s">
        <v>1221</v>
      </c>
      <c r="H57" s="2">
        <f>IFERROR(INDEX('2022 FFS IP UPL Test'!AN:AN,MATCH(A:A,'2022 FFS IP UPL Test'!A:A,0)),0)</f>
        <v>239865.15</v>
      </c>
      <c r="I57" s="2">
        <f>IFERROR(INDEX('2022 FFS OP UPL Test'!AN:AN,MATCH(A:A,'2022 FFS OP UPL Test'!A:A,0)),0)</f>
        <v>-7707.34</v>
      </c>
      <c r="J57" s="5">
        <f t="shared" si="5"/>
        <v>239308.09135925924</v>
      </c>
      <c r="K57" s="5">
        <f t="shared" si="6"/>
        <v>0</v>
      </c>
      <c r="L57" s="108">
        <f t="shared" si="7"/>
        <v>239308.09</v>
      </c>
      <c r="M57" s="115">
        <f t="shared" si="8"/>
        <v>78971.67</v>
      </c>
    </row>
    <row r="58" spans="1:13" x14ac:dyDescent="0.2">
      <c r="A58" t="s">
        <v>773</v>
      </c>
      <c r="B58" t="s">
        <v>771</v>
      </c>
      <c r="C58" s="4" t="s">
        <v>996</v>
      </c>
      <c r="D58" t="s">
        <v>35</v>
      </c>
      <c r="E58" t="s">
        <v>1087</v>
      </c>
      <c r="F58" t="s">
        <v>1131</v>
      </c>
      <c r="G58" t="s">
        <v>1224</v>
      </c>
      <c r="H58" s="2">
        <f>IFERROR(INDEX('2022 FFS IP UPL Test'!AN:AN,MATCH(A:A,'2022 FFS IP UPL Test'!A:A,0)),0)</f>
        <v>0</v>
      </c>
      <c r="I58" s="2">
        <f>IFERROR(INDEX('2022 FFS OP UPL Test'!AN:AN,MATCH(A:A,'2022 FFS OP UPL Test'!A:A,0)),0)</f>
        <v>648.96</v>
      </c>
      <c r="J58" s="5">
        <f t="shared" si="5"/>
        <v>0</v>
      </c>
      <c r="K58" s="5">
        <f t="shared" si="6"/>
        <v>632.05560241655826</v>
      </c>
      <c r="L58" s="108">
        <f t="shared" si="7"/>
        <v>632.05999999999995</v>
      </c>
      <c r="M58" s="115">
        <f t="shared" si="8"/>
        <v>208.58</v>
      </c>
    </row>
    <row r="59" spans="1:13" ht="30" x14ac:dyDescent="0.2">
      <c r="A59" t="s">
        <v>579</v>
      </c>
      <c r="B59" t="s">
        <v>577</v>
      </c>
      <c r="C59" s="4" t="s">
        <v>1001</v>
      </c>
      <c r="D59" t="s">
        <v>35</v>
      </c>
      <c r="E59" t="s">
        <v>1087</v>
      </c>
      <c r="F59" t="s">
        <v>1132</v>
      </c>
      <c r="G59" t="s">
        <v>1221</v>
      </c>
      <c r="H59" s="2">
        <f>IFERROR(INDEX('2022 FFS IP UPL Test'!AN:AN,MATCH(A:A,'2022 FFS IP UPL Test'!A:A,0)),0)</f>
        <v>-816.25</v>
      </c>
      <c r="I59" s="2">
        <f>IFERROR(INDEX('2022 FFS OP UPL Test'!AN:AN,MATCH(A:A,'2022 FFS OP UPL Test'!A:A,0)),0)</f>
        <v>2192.5700000000002</v>
      </c>
      <c r="J59" s="5">
        <f t="shared" si="5"/>
        <v>0</v>
      </c>
      <c r="K59" s="5">
        <f t="shared" si="6"/>
        <v>2135.4569652836431</v>
      </c>
      <c r="L59" s="108">
        <f t="shared" si="7"/>
        <v>2135.46</v>
      </c>
      <c r="M59" s="115">
        <f t="shared" si="8"/>
        <v>704.7</v>
      </c>
    </row>
    <row r="60" spans="1:13" ht="30" x14ac:dyDescent="0.2">
      <c r="A60" t="s">
        <v>585</v>
      </c>
      <c r="B60" t="s">
        <v>583</v>
      </c>
      <c r="C60" s="4" t="s">
        <v>987</v>
      </c>
      <c r="D60" t="s">
        <v>35</v>
      </c>
      <c r="E60" t="s">
        <v>1086</v>
      </c>
      <c r="F60" t="s">
        <v>1140</v>
      </c>
      <c r="G60" t="s">
        <v>1229</v>
      </c>
      <c r="H60" s="2">
        <f>IFERROR(INDEX('2022 FFS IP UPL Test'!AN:AN,MATCH(A:A,'2022 FFS IP UPL Test'!A:A,0)),0)</f>
        <v>55118617.020000003</v>
      </c>
      <c r="I60" s="2">
        <f>IFERROR(INDEX('2022 FFS OP UPL Test'!AN:AN,MATCH(A:A,'2022 FFS OP UPL Test'!A:A,0)),0)</f>
        <v>3105250.16</v>
      </c>
      <c r="J60" s="5">
        <f t="shared" si="5"/>
        <v>54990610.505186692</v>
      </c>
      <c r="K60" s="5">
        <f t="shared" si="6"/>
        <v>3024363.2281387355</v>
      </c>
      <c r="L60" s="108">
        <f t="shared" si="7"/>
        <v>58014973.729999997</v>
      </c>
      <c r="M60" s="115">
        <f t="shared" si="8"/>
        <v>19144941.329999998</v>
      </c>
    </row>
    <row r="61" spans="1:13" ht="45" x14ac:dyDescent="0.2">
      <c r="A61" t="s">
        <v>595</v>
      </c>
      <c r="B61" t="s">
        <v>593</v>
      </c>
      <c r="C61" s="4" t="s">
        <v>1048</v>
      </c>
      <c r="D61" t="s">
        <v>35</v>
      </c>
      <c r="E61" t="s">
        <v>1087</v>
      </c>
      <c r="F61" t="s">
        <v>1133</v>
      </c>
      <c r="G61" t="s">
        <v>1228</v>
      </c>
      <c r="H61" s="2">
        <f>IFERROR(INDEX('2022 FFS IP UPL Test'!AN:AN,MATCH(A:A,'2022 FFS IP UPL Test'!A:A,0)),0)</f>
        <v>156915.51999999999</v>
      </c>
      <c r="I61" s="2">
        <f>IFERROR(INDEX('2022 FFS OP UPL Test'!AN:AN,MATCH(A:A,'2022 FFS OP UPL Test'!A:A,0)),0)</f>
        <v>-1428.92</v>
      </c>
      <c r="J61" s="5">
        <f t="shared" si="5"/>
        <v>156551.10213320138</v>
      </c>
      <c r="K61" s="5">
        <f t="shared" si="6"/>
        <v>0</v>
      </c>
      <c r="L61" s="108">
        <f t="shared" si="7"/>
        <v>156551.1</v>
      </c>
      <c r="M61" s="115">
        <f t="shared" si="8"/>
        <v>51661.86</v>
      </c>
    </row>
    <row r="62" spans="1:13" ht="45" x14ac:dyDescent="0.2">
      <c r="A62" t="s">
        <v>639</v>
      </c>
      <c r="B62" t="s">
        <v>637</v>
      </c>
      <c r="C62" s="4" t="s">
        <v>985</v>
      </c>
      <c r="D62" t="s">
        <v>35</v>
      </c>
      <c r="E62" t="s">
        <v>1087</v>
      </c>
      <c r="F62" t="s">
        <v>1134</v>
      </c>
      <c r="G62" t="s">
        <v>1231</v>
      </c>
      <c r="H62" s="2">
        <f>IFERROR(INDEX('2022 FFS IP UPL Test'!AN:AN,MATCH(A:A,'2022 FFS IP UPL Test'!A:A,0)),0)</f>
        <v>-20281.18</v>
      </c>
      <c r="I62" s="2">
        <f>IFERROR(INDEX('2022 FFS OP UPL Test'!AN:AN,MATCH(A:A,'2022 FFS OP UPL Test'!A:A,0)),0)</f>
        <v>140532.78</v>
      </c>
      <c r="J62" s="5">
        <f t="shared" si="5"/>
        <v>0</v>
      </c>
      <c r="K62" s="5">
        <f t="shared" si="6"/>
        <v>136872.11988747172</v>
      </c>
      <c r="L62" s="108">
        <f t="shared" si="7"/>
        <v>136872.12</v>
      </c>
      <c r="M62" s="115">
        <f t="shared" si="8"/>
        <v>45167.8</v>
      </c>
    </row>
    <row r="63" spans="1:13" x14ac:dyDescent="0.2">
      <c r="A63" t="s">
        <v>643</v>
      </c>
      <c r="B63" t="s">
        <v>641</v>
      </c>
      <c r="C63" s="4" t="s">
        <v>1061</v>
      </c>
      <c r="D63" t="s">
        <v>35</v>
      </c>
      <c r="E63" t="s">
        <v>1087</v>
      </c>
      <c r="F63" t="s">
        <v>1135</v>
      </c>
      <c r="G63" t="s">
        <v>1225</v>
      </c>
      <c r="H63" s="2">
        <f>IFERROR(INDEX('2022 FFS IP UPL Test'!AN:AN,MATCH(A:A,'2022 FFS IP UPL Test'!A:A,0)),0)</f>
        <v>-612.29</v>
      </c>
      <c r="I63" s="2">
        <f>IFERROR(INDEX('2022 FFS OP UPL Test'!AN:AN,MATCH(A:A,'2022 FFS OP UPL Test'!A:A,0)),0)</f>
        <v>24103.08</v>
      </c>
      <c r="J63" s="5">
        <f t="shared" si="5"/>
        <v>0</v>
      </c>
      <c r="K63" s="5">
        <f t="shared" si="6"/>
        <v>23475.232293969577</v>
      </c>
      <c r="L63" s="108">
        <f t="shared" si="7"/>
        <v>23475.23</v>
      </c>
      <c r="M63" s="115">
        <f t="shared" si="8"/>
        <v>7746.83</v>
      </c>
    </row>
    <row r="64" spans="1:13" x14ac:dyDescent="0.2">
      <c r="A64" t="s">
        <v>666</v>
      </c>
      <c r="B64" t="s">
        <v>664</v>
      </c>
      <c r="C64" t="s">
        <v>1008</v>
      </c>
      <c r="D64" t="s">
        <v>35</v>
      </c>
      <c r="E64" t="s">
        <v>1087</v>
      </c>
      <c r="F64" t="s">
        <v>1136</v>
      </c>
      <c r="G64" t="s">
        <v>1221</v>
      </c>
      <c r="H64" s="2">
        <f>IFERROR(INDEX('2022 FFS IP UPL Test'!AN:AN,MATCH(A:A,'2022 FFS IP UPL Test'!A:A,0)),0)</f>
        <v>36304.01</v>
      </c>
      <c r="I64" s="2">
        <f>IFERROR(INDEX('2022 FFS OP UPL Test'!AN:AN,MATCH(A:A,'2022 FFS OP UPL Test'!A:A,0)),0)</f>
        <v>49613</v>
      </c>
      <c r="J64" s="5">
        <f t="shared" si="5"/>
        <v>36219.698200374092</v>
      </c>
      <c r="K64" s="5">
        <f t="shared" si="6"/>
        <v>48320.658596358327</v>
      </c>
      <c r="L64" s="108">
        <f t="shared" si="7"/>
        <v>84540.36</v>
      </c>
      <c r="M64" s="115">
        <f t="shared" si="8"/>
        <v>27898.32</v>
      </c>
    </row>
    <row r="65" spans="1:13" x14ac:dyDescent="0.2">
      <c r="A65" t="s">
        <v>948</v>
      </c>
      <c r="B65" t="s">
        <v>946</v>
      </c>
      <c r="C65" s="4" t="s">
        <v>1023</v>
      </c>
      <c r="D65" t="s">
        <v>35</v>
      </c>
      <c r="E65" t="s">
        <v>1087</v>
      </c>
      <c r="F65" t="s">
        <v>1113</v>
      </c>
      <c r="G65" t="s">
        <v>1228</v>
      </c>
      <c r="H65" s="2">
        <f>IFERROR(INDEX('2022 FFS IP UPL Test'!AN:AN,MATCH(A:A,'2022 FFS IP UPL Test'!A:A,0)),0)</f>
        <v>0</v>
      </c>
      <c r="I65" s="2">
        <f>IFERROR(INDEX('2022 FFS OP UPL Test'!AN:AN,MATCH(A:A,'2022 FFS OP UPL Test'!A:A,0)),0)</f>
        <v>226.54</v>
      </c>
      <c r="J65" s="5">
        <f t="shared" si="5"/>
        <v>0</v>
      </c>
      <c r="K65" s="5">
        <f t="shared" si="6"/>
        <v>220.63898571783636</v>
      </c>
      <c r="L65" s="108">
        <f t="shared" si="7"/>
        <v>220.64</v>
      </c>
      <c r="M65" s="115">
        <f t="shared" si="8"/>
        <v>72.81</v>
      </c>
    </row>
    <row r="66" spans="1:13" ht="30" x14ac:dyDescent="0.2">
      <c r="A66" t="s">
        <v>682</v>
      </c>
      <c r="B66" t="s">
        <v>680</v>
      </c>
      <c r="C66" s="4" t="s">
        <v>1044</v>
      </c>
      <c r="D66" t="s">
        <v>35</v>
      </c>
      <c r="E66" t="s">
        <v>1087</v>
      </c>
      <c r="F66" t="s">
        <v>1137</v>
      </c>
      <c r="G66" t="s">
        <v>1221</v>
      </c>
      <c r="H66" s="2">
        <f>IFERROR(INDEX('2022 FFS IP UPL Test'!AN:AN,MATCH(A:A,'2022 FFS IP UPL Test'!A:A,0)),0)</f>
        <v>-13052.43</v>
      </c>
      <c r="I66" s="2">
        <f>IFERROR(INDEX('2022 FFS OP UPL Test'!AN:AN,MATCH(A:A,'2022 FFS OP UPL Test'!A:A,0)),0)</f>
        <v>5509.8</v>
      </c>
      <c r="J66" s="5">
        <f t="shared" si="5"/>
        <v>0</v>
      </c>
      <c r="K66" s="5">
        <f t="shared" si="6"/>
        <v>5366.2782886383638</v>
      </c>
      <c r="L66" s="108">
        <f t="shared" si="7"/>
        <v>5366.28</v>
      </c>
      <c r="M66" s="115">
        <f t="shared" si="8"/>
        <v>1770.87</v>
      </c>
    </row>
    <row r="67" spans="1:13" ht="45" x14ac:dyDescent="0.2">
      <c r="A67" t="s">
        <v>686</v>
      </c>
      <c r="B67" t="s">
        <v>684</v>
      </c>
      <c r="C67" s="4" t="s">
        <v>1029</v>
      </c>
      <c r="D67" t="s">
        <v>35</v>
      </c>
      <c r="E67" t="s">
        <v>1087</v>
      </c>
      <c r="F67" t="s">
        <v>1138</v>
      </c>
      <c r="G67" t="s">
        <v>1223</v>
      </c>
      <c r="H67" s="2">
        <f>IFERROR(INDEX('2022 FFS IP UPL Test'!AN:AN,MATCH(A:A,'2022 FFS IP UPL Test'!A:A,0)),0)</f>
        <v>10035.299999999999</v>
      </c>
      <c r="I67" s="2">
        <f>IFERROR(INDEX('2022 FFS OP UPL Test'!AN:AN,MATCH(A:A,'2022 FFS OP UPL Test'!A:A,0)),0)</f>
        <v>22422.38</v>
      </c>
      <c r="J67" s="5">
        <f t="shared" si="5"/>
        <v>10011.994194311153</v>
      </c>
      <c r="K67" s="5">
        <f t="shared" si="6"/>
        <v>21838.311912156354</v>
      </c>
      <c r="L67" s="108">
        <f t="shared" si="7"/>
        <v>31850.31</v>
      </c>
      <c r="M67" s="115">
        <f t="shared" si="8"/>
        <v>10510.6</v>
      </c>
    </row>
    <row r="68" spans="1:13" x14ac:dyDescent="0.2">
      <c r="A68" t="s">
        <v>183</v>
      </c>
      <c r="B68" t="s">
        <v>181</v>
      </c>
      <c r="C68" s="4" t="s">
        <v>1060</v>
      </c>
      <c r="D68" t="s">
        <v>35</v>
      </c>
      <c r="E68" t="s">
        <v>1087</v>
      </c>
      <c r="F68" t="s">
        <v>1095</v>
      </c>
      <c r="G68" t="s">
        <v>1221</v>
      </c>
      <c r="H68" s="2">
        <f>IFERROR(INDEX('2022 FFS IP UPL Test'!AN:AN,MATCH(A:A,'2022 FFS IP UPL Test'!A:A,0)),0)</f>
        <v>477214.73</v>
      </c>
      <c r="I68" s="2">
        <f>IFERROR(INDEX('2022 FFS OP UPL Test'!AN:AN,MATCH(A:A,'2022 FFS OP UPL Test'!A:A,0)),0)</f>
        <v>-643.79</v>
      </c>
      <c r="J68" s="5">
        <f t="shared" si="5"/>
        <v>476106.45483441104</v>
      </c>
      <c r="K68" s="5">
        <f t="shared" si="6"/>
        <v>0</v>
      </c>
      <c r="L68" s="108">
        <f t="shared" si="7"/>
        <v>476106.45</v>
      </c>
      <c r="M68" s="115">
        <f t="shared" si="8"/>
        <v>157115.13</v>
      </c>
    </row>
  </sheetData>
  <autoFilter ref="A4:M68" xr:uid="{64FE1EEC-F04E-4657-9C98-4DF5E4646B63}"/>
  <conditionalFormatting sqref="A5:A25">
    <cfRule type="duplicateValues" dxfId="8" priority="628"/>
  </conditionalFormatting>
  <conditionalFormatting sqref="A5:A68">
    <cfRule type="duplicateValues" dxfId="7" priority="630"/>
  </conditionalFormatting>
  <pageMargins left="0.13885416666666667" right="0.7" top="0.59125000000000005" bottom="0.75" header="0.3" footer="0.3"/>
  <pageSetup scale="43" fitToHeight="0" orientation="landscape" r:id="rId1"/>
  <headerFooter>
    <oddHeader>&amp;C&amp;"Verdana,Bold"HARP 2022 Payment Calculation Model</oddHeader>
    <oddFooter>&amp;LTexas Health and Human Services Commission
Provider Finance Department&amp;RPage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D511E-3A1A-4689-BBA5-C7FFD9DFDCAB}">
  <sheetPr>
    <pageSetUpPr fitToPage="1"/>
  </sheetPr>
  <dimension ref="A1:AN68"/>
  <sheetViews>
    <sheetView view="pageLayout" zoomScaleNormal="100" workbookViewId="0">
      <selection activeCell="B10" sqref="B10"/>
    </sheetView>
  </sheetViews>
  <sheetFormatPr defaultRowHeight="15" x14ac:dyDescent="0.2"/>
  <cols>
    <col min="1" max="1" width="10.8984375" customWidth="1"/>
    <col min="3" max="3" width="10.3984375" customWidth="1"/>
    <col min="4" max="4" width="10.19921875" customWidth="1"/>
    <col min="8" max="8" width="12.09765625" customWidth="1"/>
    <col min="10" max="10" width="12.09765625" customWidth="1"/>
    <col min="11" max="11" width="46.296875" customWidth="1"/>
    <col min="14" max="14" width="10.8984375" customWidth="1"/>
    <col min="15" max="15" width="11.296875" customWidth="1"/>
    <col min="17" max="17" width="16.296875" customWidth="1"/>
    <col min="18" max="18" width="17.19921875" customWidth="1"/>
    <col min="20" max="20" width="15.8984375" customWidth="1"/>
    <col min="21" max="21" width="19.3984375" customWidth="1"/>
    <col min="22" max="22" width="15.796875" customWidth="1"/>
    <col min="23" max="23" width="16" customWidth="1"/>
    <col min="24" max="24" width="16.59765625" customWidth="1"/>
    <col min="25" max="25" width="15.19921875" bestFit="1" customWidth="1"/>
    <col min="26" max="26" width="13.296875" customWidth="1"/>
    <col min="27" max="27" width="15.19921875" bestFit="1" customWidth="1"/>
    <col min="29" max="29" width="16.3984375" customWidth="1"/>
    <col min="30" max="30" width="14.09765625" customWidth="1"/>
    <col min="31" max="31" width="15.19921875" bestFit="1" customWidth="1"/>
    <col min="32" max="32" width="16.59765625" customWidth="1"/>
    <col min="33" max="33" width="14" customWidth="1"/>
    <col min="34" max="34" width="18.69921875" customWidth="1"/>
    <col min="35" max="35" width="16.09765625" customWidth="1"/>
    <col min="36" max="36" width="13.69921875" customWidth="1"/>
    <col min="37" max="37" width="16.19921875" bestFit="1" customWidth="1"/>
    <col min="38" max="38" width="19.8984375" bestFit="1" customWidth="1"/>
    <col min="39" max="39" width="12.8984375" customWidth="1"/>
    <col min="40" max="40" width="16.8984375" customWidth="1"/>
  </cols>
  <sheetData>
    <row r="1" spans="1:40" ht="18" x14ac:dyDescent="0.25">
      <c r="A1" s="7" t="s">
        <v>700</v>
      </c>
      <c r="N1" s="30"/>
    </row>
    <row r="2" spans="1:40" ht="15.75" thickBot="1" x14ac:dyDescent="0.25">
      <c r="N2" s="30"/>
    </row>
    <row r="3" spans="1:40" ht="150.75" thickBot="1" x14ac:dyDescent="0.25">
      <c r="A3" s="13" t="s">
        <v>1159</v>
      </c>
      <c r="B3" s="14" t="s">
        <v>1160</v>
      </c>
      <c r="C3" s="14" t="s">
        <v>1161</v>
      </c>
      <c r="D3" s="14" t="s">
        <v>1162</v>
      </c>
      <c r="E3" s="15" t="s">
        <v>1163</v>
      </c>
      <c r="N3" s="30"/>
    </row>
    <row r="4" spans="1:40" ht="15.75" thickBot="1" x14ac:dyDescent="0.25">
      <c r="A4" s="16" t="s">
        <v>0</v>
      </c>
      <c r="B4" s="17">
        <v>44440</v>
      </c>
      <c r="C4" s="17">
        <v>44804</v>
      </c>
      <c r="D4" s="18" t="s">
        <v>1207</v>
      </c>
      <c r="E4" s="19" t="s">
        <v>1</v>
      </c>
      <c r="N4" s="30"/>
    </row>
    <row r="5" spans="1:40" x14ac:dyDescent="0.2">
      <c r="N5" s="30"/>
    </row>
    <row r="6" spans="1:40" ht="15.75" thickBot="1" x14ac:dyDescent="0.25">
      <c r="B6" t="s">
        <v>1164</v>
      </c>
      <c r="G6" t="s">
        <v>1165</v>
      </c>
      <c r="N6" t="s">
        <v>1166</v>
      </c>
      <c r="O6" s="30"/>
      <c r="T6" t="s">
        <v>1167</v>
      </c>
      <c r="AB6" t="s">
        <v>1168</v>
      </c>
      <c r="AF6" t="s">
        <v>1169</v>
      </c>
      <c r="AJ6" t="s">
        <v>1170</v>
      </c>
      <c r="AL6" t="s">
        <v>1171</v>
      </c>
    </row>
    <row r="7" spans="1:40" ht="45.75" thickBot="1" x14ac:dyDescent="0.3">
      <c r="B7" s="20" t="s">
        <v>696</v>
      </c>
      <c r="C7" s="21">
        <v>100</v>
      </c>
      <c r="D7" s="22">
        <v>101</v>
      </c>
      <c r="E7" s="22">
        <v>102</v>
      </c>
      <c r="F7" s="23">
        <v>104</v>
      </c>
      <c r="G7" s="24">
        <v>105</v>
      </c>
      <c r="H7" s="25">
        <v>109</v>
      </c>
      <c r="I7" s="25">
        <v>112</v>
      </c>
      <c r="J7" s="25">
        <v>107</v>
      </c>
      <c r="K7" s="25">
        <v>108</v>
      </c>
      <c r="L7" s="25">
        <v>110</v>
      </c>
      <c r="M7" s="26">
        <v>113</v>
      </c>
      <c r="N7" s="31">
        <v>200.1</v>
      </c>
      <c r="O7" s="32">
        <v>200.2</v>
      </c>
      <c r="P7" s="33">
        <v>202</v>
      </c>
      <c r="Q7" s="33">
        <v>205</v>
      </c>
      <c r="R7" s="33">
        <v>204</v>
      </c>
      <c r="S7" s="34">
        <v>209</v>
      </c>
      <c r="T7" s="35">
        <v>300.10000000000002</v>
      </c>
      <c r="U7" s="36">
        <v>300.2</v>
      </c>
      <c r="V7" s="37">
        <v>301</v>
      </c>
      <c r="W7" s="37">
        <v>302</v>
      </c>
      <c r="X7" s="36">
        <v>303.10000000000002</v>
      </c>
      <c r="Y7" s="36">
        <v>303.2</v>
      </c>
      <c r="Z7" s="36">
        <v>303.3</v>
      </c>
      <c r="AA7" s="38">
        <v>306</v>
      </c>
      <c r="AB7" s="27">
        <v>307</v>
      </c>
      <c r="AC7" s="28">
        <v>308</v>
      </c>
      <c r="AD7" s="28">
        <v>309</v>
      </c>
      <c r="AE7" s="29">
        <v>318</v>
      </c>
      <c r="AF7" s="27">
        <v>400</v>
      </c>
      <c r="AG7" s="28">
        <v>404</v>
      </c>
      <c r="AH7" s="28">
        <v>405</v>
      </c>
      <c r="AI7" s="29">
        <v>406</v>
      </c>
      <c r="AJ7" s="27">
        <v>402</v>
      </c>
      <c r="AK7" s="28">
        <v>403</v>
      </c>
      <c r="AL7" s="28">
        <v>407</v>
      </c>
      <c r="AM7" s="29">
        <v>408</v>
      </c>
      <c r="AN7" s="27">
        <v>409</v>
      </c>
    </row>
    <row r="8" spans="1:40" ht="105" x14ac:dyDescent="0.2">
      <c r="A8" s="1" t="s">
        <v>1052</v>
      </c>
      <c r="B8" s="106" t="s">
        <v>697</v>
      </c>
      <c r="C8" s="76" t="s">
        <v>2</v>
      </c>
      <c r="D8" s="77" t="s">
        <v>3</v>
      </c>
      <c r="E8" s="77" t="s">
        <v>4</v>
      </c>
      <c r="F8" s="78" t="s">
        <v>5</v>
      </c>
      <c r="G8" s="79" t="s">
        <v>6</v>
      </c>
      <c r="H8" s="80" t="s">
        <v>7</v>
      </c>
      <c r="I8" s="80" t="s">
        <v>8</v>
      </c>
      <c r="J8" s="80" t="s">
        <v>9</v>
      </c>
      <c r="K8" s="80" t="s">
        <v>10</v>
      </c>
      <c r="L8" s="80" t="s">
        <v>11</v>
      </c>
      <c r="M8" s="81" t="s">
        <v>12</v>
      </c>
      <c r="N8" s="82" t="s">
        <v>1172</v>
      </c>
      <c r="O8" s="83" t="s">
        <v>1173</v>
      </c>
      <c r="P8" s="83" t="s">
        <v>1174</v>
      </c>
      <c r="Q8" s="83" t="s">
        <v>1175</v>
      </c>
      <c r="R8" s="83" t="s">
        <v>1176</v>
      </c>
      <c r="S8" s="84" t="s">
        <v>1177</v>
      </c>
      <c r="T8" s="85" t="s">
        <v>1178</v>
      </c>
      <c r="U8" s="86" t="s">
        <v>1179</v>
      </c>
      <c r="V8" s="86" t="s">
        <v>1180</v>
      </c>
      <c r="W8" s="86" t="s">
        <v>1181</v>
      </c>
      <c r="X8" s="86" t="s">
        <v>1182</v>
      </c>
      <c r="Y8" s="86" t="s">
        <v>1183</v>
      </c>
      <c r="Z8" s="86" t="s">
        <v>1184</v>
      </c>
      <c r="AA8" s="87" t="s">
        <v>1185</v>
      </c>
      <c r="AB8" s="88" t="s">
        <v>1063</v>
      </c>
      <c r="AC8" s="89" t="s">
        <v>1064</v>
      </c>
      <c r="AD8" s="89" t="s">
        <v>1065</v>
      </c>
      <c r="AE8" s="90" t="s">
        <v>1186</v>
      </c>
      <c r="AF8" s="88" t="s">
        <v>1187</v>
      </c>
      <c r="AG8" s="89" t="s">
        <v>1066</v>
      </c>
      <c r="AH8" s="89" t="s">
        <v>1067</v>
      </c>
      <c r="AI8" s="90" t="s">
        <v>1188</v>
      </c>
      <c r="AJ8" s="88" t="s">
        <v>1068</v>
      </c>
      <c r="AK8" s="89" t="s">
        <v>1069</v>
      </c>
      <c r="AL8" s="89" t="s">
        <v>1070</v>
      </c>
      <c r="AM8" s="90" t="s">
        <v>1071</v>
      </c>
      <c r="AN8" s="88" t="s">
        <v>13</v>
      </c>
    </row>
    <row r="9" spans="1:40" s="94" customFormat="1" ht="128.25" x14ac:dyDescent="0.2">
      <c r="A9" s="92" t="s">
        <v>1052</v>
      </c>
      <c r="B9" s="92" t="s">
        <v>698</v>
      </c>
      <c r="C9" s="92" t="s">
        <v>14</v>
      </c>
      <c r="D9" s="92" t="s">
        <v>15</v>
      </c>
      <c r="E9" s="92" t="s">
        <v>16</v>
      </c>
      <c r="F9" s="92" t="s">
        <v>17</v>
      </c>
      <c r="G9" s="92" t="s">
        <v>18</v>
      </c>
      <c r="H9" s="92" t="s">
        <v>19</v>
      </c>
      <c r="I9" s="92" t="s">
        <v>20</v>
      </c>
      <c r="J9" s="92" t="s">
        <v>21</v>
      </c>
      <c r="K9" s="92" t="s">
        <v>21</v>
      </c>
      <c r="L9" s="92" t="s">
        <v>11</v>
      </c>
      <c r="M9" s="92" t="s">
        <v>22</v>
      </c>
      <c r="N9" s="92" t="s">
        <v>1189</v>
      </c>
      <c r="O9" s="93" t="s">
        <v>1190</v>
      </c>
      <c r="P9" s="92" t="s">
        <v>1191</v>
      </c>
      <c r="Q9" s="92" t="s">
        <v>1192</v>
      </c>
      <c r="R9" s="92" t="s">
        <v>1192</v>
      </c>
      <c r="S9" s="92" t="s">
        <v>1193</v>
      </c>
      <c r="T9" s="92" t="s">
        <v>1194</v>
      </c>
      <c r="U9" s="92" t="s">
        <v>1194</v>
      </c>
      <c r="V9" s="92" t="s">
        <v>1195</v>
      </c>
      <c r="W9" s="92" t="s">
        <v>1196</v>
      </c>
      <c r="X9" s="92" t="s">
        <v>1197</v>
      </c>
      <c r="Y9" s="92" t="s">
        <v>1198</v>
      </c>
      <c r="Z9" s="92" t="s">
        <v>1199</v>
      </c>
      <c r="AA9" s="92" t="s">
        <v>1200</v>
      </c>
      <c r="AB9" s="92" t="s">
        <v>1072</v>
      </c>
      <c r="AC9" s="92" t="s">
        <v>1073</v>
      </c>
      <c r="AD9" s="92" t="s">
        <v>1074</v>
      </c>
      <c r="AE9" s="92" t="s">
        <v>1201</v>
      </c>
      <c r="AF9" s="92" t="s">
        <v>1202</v>
      </c>
      <c r="AG9" s="92" t="s">
        <v>1075</v>
      </c>
      <c r="AH9" s="92" t="s">
        <v>1203</v>
      </c>
      <c r="AI9" s="92" t="s">
        <v>1204</v>
      </c>
      <c r="AJ9" s="92" t="s">
        <v>1076</v>
      </c>
      <c r="AK9" s="92" t="s">
        <v>1205</v>
      </c>
      <c r="AL9" s="92" t="s">
        <v>1206</v>
      </c>
      <c r="AM9" s="92" t="s">
        <v>1077</v>
      </c>
      <c r="AN9" s="92" t="s">
        <v>23</v>
      </c>
    </row>
    <row r="10" spans="1:40" x14ac:dyDescent="0.2">
      <c r="A10" t="s">
        <v>33</v>
      </c>
      <c r="B10" t="s">
        <v>699</v>
      </c>
      <c r="C10" t="s">
        <v>0</v>
      </c>
      <c r="D10" t="s">
        <v>24</v>
      </c>
      <c r="E10" t="s">
        <v>16</v>
      </c>
      <c r="F10" t="s">
        <v>17</v>
      </c>
      <c r="G10" t="s">
        <v>1</v>
      </c>
      <c r="H10" t="s">
        <v>31</v>
      </c>
      <c r="I10" t="s">
        <v>32</v>
      </c>
      <c r="J10" t="s">
        <v>33</v>
      </c>
      <c r="K10" t="s">
        <v>34</v>
      </c>
      <c r="L10" t="s">
        <v>35</v>
      </c>
      <c r="M10" t="s">
        <v>25</v>
      </c>
      <c r="N10" s="30">
        <v>43374</v>
      </c>
      <c r="O10" s="30">
        <v>43738</v>
      </c>
      <c r="P10" t="s">
        <v>1208</v>
      </c>
      <c r="Q10" s="55">
        <v>1986552</v>
      </c>
      <c r="R10" s="55">
        <v>2308723</v>
      </c>
      <c r="S10" s="39">
        <v>0.86</v>
      </c>
      <c r="T10" s="30">
        <v>43525</v>
      </c>
      <c r="U10" s="30">
        <v>43890</v>
      </c>
      <c r="V10" s="56">
        <v>491373</v>
      </c>
      <c r="W10" s="56">
        <v>474223</v>
      </c>
      <c r="X10" s="55">
        <v>0</v>
      </c>
      <c r="Y10" s="55">
        <v>0</v>
      </c>
      <c r="Z10" s="55">
        <v>0</v>
      </c>
      <c r="AA10" s="55">
        <v>0</v>
      </c>
      <c r="AB10" t="s">
        <v>26</v>
      </c>
      <c r="AC10">
        <v>1</v>
      </c>
      <c r="AD10">
        <v>1</v>
      </c>
      <c r="AE10" s="55">
        <v>474223</v>
      </c>
      <c r="AF10" s="55">
        <v>422580.78</v>
      </c>
      <c r="AG10" t="s">
        <v>1209</v>
      </c>
      <c r="AH10">
        <v>1.0069999999999999</v>
      </c>
      <c r="AI10" s="55">
        <v>425538.85</v>
      </c>
      <c r="AJ10" s="55">
        <v>0</v>
      </c>
      <c r="AK10" s="55">
        <v>425538.85</v>
      </c>
      <c r="AL10" s="55">
        <v>-48684.15</v>
      </c>
      <c r="AM10" s="55">
        <v>0</v>
      </c>
      <c r="AN10" s="55">
        <v>-48684.15</v>
      </c>
    </row>
    <row r="11" spans="1:40" x14ac:dyDescent="0.2">
      <c r="A11" t="s">
        <v>52</v>
      </c>
      <c r="B11" t="s">
        <v>699</v>
      </c>
      <c r="C11" t="s">
        <v>0</v>
      </c>
      <c r="D11" t="s">
        <v>24</v>
      </c>
      <c r="E11" t="s">
        <v>16</v>
      </c>
      <c r="F11" t="s">
        <v>17</v>
      </c>
      <c r="G11" t="s">
        <v>1</v>
      </c>
      <c r="H11" t="s">
        <v>50</v>
      </c>
      <c r="I11" t="s">
        <v>51</v>
      </c>
      <c r="J11" t="s">
        <v>52</v>
      </c>
      <c r="K11" t="s">
        <v>53</v>
      </c>
      <c r="L11" t="s">
        <v>35</v>
      </c>
      <c r="M11" t="s">
        <v>25</v>
      </c>
      <c r="N11" s="30">
        <v>43282</v>
      </c>
      <c r="O11" s="30">
        <v>43646</v>
      </c>
      <c r="P11" t="s">
        <v>1208</v>
      </c>
      <c r="Q11" s="55">
        <v>1295252</v>
      </c>
      <c r="R11" s="55">
        <v>1667981</v>
      </c>
      <c r="S11" s="39">
        <v>0.78</v>
      </c>
      <c r="T11" s="30">
        <v>43525</v>
      </c>
      <c r="U11" s="30">
        <v>43890</v>
      </c>
      <c r="V11" s="56">
        <v>76922</v>
      </c>
      <c r="W11" s="56">
        <v>29704</v>
      </c>
      <c r="X11" s="55">
        <v>0</v>
      </c>
      <c r="Y11" s="55">
        <v>0</v>
      </c>
      <c r="Z11" s="55">
        <v>0</v>
      </c>
      <c r="AA11" s="55">
        <v>0</v>
      </c>
      <c r="AB11" t="s">
        <v>26</v>
      </c>
      <c r="AC11">
        <v>1</v>
      </c>
      <c r="AD11">
        <v>1</v>
      </c>
      <c r="AE11" s="55">
        <v>29704</v>
      </c>
      <c r="AF11" s="55">
        <v>59999.16</v>
      </c>
      <c r="AG11" t="s">
        <v>1209</v>
      </c>
      <c r="AH11">
        <v>1.0182</v>
      </c>
      <c r="AI11" s="55">
        <v>61091.14</v>
      </c>
      <c r="AJ11" s="55">
        <v>0</v>
      </c>
      <c r="AK11" s="55">
        <v>61091.14</v>
      </c>
      <c r="AL11" s="55">
        <v>31387.14</v>
      </c>
      <c r="AM11" s="55">
        <v>0</v>
      </c>
      <c r="AN11" s="55">
        <v>31387.14</v>
      </c>
    </row>
    <row r="12" spans="1:40" x14ac:dyDescent="0.2">
      <c r="A12" t="s">
        <v>76</v>
      </c>
      <c r="B12" t="s">
        <v>699</v>
      </c>
      <c r="C12" t="s">
        <v>0</v>
      </c>
      <c r="D12" t="s">
        <v>24</v>
      </c>
      <c r="E12" t="s">
        <v>16</v>
      </c>
      <c r="F12" t="s">
        <v>17</v>
      </c>
      <c r="G12" t="s">
        <v>1</v>
      </c>
      <c r="H12" t="s">
        <v>74</v>
      </c>
      <c r="I12" t="s">
        <v>75</v>
      </c>
      <c r="J12" t="s">
        <v>76</v>
      </c>
      <c r="K12" t="s">
        <v>77</v>
      </c>
      <c r="L12" t="s">
        <v>35</v>
      </c>
      <c r="M12" t="s">
        <v>25</v>
      </c>
      <c r="N12" s="30">
        <v>43282</v>
      </c>
      <c r="O12" s="30">
        <v>43646</v>
      </c>
      <c r="P12" t="s">
        <v>1210</v>
      </c>
      <c r="Q12" s="55">
        <v>253769</v>
      </c>
      <c r="R12" s="55">
        <v>544524</v>
      </c>
      <c r="S12" s="39">
        <v>0.47</v>
      </c>
      <c r="T12" s="30">
        <v>43525</v>
      </c>
      <c r="U12" s="30">
        <v>43890</v>
      </c>
      <c r="V12" s="56">
        <v>37751</v>
      </c>
      <c r="W12" s="56">
        <v>13143</v>
      </c>
      <c r="X12" s="55">
        <v>0</v>
      </c>
      <c r="Y12" s="55">
        <v>0</v>
      </c>
      <c r="Z12" s="55">
        <v>0</v>
      </c>
      <c r="AA12" s="55">
        <v>0</v>
      </c>
      <c r="AB12" t="s">
        <v>26</v>
      </c>
      <c r="AC12">
        <v>1</v>
      </c>
      <c r="AD12">
        <v>1</v>
      </c>
      <c r="AE12" s="55">
        <v>13143</v>
      </c>
      <c r="AF12" s="55">
        <v>17742.97</v>
      </c>
      <c r="AG12" t="s">
        <v>1209</v>
      </c>
      <c r="AH12">
        <v>1.0182</v>
      </c>
      <c r="AI12" s="55">
        <v>18065.89</v>
      </c>
      <c r="AJ12" s="55">
        <v>0</v>
      </c>
      <c r="AK12" s="55">
        <v>18065.89</v>
      </c>
      <c r="AL12" s="55">
        <v>4922.8900000000003</v>
      </c>
      <c r="AM12" s="55">
        <v>0</v>
      </c>
      <c r="AN12" s="55">
        <v>4922.8900000000003</v>
      </c>
    </row>
    <row r="13" spans="1:40" x14ac:dyDescent="0.2">
      <c r="A13" t="s">
        <v>80</v>
      </c>
      <c r="B13" t="s">
        <v>699</v>
      </c>
      <c r="C13" t="s">
        <v>0</v>
      </c>
      <c r="D13" t="s">
        <v>24</v>
      </c>
      <c r="E13" t="s">
        <v>16</v>
      </c>
      <c r="F13" t="s">
        <v>17</v>
      </c>
      <c r="G13" t="s">
        <v>1</v>
      </c>
      <c r="H13" t="s">
        <v>78</v>
      </c>
      <c r="I13" t="s">
        <v>79</v>
      </c>
      <c r="J13" t="s">
        <v>80</v>
      </c>
      <c r="K13" t="s">
        <v>81</v>
      </c>
      <c r="L13" t="s">
        <v>35</v>
      </c>
      <c r="M13" t="s">
        <v>25</v>
      </c>
      <c r="N13" s="30">
        <v>43466</v>
      </c>
      <c r="O13" s="30">
        <v>43830</v>
      </c>
      <c r="P13" t="s">
        <v>1208</v>
      </c>
      <c r="Q13" s="55">
        <v>137022631</v>
      </c>
      <c r="R13" s="55">
        <v>289349902</v>
      </c>
      <c r="S13" s="39">
        <v>0.47</v>
      </c>
      <c r="T13" s="30">
        <v>43525</v>
      </c>
      <c r="U13" s="30">
        <v>43890</v>
      </c>
      <c r="V13" s="56">
        <v>202782017</v>
      </c>
      <c r="W13" s="56">
        <v>35397809</v>
      </c>
      <c r="X13" s="55">
        <v>0</v>
      </c>
      <c r="Y13" s="55">
        <v>8736970.3800000008</v>
      </c>
      <c r="Z13" s="55">
        <v>0</v>
      </c>
      <c r="AA13" s="55">
        <v>8736970.3800000008</v>
      </c>
      <c r="AB13" t="s">
        <v>26</v>
      </c>
      <c r="AC13">
        <v>1</v>
      </c>
      <c r="AD13">
        <v>1</v>
      </c>
      <c r="AE13" s="55">
        <v>44134779.380000003</v>
      </c>
      <c r="AF13" s="55">
        <v>95307547.989999995</v>
      </c>
      <c r="AG13" t="s">
        <v>1209</v>
      </c>
      <c r="AH13">
        <v>1</v>
      </c>
      <c r="AI13" s="55">
        <v>95307547.989999995</v>
      </c>
      <c r="AJ13" s="55">
        <v>0</v>
      </c>
      <c r="AK13" s="55">
        <v>95307547.989999995</v>
      </c>
      <c r="AL13" s="55">
        <v>51172768.609999999</v>
      </c>
      <c r="AM13" s="55">
        <v>0</v>
      </c>
      <c r="AN13" s="55">
        <v>51172768.609999999</v>
      </c>
    </row>
    <row r="14" spans="1:40" x14ac:dyDescent="0.2">
      <c r="A14" t="s">
        <v>85</v>
      </c>
      <c r="B14" t="s">
        <v>699</v>
      </c>
      <c r="C14" t="s">
        <v>0</v>
      </c>
      <c r="D14" t="s">
        <v>24</v>
      </c>
      <c r="E14" t="s">
        <v>16</v>
      </c>
      <c r="F14" t="s">
        <v>17</v>
      </c>
      <c r="G14" t="s">
        <v>1</v>
      </c>
      <c r="H14" t="s">
        <v>83</v>
      </c>
      <c r="I14" t="s">
        <v>84</v>
      </c>
      <c r="J14" t="s">
        <v>85</v>
      </c>
      <c r="K14" t="s">
        <v>86</v>
      </c>
      <c r="L14" t="s">
        <v>35</v>
      </c>
      <c r="M14" t="s">
        <v>82</v>
      </c>
      <c r="N14" s="30">
        <v>43282</v>
      </c>
      <c r="O14" s="30">
        <v>43646</v>
      </c>
      <c r="P14" t="s">
        <v>1208</v>
      </c>
      <c r="Q14" s="55">
        <v>760897</v>
      </c>
      <c r="R14" s="55">
        <v>2094181</v>
      </c>
      <c r="S14" s="39">
        <v>0.36</v>
      </c>
      <c r="T14" s="30">
        <v>43525</v>
      </c>
      <c r="U14" s="30">
        <v>43890</v>
      </c>
      <c r="V14" s="56">
        <v>182049</v>
      </c>
      <c r="W14" s="56">
        <v>96390</v>
      </c>
      <c r="X14" s="55">
        <v>0</v>
      </c>
      <c r="Y14" s="55">
        <v>0</v>
      </c>
      <c r="Z14" s="55">
        <v>0</v>
      </c>
      <c r="AA14" s="55">
        <v>0</v>
      </c>
      <c r="AB14" t="s">
        <v>26</v>
      </c>
      <c r="AC14">
        <v>1</v>
      </c>
      <c r="AD14">
        <v>1</v>
      </c>
      <c r="AE14" s="55">
        <v>96390</v>
      </c>
      <c r="AF14" s="55">
        <v>65537.64</v>
      </c>
      <c r="AG14" t="s">
        <v>1209</v>
      </c>
      <c r="AH14">
        <v>1.0182</v>
      </c>
      <c r="AI14" s="55">
        <v>66730.429999999993</v>
      </c>
      <c r="AJ14" s="55">
        <v>0</v>
      </c>
      <c r="AK14" s="55">
        <v>66730.429999999993</v>
      </c>
      <c r="AL14" s="55">
        <v>-29659.57</v>
      </c>
      <c r="AM14" s="55">
        <v>0</v>
      </c>
      <c r="AN14" s="55">
        <v>-29659.57</v>
      </c>
    </row>
    <row r="15" spans="1:40" x14ac:dyDescent="0.2">
      <c r="A15" t="s">
        <v>115</v>
      </c>
      <c r="B15" t="s">
        <v>699</v>
      </c>
      <c r="C15" t="s">
        <v>0</v>
      </c>
      <c r="D15" t="s">
        <v>24</v>
      </c>
      <c r="E15" t="s">
        <v>16</v>
      </c>
      <c r="F15" t="s">
        <v>17</v>
      </c>
      <c r="G15" t="s">
        <v>1</v>
      </c>
      <c r="H15" t="s">
        <v>113</v>
      </c>
      <c r="I15" t="s">
        <v>114</v>
      </c>
      <c r="J15" t="s">
        <v>115</v>
      </c>
      <c r="K15" t="s">
        <v>116</v>
      </c>
      <c r="L15" t="s">
        <v>35</v>
      </c>
      <c r="M15" t="s">
        <v>25</v>
      </c>
      <c r="N15" s="30">
        <v>43374</v>
      </c>
      <c r="O15" s="30">
        <v>43738</v>
      </c>
      <c r="P15" t="s">
        <v>1208</v>
      </c>
      <c r="Q15" s="55">
        <v>2655238</v>
      </c>
      <c r="R15" s="55">
        <v>6289255</v>
      </c>
      <c r="S15" s="39">
        <v>0.42</v>
      </c>
      <c r="T15" s="30">
        <v>43525</v>
      </c>
      <c r="U15" s="30">
        <v>43890</v>
      </c>
      <c r="V15" s="56">
        <v>233117</v>
      </c>
      <c r="W15" s="56">
        <v>45613</v>
      </c>
      <c r="X15" s="55">
        <v>0</v>
      </c>
      <c r="Y15" s="55">
        <v>0</v>
      </c>
      <c r="Z15" s="55">
        <v>0</v>
      </c>
      <c r="AA15" s="55">
        <v>0</v>
      </c>
      <c r="AB15" t="s">
        <v>26</v>
      </c>
      <c r="AC15">
        <v>1</v>
      </c>
      <c r="AD15">
        <v>1</v>
      </c>
      <c r="AE15" s="55">
        <v>45613</v>
      </c>
      <c r="AF15" s="55">
        <v>97909.14</v>
      </c>
      <c r="AG15" t="s">
        <v>1209</v>
      </c>
      <c r="AH15">
        <v>1.0069999999999999</v>
      </c>
      <c r="AI15" s="55">
        <v>98594.5</v>
      </c>
      <c r="AJ15" s="55">
        <v>0</v>
      </c>
      <c r="AK15" s="55">
        <v>98594.5</v>
      </c>
      <c r="AL15" s="55">
        <v>52981.5</v>
      </c>
      <c r="AM15" s="55">
        <v>0</v>
      </c>
      <c r="AN15" s="55">
        <v>52981.5</v>
      </c>
    </row>
    <row r="16" spans="1:40" x14ac:dyDescent="0.2">
      <c r="A16" t="s">
        <v>142</v>
      </c>
      <c r="B16" t="s">
        <v>699</v>
      </c>
      <c r="C16" t="s">
        <v>0</v>
      </c>
      <c r="D16" t="s">
        <v>24</v>
      </c>
      <c r="E16" t="s">
        <v>16</v>
      </c>
      <c r="F16" t="s">
        <v>17</v>
      </c>
      <c r="G16" t="s">
        <v>1</v>
      </c>
      <c r="H16" t="s">
        <v>140</v>
      </c>
      <c r="I16" t="s">
        <v>141</v>
      </c>
      <c r="J16" t="s">
        <v>142</v>
      </c>
      <c r="K16" t="s">
        <v>143</v>
      </c>
      <c r="L16" t="s">
        <v>35</v>
      </c>
      <c r="M16" t="s">
        <v>25</v>
      </c>
      <c r="N16" s="30">
        <v>43282</v>
      </c>
      <c r="O16" s="30">
        <v>43646</v>
      </c>
      <c r="P16" t="s">
        <v>1208</v>
      </c>
      <c r="Q16" s="55">
        <v>20003414</v>
      </c>
      <c r="R16" s="55">
        <v>83789382</v>
      </c>
      <c r="S16" s="39">
        <v>0.24</v>
      </c>
      <c r="T16" s="30">
        <v>43525</v>
      </c>
      <c r="U16" s="30">
        <v>43890</v>
      </c>
      <c r="V16" s="56">
        <v>4602147</v>
      </c>
      <c r="W16" s="56">
        <v>740507</v>
      </c>
      <c r="X16" s="55">
        <v>0</v>
      </c>
      <c r="Y16" s="55">
        <v>0</v>
      </c>
      <c r="Z16" s="55">
        <v>0</v>
      </c>
      <c r="AA16" s="55">
        <v>0</v>
      </c>
      <c r="AB16" t="s">
        <v>26</v>
      </c>
      <c r="AC16">
        <v>1</v>
      </c>
      <c r="AD16">
        <v>1</v>
      </c>
      <c r="AE16" s="55">
        <v>740507</v>
      </c>
      <c r="AF16" s="55">
        <v>1104515.28</v>
      </c>
      <c r="AG16" t="s">
        <v>1209</v>
      </c>
      <c r="AH16">
        <v>1.0182</v>
      </c>
      <c r="AI16" s="55">
        <v>1124617.46</v>
      </c>
      <c r="AJ16" s="55">
        <v>0</v>
      </c>
      <c r="AK16" s="55">
        <v>1124617.46</v>
      </c>
      <c r="AL16" s="55">
        <v>384110.46</v>
      </c>
      <c r="AM16" s="55">
        <v>0</v>
      </c>
      <c r="AN16" s="55">
        <v>384110.46</v>
      </c>
    </row>
    <row r="17" spans="1:40" x14ac:dyDescent="0.2">
      <c r="A17" t="s">
        <v>171</v>
      </c>
      <c r="B17" t="s">
        <v>699</v>
      </c>
      <c r="C17" t="s">
        <v>0</v>
      </c>
      <c r="D17" t="s">
        <v>24</v>
      </c>
      <c r="E17" t="s">
        <v>16</v>
      </c>
      <c r="F17" t="s">
        <v>17</v>
      </c>
      <c r="G17" t="s">
        <v>1</v>
      </c>
      <c r="H17" t="s">
        <v>169</v>
      </c>
      <c r="I17" t="s">
        <v>170</v>
      </c>
      <c r="J17" t="s">
        <v>171</v>
      </c>
      <c r="K17" t="s">
        <v>172</v>
      </c>
      <c r="L17" t="s">
        <v>35</v>
      </c>
      <c r="M17" t="s">
        <v>82</v>
      </c>
      <c r="N17" s="30">
        <v>43374</v>
      </c>
      <c r="O17" s="30">
        <v>43738</v>
      </c>
      <c r="P17" t="s">
        <v>1208</v>
      </c>
      <c r="Q17" s="55">
        <v>775713</v>
      </c>
      <c r="R17" s="55">
        <v>306528</v>
      </c>
      <c r="S17" s="39">
        <v>2.5299999999999998</v>
      </c>
      <c r="T17" s="30">
        <v>43525</v>
      </c>
      <c r="U17" s="30">
        <v>43890</v>
      </c>
      <c r="V17" s="56">
        <v>7091</v>
      </c>
      <c r="W17" s="56">
        <v>7314</v>
      </c>
      <c r="X17" s="55">
        <v>0</v>
      </c>
      <c r="Y17" s="55">
        <v>0</v>
      </c>
      <c r="Z17" s="55">
        <v>0</v>
      </c>
      <c r="AA17" s="55">
        <v>0</v>
      </c>
      <c r="AB17" t="s">
        <v>26</v>
      </c>
      <c r="AC17">
        <v>1</v>
      </c>
      <c r="AD17">
        <v>1</v>
      </c>
      <c r="AE17" s="55">
        <v>7314</v>
      </c>
      <c r="AF17" s="55">
        <v>17940.23</v>
      </c>
      <c r="AG17" t="s">
        <v>1209</v>
      </c>
      <c r="AH17">
        <v>1.0069999999999999</v>
      </c>
      <c r="AI17" s="55">
        <v>18065.810000000001</v>
      </c>
      <c r="AJ17" s="55">
        <v>0</v>
      </c>
      <c r="AK17" s="55">
        <v>18065.810000000001</v>
      </c>
      <c r="AL17" s="55">
        <v>10751.81</v>
      </c>
      <c r="AM17" s="55">
        <v>0</v>
      </c>
      <c r="AN17" s="55">
        <v>10751.81</v>
      </c>
    </row>
    <row r="18" spans="1:40" x14ac:dyDescent="0.2">
      <c r="A18" t="s">
        <v>179</v>
      </c>
      <c r="B18" t="s">
        <v>699</v>
      </c>
      <c r="C18" t="s">
        <v>0</v>
      </c>
      <c r="D18" t="s">
        <v>24</v>
      </c>
      <c r="E18" t="s">
        <v>16</v>
      </c>
      <c r="F18" t="s">
        <v>17</v>
      </c>
      <c r="G18" t="s">
        <v>1</v>
      </c>
      <c r="H18" t="s">
        <v>177</v>
      </c>
      <c r="I18" t="s">
        <v>178</v>
      </c>
      <c r="J18" t="s">
        <v>179</v>
      </c>
      <c r="K18" t="s">
        <v>180</v>
      </c>
      <c r="L18" t="s">
        <v>35</v>
      </c>
      <c r="M18" t="s">
        <v>82</v>
      </c>
      <c r="N18" s="30">
        <v>43313</v>
      </c>
      <c r="O18" s="30">
        <v>43677</v>
      </c>
      <c r="P18" t="s">
        <v>1208</v>
      </c>
      <c r="Q18" s="55">
        <v>2186163</v>
      </c>
      <c r="R18" s="55">
        <v>6763364</v>
      </c>
      <c r="S18" s="39">
        <v>0.32</v>
      </c>
      <c r="T18" s="30">
        <v>43525</v>
      </c>
      <c r="U18" s="30">
        <v>43890</v>
      </c>
      <c r="V18" s="56">
        <v>33925</v>
      </c>
      <c r="W18" s="56">
        <v>3902</v>
      </c>
      <c r="X18" s="55">
        <v>0</v>
      </c>
      <c r="Y18" s="55">
        <v>0</v>
      </c>
      <c r="Z18" s="55">
        <v>0</v>
      </c>
      <c r="AA18" s="55">
        <v>0</v>
      </c>
      <c r="AB18" t="s">
        <v>26</v>
      </c>
      <c r="AC18">
        <v>1</v>
      </c>
      <c r="AD18">
        <v>1</v>
      </c>
      <c r="AE18" s="55">
        <v>3902</v>
      </c>
      <c r="AF18" s="55">
        <v>10856</v>
      </c>
      <c r="AG18" t="s">
        <v>1209</v>
      </c>
      <c r="AH18">
        <v>1.0118</v>
      </c>
      <c r="AI18" s="55">
        <v>10984.1</v>
      </c>
      <c r="AJ18" s="55">
        <v>0</v>
      </c>
      <c r="AK18" s="55">
        <v>10984.1</v>
      </c>
      <c r="AL18" s="55">
        <v>7082.1</v>
      </c>
      <c r="AM18" s="55">
        <v>0</v>
      </c>
      <c r="AN18" s="55">
        <v>7082.1</v>
      </c>
    </row>
    <row r="19" spans="1:40" x14ac:dyDescent="0.2">
      <c r="A19" t="s">
        <v>183</v>
      </c>
      <c r="B19" t="s">
        <v>699</v>
      </c>
      <c r="C19" t="s">
        <v>0</v>
      </c>
      <c r="D19" t="s">
        <v>24</v>
      </c>
      <c r="E19" t="s">
        <v>16</v>
      </c>
      <c r="F19" t="s">
        <v>17</v>
      </c>
      <c r="G19" t="s">
        <v>1</v>
      </c>
      <c r="H19" t="s">
        <v>181</v>
      </c>
      <c r="I19" t="s">
        <v>182</v>
      </c>
      <c r="J19" t="s">
        <v>183</v>
      </c>
      <c r="K19" t="s">
        <v>184</v>
      </c>
      <c r="L19" t="s">
        <v>35</v>
      </c>
      <c r="M19" t="s">
        <v>82</v>
      </c>
      <c r="N19" s="30">
        <v>43466</v>
      </c>
      <c r="O19" s="30">
        <v>43830</v>
      </c>
      <c r="P19" t="s">
        <v>1208</v>
      </c>
      <c r="Q19" s="55">
        <v>1418124</v>
      </c>
      <c r="R19" s="55">
        <v>748500</v>
      </c>
      <c r="S19" s="39">
        <v>1.89</v>
      </c>
      <c r="T19" s="30">
        <v>43525</v>
      </c>
      <c r="U19" s="30">
        <v>43890</v>
      </c>
      <c r="V19" s="56">
        <v>457557</v>
      </c>
      <c r="W19" s="56">
        <v>387568</v>
      </c>
      <c r="X19" s="55">
        <v>0</v>
      </c>
      <c r="Y19" s="55">
        <v>0</v>
      </c>
      <c r="Z19" s="55">
        <v>0</v>
      </c>
      <c r="AA19" s="55">
        <v>0</v>
      </c>
      <c r="AB19" t="s">
        <v>26</v>
      </c>
      <c r="AC19">
        <v>1</v>
      </c>
      <c r="AD19">
        <v>1</v>
      </c>
      <c r="AE19" s="55">
        <v>387568</v>
      </c>
      <c r="AF19" s="55">
        <v>864782.73</v>
      </c>
      <c r="AG19" t="s">
        <v>1209</v>
      </c>
      <c r="AH19">
        <v>1</v>
      </c>
      <c r="AI19" s="55">
        <v>864782.73</v>
      </c>
      <c r="AJ19" s="55">
        <v>0</v>
      </c>
      <c r="AK19" s="55">
        <v>864782.73</v>
      </c>
      <c r="AL19" s="55">
        <v>477214.73</v>
      </c>
      <c r="AM19" s="55">
        <v>0</v>
      </c>
      <c r="AN19" s="55">
        <v>477214.73</v>
      </c>
    </row>
    <row r="20" spans="1:40" x14ac:dyDescent="0.2">
      <c r="A20" t="s">
        <v>189</v>
      </c>
      <c r="B20" t="s">
        <v>699</v>
      </c>
      <c r="C20" t="s">
        <v>0</v>
      </c>
      <c r="D20" t="s">
        <v>24</v>
      </c>
      <c r="E20" t="s">
        <v>16</v>
      </c>
      <c r="F20" t="s">
        <v>17</v>
      </c>
      <c r="G20" t="s">
        <v>1</v>
      </c>
      <c r="H20" t="s">
        <v>187</v>
      </c>
      <c r="I20" t="s">
        <v>188</v>
      </c>
      <c r="J20" t="s">
        <v>189</v>
      </c>
      <c r="K20" t="s">
        <v>190</v>
      </c>
      <c r="L20" t="s">
        <v>35</v>
      </c>
      <c r="M20" t="s">
        <v>82</v>
      </c>
      <c r="N20" s="30">
        <v>43313</v>
      </c>
      <c r="O20" s="30">
        <v>43677</v>
      </c>
      <c r="P20" t="s">
        <v>1208</v>
      </c>
      <c r="Q20" s="55">
        <v>1371181</v>
      </c>
      <c r="R20" s="55">
        <v>1693064</v>
      </c>
      <c r="S20" s="39">
        <v>0.81</v>
      </c>
      <c r="T20" s="30">
        <v>43525</v>
      </c>
      <c r="U20" s="30">
        <v>43890</v>
      </c>
      <c r="V20" s="56">
        <v>709966</v>
      </c>
      <c r="W20" s="56">
        <v>545477</v>
      </c>
      <c r="X20" s="55">
        <v>0</v>
      </c>
      <c r="Y20" s="55">
        <v>0</v>
      </c>
      <c r="Z20" s="55">
        <v>0</v>
      </c>
      <c r="AA20" s="55">
        <v>0</v>
      </c>
      <c r="AB20" t="s">
        <v>26</v>
      </c>
      <c r="AC20">
        <v>1</v>
      </c>
      <c r="AD20">
        <v>1</v>
      </c>
      <c r="AE20" s="55">
        <v>545477</v>
      </c>
      <c r="AF20" s="55">
        <v>575072.46</v>
      </c>
      <c r="AG20" t="s">
        <v>1209</v>
      </c>
      <c r="AH20">
        <v>1.0118</v>
      </c>
      <c r="AI20" s="55">
        <v>581858.31999999995</v>
      </c>
      <c r="AJ20" s="55">
        <v>0</v>
      </c>
      <c r="AK20" s="55">
        <v>581858.31999999995</v>
      </c>
      <c r="AL20" s="55">
        <v>36381.32</v>
      </c>
      <c r="AM20" s="55">
        <v>0</v>
      </c>
      <c r="AN20" s="55">
        <v>36381.32</v>
      </c>
    </row>
    <row r="21" spans="1:40" x14ac:dyDescent="0.2">
      <c r="A21" t="s">
        <v>193</v>
      </c>
      <c r="B21" t="s">
        <v>699</v>
      </c>
      <c r="C21" t="s">
        <v>0</v>
      </c>
      <c r="D21" t="s">
        <v>24</v>
      </c>
      <c r="E21" t="s">
        <v>16</v>
      </c>
      <c r="F21" t="s">
        <v>17</v>
      </c>
      <c r="G21" t="s">
        <v>1</v>
      </c>
      <c r="H21" t="s">
        <v>191</v>
      </c>
      <c r="I21" t="s">
        <v>192</v>
      </c>
      <c r="J21" t="s">
        <v>193</v>
      </c>
      <c r="K21" t="s">
        <v>194</v>
      </c>
      <c r="L21" t="s">
        <v>35</v>
      </c>
      <c r="M21" t="s">
        <v>25</v>
      </c>
      <c r="N21" s="30">
        <v>43374</v>
      </c>
      <c r="O21" s="30">
        <v>43738</v>
      </c>
      <c r="P21" t="s">
        <v>1208</v>
      </c>
      <c r="Q21" s="55">
        <v>147597093</v>
      </c>
      <c r="R21" s="55">
        <v>296942734</v>
      </c>
      <c r="S21" s="39">
        <v>0.5</v>
      </c>
      <c r="T21" s="30">
        <v>43525</v>
      </c>
      <c r="U21" s="30">
        <v>43890</v>
      </c>
      <c r="V21" s="56">
        <v>585647147</v>
      </c>
      <c r="W21" s="56">
        <v>80102386</v>
      </c>
      <c r="X21" s="55">
        <v>0</v>
      </c>
      <c r="Y21" s="55">
        <v>19638983.100000001</v>
      </c>
      <c r="Z21" s="55">
        <v>0</v>
      </c>
      <c r="AA21" s="55">
        <v>19638983.100000001</v>
      </c>
      <c r="AB21" t="s">
        <v>26</v>
      </c>
      <c r="AC21">
        <v>1</v>
      </c>
      <c r="AD21">
        <v>1</v>
      </c>
      <c r="AE21" s="55">
        <v>99741369.099999994</v>
      </c>
      <c r="AF21" s="55">
        <v>292823573.5</v>
      </c>
      <c r="AG21" t="s">
        <v>1209</v>
      </c>
      <c r="AH21">
        <v>1.0069999999999999</v>
      </c>
      <c r="AI21" s="55">
        <v>294873338.50999999</v>
      </c>
      <c r="AJ21" s="55">
        <v>0</v>
      </c>
      <c r="AK21" s="55">
        <v>294873338.50999999</v>
      </c>
      <c r="AL21" s="55">
        <v>195131969.41</v>
      </c>
      <c r="AM21" s="55">
        <v>0</v>
      </c>
      <c r="AN21" s="55">
        <v>195131969.41</v>
      </c>
    </row>
    <row r="22" spans="1:40" x14ac:dyDescent="0.2">
      <c r="A22" t="s">
        <v>200</v>
      </c>
      <c r="B22" t="s">
        <v>699</v>
      </c>
      <c r="C22" t="s">
        <v>0</v>
      </c>
      <c r="D22" t="s">
        <v>24</v>
      </c>
      <c r="E22" t="s">
        <v>16</v>
      </c>
      <c r="F22" t="s">
        <v>17</v>
      </c>
      <c r="G22" t="s">
        <v>1</v>
      </c>
      <c r="H22" t="s">
        <v>198</v>
      </c>
      <c r="I22" t="s">
        <v>199</v>
      </c>
      <c r="J22" t="s">
        <v>200</v>
      </c>
      <c r="K22" t="s">
        <v>201</v>
      </c>
      <c r="L22" t="s">
        <v>35</v>
      </c>
      <c r="M22" t="s">
        <v>25</v>
      </c>
      <c r="N22" s="30">
        <v>43191</v>
      </c>
      <c r="O22" s="30">
        <v>43555</v>
      </c>
      <c r="P22" t="s">
        <v>1208</v>
      </c>
      <c r="Q22" s="55">
        <v>1581607</v>
      </c>
      <c r="R22" s="55">
        <v>1315250</v>
      </c>
      <c r="S22" s="39">
        <v>1.2</v>
      </c>
      <c r="T22" s="30">
        <v>43525</v>
      </c>
      <c r="U22" s="30">
        <v>43890</v>
      </c>
      <c r="V22" s="56">
        <v>17419</v>
      </c>
      <c r="W22" s="56">
        <v>9032</v>
      </c>
      <c r="X22" s="55">
        <v>0</v>
      </c>
      <c r="Y22" s="55">
        <v>0</v>
      </c>
      <c r="Z22" s="55">
        <v>0</v>
      </c>
      <c r="AA22" s="55">
        <v>0</v>
      </c>
      <c r="AB22" t="s">
        <v>26</v>
      </c>
      <c r="AC22">
        <v>1</v>
      </c>
      <c r="AD22">
        <v>1</v>
      </c>
      <c r="AE22" s="55">
        <v>9032</v>
      </c>
      <c r="AF22" s="55">
        <v>20902.8</v>
      </c>
      <c r="AG22" t="s">
        <v>1209</v>
      </c>
      <c r="AH22">
        <v>1.0230999999999999</v>
      </c>
      <c r="AI22" s="55">
        <v>21385.65</v>
      </c>
      <c r="AJ22" s="55">
        <v>0</v>
      </c>
      <c r="AK22" s="55">
        <v>21385.65</v>
      </c>
      <c r="AL22" s="55">
        <v>12353.65</v>
      </c>
      <c r="AM22" s="55">
        <v>0</v>
      </c>
      <c r="AN22" s="55">
        <v>12353.65</v>
      </c>
    </row>
    <row r="23" spans="1:40" x14ac:dyDescent="0.2">
      <c r="A23" t="s">
        <v>206</v>
      </c>
      <c r="B23" t="s">
        <v>699</v>
      </c>
      <c r="C23" t="s">
        <v>0</v>
      </c>
      <c r="D23" t="s">
        <v>24</v>
      </c>
      <c r="E23" t="s">
        <v>16</v>
      </c>
      <c r="F23" t="s">
        <v>17</v>
      </c>
      <c r="G23" t="s">
        <v>1</v>
      </c>
      <c r="H23" t="s">
        <v>204</v>
      </c>
      <c r="I23" t="s">
        <v>205</v>
      </c>
      <c r="J23" t="s">
        <v>206</v>
      </c>
      <c r="K23" t="s">
        <v>207</v>
      </c>
      <c r="L23" t="s">
        <v>35</v>
      </c>
      <c r="M23" t="s">
        <v>25</v>
      </c>
      <c r="N23" s="30">
        <v>43374</v>
      </c>
      <c r="O23" s="30">
        <v>43738</v>
      </c>
      <c r="P23" t="s">
        <v>1208</v>
      </c>
      <c r="Q23" s="55">
        <v>1180404</v>
      </c>
      <c r="R23" s="55">
        <v>1219173</v>
      </c>
      <c r="S23" s="39">
        <v>0.97</v>
      </c>
      <c r="T23" s="30">
        <v>43525</v>
      </c>
      <c r="U23" s="30">
        <v>43890</v>
      </c>
      <c r="V23" s="56">
        <v>1036099</v>
      </c>
      <c r="W23" s="56">
        <v>722556</v>
      </c>
      <c r="X23" s="55">
        <v>0</v>
      </c>
      <c r="Y23" s="55">
        <v>0</v>
      </c>
      <c r="Z23" s="55">
        <v>0</v>
      </c>
      <c r="AA23" s="55">
        <v>0</v>
      </c>
      <c r="AB23" t="s">
        <v>26</v>
      </c>
      <c r="AC23">
        <v>1</v>
      </c>
      <c r="AD23">
        <v>1</v>
      </c>
      <c r="AE23" s="55">
        <v>722556</v>
      </c>
      <c r="AF23" s="55">
        <v>1005016.03</v>
      </c>
      <c r="AG23" t="s">
        <v>1209</v>
      </c>
      <c r="AH23">
        <v>1.0069999999999999</v>
      </c>
      <c r="AI23" s="55">
        <v>1012051.14</v>
      </c>
      <c r="AJ23" s="55">
        <v>0</v>
      </c>
      <c r="AK23" s="55">
        <v>1012051.14</v>
      </c>
      <c r="AL23" s="55">
        <v>289495.14</v>
      </c>
      <c r="AM23" s="55">
        <v>0</v>
      </c>
      <c r="AN23" s="55">
        <v>289495.14</v>
      </c>
    </row>
    <row r="24" spans="1:40" x14ac:dyDescent="0.2">
      <c r="A24" t="s">
        <v>210</v>
      </c>
      <c r="B24" t="s">
        <v>699</v>
      </c>
      <c r="C24" t="s">
        <v>0</v>
      </c>
      <c r="D24" t="s">
        <v>24</v>
      </c>
      <c r="E24" t="s">
        <v>16</v>
      </c>
      <c r="F24" t="s">
        <v>17</v>
      </c>
      <c r="G24" t="s">
        <v>1</v>
      </c>
      <c r="H24" t="s">
        <v>208</v>
      </c>
      <c r="I24" t="s">
        <v>209</v>
      </c>
      <c r="J24" t="s">
        <v>210</v>
      </c>
      <c r="K24" t="s">
        <v>211</v>
      </c>
      <c r="L24" t="s">
        <v>35</v>
      </c>
      <c r="M24" t="s">
        <v>25</v>
      </c>
      <c r="N24" s="30">
        <v>43466</v>
      </c>
      <c r="O24" s="30">
        <v>43830</v>
      </c>
      <c r="P24" t="s">
        <v>1208</v>
      </c>
      <c r="Q24" s="55">
        <v>18521362</v>
      </c>
      <c r="R24" s="55">
        <v>90577769</v>
      </c>
      <c r="S24" s="39">
        <v>0.2</v>
      </c>
      <c r="T24" s="30">
        <v>43525</v>
      </c>
      <c r="U24" s="30">
        <v>43890</v>
      </c>
      <c r="V24" s="56">
        <v>1602811</v>
      </c>
      <c r="W24" s="56">
        <v>808314</v>
      </c>
      <c r="X24" s="55">
        <v>0</v>
      </c>
      <c r="Y24" s="55">
        <v>0</v>
      </c>
      <c r="Z24" s="55">
        <v>0</v>
      </c>
      <c r="AA24" s="55">
        <v>0</v>
      </c>
      <c r="AB24" t="s">
        <v>26</v>
      </c>
      <c r="AC24">
        <v>1</v>
      </c>
      <c r="AD24">
        <v>1</v>
      </c>
      <c r="AE24" s="55">
        <v>808314</v>
      </c>
      <c r="AF24" s="55">
        <v>320562.2</v>
      </c>
      <c r="AG24" t="s">
        <v>1209</v>
      </c>
      <c r="AH24">
        <v>1</v>
      </c>
      <c r="AI24" s="55">
        <v>320562.2</v>
      </c>
      <c r="AJ24" s="55">
        <v>0</v>
      </c>
      <c r="AK24" s="55">
        <v>320562.2</v>
      </c>
      <c r="AL24" s="55">
        <v>-487751.8</v>
      </c>
      <c r="AM24" s="55">
        <v>0</v>
      </c>
      <c r="AN24" s="55">
        <v>-487751.8</v>
      </c>
    </row>
    <row r="25" spans="1:40" x14ac:dyDescent="0.2">
      <c r="A25" t="s">
        <v>214</v>
      </c>
      <c r="B25" t="s">
        <v>699</v>
      </c>
      <c r="C25" t="s">
        <v>0</v>
      </c>
      <c r="D25" t="s">
        <v>24</v>
      </c>
      <c r="E25" t="s">
        <v>16</v>
      </c>
      <c r="F25" t="s">
        <v>17</v>
      </c>
      <c r="G25" t="s">
        <v>1</v>
      </c>
      <c r="H25" t="s">
        <v>212</v>
      </c>
      <c r="I25" t="s">
        <v>213</v>
      </c>
      <c r="J25" t="s">
        <v>214</v>
      </c>
      <c r="K25" t="s">
        <v>215</v>
      </c>
      <c r="L25" t="s">
        <v>35</v>
      </c>
      <c r="M25" t="s">
        <v>25</v>
      </c>
      <c r="N25" s="30">
        <v>43374</v>
      </c>
      <c r="O25" s="30">
        <v>43738</v>
      </c>
      <c r="P25" t="s">
        <v>1208</v>
      </c>
      <c r="Q25" s="55">
        <v>3413198</v>
      </c>
      <c r="R25" s="55">
        <v>6983266</v>
      </c>
      <c r="S25" s="39">
        <v>0.49</v>
      </c>
      <c r="T25" s="30">
        <v>43525</v>
      </c>
      <c r="U25" s="30">
        <v>43890</v>
      </c>
      <c r="V25" s="56">
        <v>255378</v>
      </c>
      <c r="W25" s="56">
        <v>118024</v>
      </c>
      <c r="X25" s="55">
        <v>0</v>
      </c>
      <c r="Y25" s="55">
        <v>0</v>
      </c>
      <c r="Z25" s="55">
        <v>0</v>
      </c>
      <c r="AA25" s="55">
        <v>0</v>
      </c>
      <c r="AB25" t="s">
        <v>26</v>
      </c>
      <c r="AC25">
        <v>1</v>
      </c>
      <c r="AD25">
        <v>1</v>
      </c>
      <c r="AE25" s="55">
        <v>118024</v>
      </c>
      <c r="AF25" s="55">
        <v>125135.22</v>
      </c>
      <c r="AG25" t="s">
        <v>1209</v>
      </c>
      <c r="AH25">
        <v>1.0069999999999999</v>
      </c>
      <c r="AI25" s="55">
        <v>126011.17</v>
      </c>
      <c r="AJ25" s="55">
        <v>0</v>
      </c>
      <c r="AK25" s="55">
        <v>126011.17</v>
      </c>
      <c r="AL25" s="55">
        <v>7987.17</v>
      </c>
      <c r="AM25" s="55">
        <v>0</v>
      </c>
      <c r="AN25" s="55">
        <v>7987.17</v>
      </c>
    </row>
    <row r="26" spans="1:40" x14ac:dyDescent="0.2">
      <c r="A26" t="s">
        <v>218</v>
      </c>
      <c r="B26" t="s">
        <v>699</v>
      </c>
      <c r="C26" t="s">
        <v>0</v>
      </c>
      <c r="D26" t="s">
        <v>24</v>
      </c>
      <c r="E26" t="s">
        <v>16</v>
      </c>
      <c r="F26" t="s">
        <v>17</v>
      </c>
      <c r="G26" t="s">
        <v>1</v>
      </c>
      <c r="H26" t="s">
        <v>216</v>
      </c>
      <c r="I26" t="s">
        <v>217</v>
      </c>
      <c r="J26" t="s">
        <v>218</v>
      </c>
      <c r="K26" t="s">
        <v>219</v>
      </c>
      <c r="L26" t="s">
        <v>35</v>
      </c>
      <c r="M26" t="s">
        <v>25</v>
      </c>
      <c r="N26" s="30">
        <v>43374</v>
      </c>
      <c r="O26" s="30">
        <v>43738</v>
      </c>
      <c r="P26" t="s">
        <v>1208</v>
      </c>
      <c r="Q26" s="55">
        <v>709395</v>
      </c>
      <c r="R26" s="55">
        <v>957840</v>
      </c>
      <c r="S26" s="39">
        <v>0.74</v>
      </c>
      <c r="T26" s="30">
        <v>43525</v>
      </c>
      <c r="U26" s="30">
        <v>43890</v>
      </c>
      <c r="V26" s="56">
        <v>158159</v>
      </c>
      <c r="W26" s="56">
        <v>66337</v>
      </c>
      <c r="X26" s="55">
        <v>0</v>
      </c>
      <c r="Y26" s="55">
        <v>0</v>
      </c>
      <c r="Z26" s="55">
        <v>0</v>
      </c>
      <c r="AA26" s="55">
        <v>0</v>
      </c>
      <c r="AB26" t="s">
        <v>26</v>
      </c>
      <c r="AC26">
        <v>1</v>
      </c>
      <c r="AD26">
        <v>1</v>
      </c>
      <c r="AE26" s="55">
        <v>66337</v>
      </c>
      <c r="AF26" s="55">
        <v>117037.66</v>
      </c>
      <c r="AG26" t="s">
        <v>1209</v>
      </c>
      <c r="AH26">
        <v>1.0069999999999999</v>
      </c>
      <c r="AI26" s="55">
        <v>117856.92</v>
      </c>
      <c r="AJ26" s="55">
        <v>0</v>
      </c>
      <c r="AK26" s="55">
        <v>117856.92</v>
      </c>
      <c r="AL26" s="55">
        <v>51519.92</v>
      </c>
      <c r="AM26" s="55">
        <v>0</v>
      </c>
      <c r="AN26" s="55">
        <v>51519.92</v>
      </c>
    </row>
    <row r="27" spans="1:40" x14ac:dyDescent="0.2">
      <c r="A27" t="s">
        <v>224</v>
      </c>
      <c r="B27" t="s">
        <v>699</v>
      </c>
      <c r="C27" t="s">
        <v>0</v>
      </c>
      <c r="D27" t="s">
        <v>24</v>
      </c>
      <c r="E27" t="s">
        <v>16</v>
      </c>
      <c r="F27" t="s">
        <v>17</v>
      </c>
      <c r="G27" t="s">
        <v>1</v>
      </c>
      <c r="H27" t="s">
        <v>222</v>
      </c>
      <c r="I27" t="s">
        <v>223</v>
      </c>
      <c r="J27" t="s">
        <v>224</v>
      </c>
      <c r="K27" t="s">
        <v>225</v>
      </c>
      <c r="L27" t="s">
        <v>35</v>
      </c>
      <c r="M27" t="s">
        <v>25</v>
      </c>
      <c r="N27" s="30">
        <v>43282</v>
      </c>
      <c r="O27" s="30">
        <v>43646</v>
      </c>
      <c r="P27" t="s">
        <v>1208</v>
      </c>
      <c r="Q27" s="55">
        <v>1849856</v>
      </c>
      <c r="R27" s="55">
        <v>3418847</v>
      </c>
      <c r="S27" s="39">
        <v>0.54</v>
      </c>
      <c r="T27" s="30">
        <v>43525</v>
      </c>
      <c r="U27" s="30">
        <v>43890</v>
      </c>
      <c r="V27" s="56">
        <v>42910</v>
      </c>
      <c r="W27" s="56">
        <v>12749</v>
      </c>
      <c r="X27" s="55">
        <v>0</v>
      </c>
      <c r="Y27" s="55">
        <v>0</v>
      </c>
      <c r="Z27" s="55">
        <v>0</v>
      </c>
      <c r="AA27" s="55">
        <v>0</v>
      </c>
      <c r="AB27" t="s">
        <v>26</v>
      </c>
      <c r="AC27">
        <v>1</v>
      </c>
      <c r="AD27">
        <v>1</v>
      </c>
      <c r="AE27" s="55">
        <v>12749</v>
      </c>
      <c r="AF27" s="55">
        <v>23171.4</v>
      </c>
      <c r="AG27" t="s">
        <v>1209</v>
      </c>
      <c r="AH27">
        <v>1.0182</v>
      </c>
      <c r="AI27" s="55">
        <v>23593.119999999999</v>
      </c>
      <c r="AJ27" s="55">
        <v>0</v>
      </c>
      <c r="AK27" s="55">
        <v>23593.119999999999</v>
      </c>
      <c r="AL27" s="55">
        <v>10844.12</v>
      </c>
      <c r="AM27" s="55">
        <v>0</v>
      </c>
      <c r="AN27" s="55">
        <v>10844.12</v>
      </c>
    </row>
    <row r="28" spans="1:40" x14ac:dyDescent="0.2">
      <c r="A28" t="s">
        <v>228</v>
      </c>
      <c r="B28" t="s">
        <v>699</v>
      </c>
      <c r="C28" t="s">
        <v>0</v>
      </c>
      <c r="D28" t="s">
        <v>24</v>
      </c>
      <c r="E28" t="s">
        <v>16</v>
      </c>
      <c r="F28" t="s">
        <v>17</v>
      </c>
      <c r="G28" t="s">
        <v>1</v>
      </c>
      <c r="H28" t="s">
        <v>226</v>
      </c>
      <c r="I28" t="s">
        <v>227</v>
      </c>
      <c r="J28" t="s">
        <v>228</v>
      </c>
      <c r="K28" t="s">
        <v>229</v>
      </c>
      <c r="L28" t="s">
        <v>35</v>
      </c>
      <c r="M28" t="s">
        <v>25</v>
      </c>
      <c r="N28" s="30">
        <v>43374</v>
      </c>
      <c r="O28" s="30">
        <v>43738</v>
      </c>
      <c r="P28" t="s">
        <v>1208</v>
      </c>
      <c r="Q28" s="55">
        <v>46314633</v>
      </c>
      <c r="R28" s="55">
        <v>178808556</v>
      </c>
      <c r="S28" s="39">
        <v>0.26</v>
      </c>
      <c r="T28" s="30">
        <v>43525</v>
      </c>
      <c r="U28" s="30">
        <v>43890</v>
      </c>
      <c r="V28" s="56">
        <v>30630517</v>
      </c>
      <c r="W28" s="56">
        <v>4994645</v>
      </c>
      <c r="X28" s="55">
        <v>0</v>
      </c>
      <c r="Y28" s="55">
        <v>722513.4</v>
      </c>
      <c r="Z28" s="55">
        <v>0</v>
      </c>
      <c r="AA28" s="55">
        <v>722513.4</v>
      </c>
      <c r="AB28" t="s">
        <v>26</v>
      </c>
      <c r="AC28">
        <v>1</v>
      </c>
      <c r="AD28">
        <v>1</v>
      </c>
      <c r="AE28" s="55">
        <v>5717158.4000000004</v>
      </c>
      <c r="AF28" s="55">
        <v>7963934.4199999999</v>
      </c>
      <c r="AG28" t="s">
        <v>1209</v>
      </c>
      <c r="AH28">
        <v>1.0069999999999999</v>
      </c>
      <c r="AI28" s="55">
        <v>8019681.96</v>
      </c>
      <c r="AJ28" s="55">
        <v>0</v>
      </c>
      <c r="AK28" s="55">
        <v>8019681.96</v>
      </c>
      <c r="AL28" s="55">
        <v>2302523.56</v>
      </c>
      <c r="AM28" s="55">
        <v>0</v>
      </c>
      <c r="AN28" s="55">
        <v>2302523.56</v>
      </c>
    </row>
    <row r="29" spans="1:40" x14ac:dyDescent="0.2">
      <c r="A29" t="s">
        <v>234</v>
      </c>
      <c r="B29" t="s">
        <v>699</v>
      </c>
      <c r="C29" t="s">
        <v>0</v>
      </c>
      <c r="D29" t="s">
        <v>24</v>
      </c>
      <c r="E29" t="s">
        <v>16</v>
      </c>
      <c r="F29" t="s">
        <v>17</v>
      </c>
      <c r="G29" t="s">
        <v>1</v>
      </c>
      <c r="H29" t="s">
        <v>232</v>
      </c>
      <c r="I29" t="s">
        <v>233</v>
      </c>
      <c r="J29" t="s">
        <v>234</v>
      </c>
      <c r="K29" t="s">
        <v>235</v>
      </c>
      <c r="L29" t="s">
        <v>35</v>
      </c>
      <c r="M29" t="s">
        <v>25</v>
      </c>
      <c r="N29" s="30">
        <v>43374</v>
      </c>
      <c r="O29" s="30">
        <v>43738</v>
      </c>
      <c r="P29" t="s">
        <v>1208</v>
      </c>
      <c r="Q29" s="55">
        <v>47523834</v>
      </c>
      <c r="R29" s="55">
        <v>73029614</v>
      </c>
      <c r="S29" s="39">
        <v>0.65</v>
      </c>
      <c r="T29" s="30">
        <v>43525</v>
      </c>
      <c r="U29" s="30">
        <v>43890</v>
      </c>
      <c r="V29" s="56">
        <v>69791430</v>
      </c>
      <c r="W29" s="56">
        <v>13116387</v>
      </c>
      <c r="X29" s="55">
        <v>0</v>
      </c>
      <c r="Y29" s="55">
        <v>3322736.35</v>
      </c>
      <c r="Z29" s="55">
        <v>0</v>
      </c>
      <c r="AA29" s="55">
        <v>3322736.35</v>
      </c>
      <c r="AB29" t="s">
        <v>26</v>
      </c>
      <c r="AC29">
        <v>1</v>
      </c>
      <c r="AD29">
        <v>1</v>
      </c>
      <c r="AE29" s="55">
        <v>16439123.35</v>
      </c>
      <c r="AF29" s="55">
        <v>45364429.5</v>
      </c>
      <c r="AG29" t="s">
        <v>1209</v>
      </c>
      <c r="AH29">
        <v>1.0069999999999999</v>
      </c>
      <c r="AI29" s="55">
        <v>45681980.509999998</v>
      </c>
      <c r="AJ29" s="55">
        <v>0</v>
      </c>
      <c r="AK29" s="55">
        <v>45681980.509999998</v>
      </c>
      <c r="AL29" s="55">
        <v>29242857.16</v>
      </c>
      <c r="AM29" s="55">
        <v>0</v>
      </c>
      <c r="AN29" s="55">
        <v>29242857.16</v>
      </c>
    </row>
    <row r="30" spans="1:40" x14ac:dyDescent="0.2">
      <c r="A30" t="s">
        <v>246</v>
      </c>
      <c r="B30" t="s">
        <v>699</v>
      </c>
      <c r="C30" t="s">
        <v>0</v>
      </c>
      <c r="D30" t="s">
        <v>24</v>
      </c>
      <c r="E30" t="s">
        <v>16</v>
      </c>
      <c r="F30" t="s">
        <v>17</v>
      </c>
      <c r="G30" t="s">
        <v>1</v>
      </c>
      <c r="H30" t="s">
        <v>244</v>
      </c>
      <c r="I30" t="s">
        <v>245</v>
      </c>
      <c r="J30" t="s">
        <v>246</v>
      </c>
      <c r="K30" t="s">
        <v>247</v>
      </c>
      <c r="L30" t="s">
        <v>35</v>
      </c>
      <c r="M30" t="s">
        <v>82</v>
      </c>
      <c r="N30" s="30">
        <v>43466</v>
      </c>
      <c r="O30" s="30">
        <v>43830</v>
      </c>
      <c r="P30" t="s">
        <v>1208</v>
      </c>
      <c r="Q30" s="55">
        <v>981090</v>
      </c>
      <c r="R30" s="55">
        <v>3579125</v>
      </c>
      <c r="S30" s="39">
        <v>0.27</v>
      </c>
      <c r="T30" s="30">
        <v>43525</v>
      </c>
      <c r="U30" s="30">
        <v>43890</v>
      </c>
      <c r="V30" s="56">
        <v>87958</v>
      </c>
      <c r="W30" s="56">
        <v>26440</v>
      </c>
      <c r="X30" s="55">
        <v>0</v>
      </c>
      <c r="Y30" s="55">
        <v>0</v>
      </c>
      <c r="Z30" s="55">
        <v>0</v>
      </c>
      <c r="AA30" s="55">
        <v>0</v>
      </c>
      <c r="AB30" t="s">
        <v>26</v>
      </c>
      <c r="AC30">
        <v>1</v>
      </c>
      <c r="AD30">
        <v>1</v>
      </c>
      <c r="AE30" s="55">
        <v>26440</v>
      </c>
      <c r="AF30" s="55">
        <v>23748.66</v>
      </c>
      <c r="AG30" t="s">
        <v>1209</v>
      </c>
      <c r="AH30">
        <v>1</v>
      </c>
      <c r="AI30" s="55">
        <v>23748.66</v>
      </c>
      <c r="AJ30" s="55">
        <v>0</v>
      </c>
      <c r="AK30" s="55">
        <v>23748.66</v>
      </c>
      <c r="AL30" s="55">
        <v>-2691.34</v>
      </c>
      <c r="AM30" s="55">
        <v>0</v>
      </c>
      <c r="AN30" s="55">
        <v>-2691.34</v>
      </c>
    </row>
    <row r="31" spans="1:40" x14ac:dyDescent="0.2">
      <c r="A31" t="s">
        <v>258</v>
      </c>
      <c r="B31" t="s">
        <v>699</v>
      </c>
      <c r="C31" t="s">
        <v>0</v>
      </c>
      <c r="D31" t="s">
        <v>24</v>
      </c>
      <c r="E31" t="s">
        <v>16</v>
      </c>
      <c r="F31" t="s">
        <v>17</v>
      </c>
      <c r="G31" t="s">
        <v>1</v>
      </c>
      <c r="H31" t="s">
        <v>256</v>
      </c>
      <c r="I31" t="s">
        <v>257</v>
      </c>
      <c r="J31" t="s">
        <v>258</v>
      </c>
      <c r="K31" t="s">
        <v>259</v>
      </c>
      <c r="L31" t="s">
        <v>35</v>
      </c>
      <c r="M31" t="s">
        <v>25</v>
      </c>
      <c r="N31" s="30">
        <v>43282</v>
      </c>
      <c r="O31" s="30">
        <v>43646</v>
      </c>
      <c r="P31" t="s">
        <v>1208</v>
      </c>
      <c r="Q31" s="55">
        <v>3290119</v>
      </c>
      <c r="R31" s="55">
        <v>4629554</v>
      </c>
      <c r="S31" s="39">
        <v>0.71</v>
      </c>
      <c r="T31" s="30">
        <v>43525</v>
      </c>
      <c r="U31" s="30">
        <v>43890</v>
      </c>
      <c r="V31" s="56">
        <v>361002</v>
      </c>
      <c r="W31" s="56">
        <v>280913</v>
      </c>
      <c r="X31" s="55">
        <v>0</v>
      </c>
      <c r="Y31" s="55">
        <v>0</v>
      </c>
      <c r="Z31" s="55">
        <v>0</v>
      </c>
      <c r="AA31" s="55">
        <v>0</v>
      </c>
      <c r="AB31" t="s">
        <v>26</v>
      </c>
      <c r="AC31">
        <v>1</v>
      </c>
      <c r="AD31">
        <v>1</v>
      </c>
      <c r="AE31" s="55">
        <v>280913</v>
      </c>
      <c r="AF31" s="55">
        <v>256311.42</v>
      </c>
      <c r="AG31" t="s">
        <v>1209</v>
      </c>
      <c r="AH31">
        <v>1.0182</v>
      </c>
      <c r="AI31" s="55">
        <v>260976.29</v>
      </c>
      <c r="AJ31" s="55">
        <v>0</v>
      </c>
      <c r="AK31" s="55">
        <v>260976.29</v>
      </c>
      <c r="AL31" s="55">
        <v>-19936.71</v>
      </c>
      <c r="AM31" s="55">
        <v>0</v>
      </c>
      <c r="AN31" s="55">
        <v>-19936.71</v>
      </c>
    </row>
    <row r="32" spans="1:40" x14ac:dyDescent="0.2">
      <c r="A32" t="s">
        <v>264</v>
      </c>
      <c r="B32" t="s">
        <v>699</v>
      </c>
      <c r="C32" t="s">
        <v>0</v>
      </c>
      <c r="D32" t="s">
        <v>24</v>
      </c>
      <c r="E32" t="s">
        <v>16</v>
      </c>
      <c r="F32" t="s">
        <v>17</v>
      </c>
      <c r="G32" t="s">
        <v>1</v>
      </c>
      <c r="H32" t="s">
        <v>262</v>
      </c>
      <c r="I32" t="s">
        <v>263</v>
      </c>
      <c r="J32" t="s">
        <v>264</v>
      </c>
      <c r="K32" t="s">
        <v>265</v>
      </c>
      <c r="L32" t="s">
        <v>35</v>
      </c>
      <c r="M32" t="s">
        <v>25</v>
      </c>
      <c r="N32" s="30">
        <v>43374</v>
      </c>
      <c r="O32" s="30">
        <v>43738</v>
      </c>
      <c r="P32" t="s">
        <v>1208</v>
      </c>
      <c r="Q32" s="55">
        <v>11525086</v>
      </c>
      <c r="R32" s="55">
        <v>32469288</v>
      </c>
      <c r="S32" s="39">
        <v>0.35</v>
      </c>
      <c r="T32" s="30">
        <v>43525</v>
      </c>
      <c r="U32" s="30">
        <v>43890</v>
      </c>
      <c r="V32" s="56">
        <v>2102493</v>
      </c>
      <c r="W32" s="56">
        <v>239295</v>
      </c>
      <c r="X32" s="55">
        <v>0</v>
      </c>
      <c r="Y32" s="55">
        <v>0</v>
      </c>
      <c r="Z32" s="55">
        <v>0</v>
      </c>
      <c r="AA32" s="55">
        <v>0</v>
      </c>
      <c r="AB32" t="s">
        <v>26</v>
      </c>
      <c r="AC32">
        <v>1</v>
      </c>
      <c r="AD32">
        <v>1</v>
      </c>
      <c r="AE32" s="55">
        <v>239295</v>
      </c>
      <c r="AF32" s="55">
        <v>735872.55</v>
      </c>
      <c r="AG32" t="s">
        <v>1209</v>
      </c>
      <c r="AH32">
        <v>1.0069999999999999</v>
      </c>
      <c r="AI32" s="55">
        <v>741023.66</v>
      </c>
      <c r="AJ32" s="55">
        <v>0</v>
      </c>
      <c r="AK32" s="55">
        <v>741023.66</v>
      </c>
      <c r="AL32" s="55">
        <v>501728.66</v>
      </c>
      <c r="AM32" s="55">
        <v>0</v>
      </c>
      <c r="AN32" s="55">
        <v>501728.66</v>
      </c>
    </row>
    <row r="33" spans="1:40" x14ac:dyDescent="0.2">
      <c r="A33" t="s">
        <v>268</v>
      </c>
      <c r="B33" t="s">
        <v>699</v>
      </c>
      <c r="C33" t="s">
        <v>0</v>
      </c>
      <c r="D33" t="s">
        <v>24</v>
      </c>
      <c r="E33" t="s">
        <v>16</v>
      </c>
      <c r="F33" t="s">
        <v>17</v>
      </c>
      <c r="G33" t="s">
        <v>1</v>
      </c>
      <c r="H33" t="s">
        <v>266</v>
      </c>
      <c r="I33" t="s">
        <v>267</v>
      </c>
      <c r="J33" t="s">
        <v>268</v>
      </c>
      <c r="K33" t="s">
        <v>269</v>
      </c>
      <c r="L33" t="s">
        <v>35</v>
      </c>
      <c r="M33" t="s">
        <v>82</v>
      </c>
      <c r="N33" s="30">
        <v>43160</v>
      </c>
      <c r="O33" s="30">
        <v>43524</v>
      </c>
      <c r="P33" t="s">
        <v>1208</v>
      </c>
      <c r="Q33" s="55">
        <v>628113</v>
      </c>
      <c r="R33" s="55">
        <v>1593216</v>
      </c>
      <c r="S33" s="39">
        <v>0.39</v>
      </c>
      <c r="T33" s="30">
        <v>43525</v>
      </c>
      <c r="U33" s="30">
        <v>43890</v>
      </c>
      <c r="V33" s="56">
        <v>17069</v>
      </c>
      <c r="W33" s="56">
        <v>8845</v>
      </c>
      <c r="X33" s="55">
        <v>0</v>
      </c>
      <c r="Y33" s="55">
        <v>0</v>
      </c>
      <c r="Z33" s="55">
        <v>0</v>
      </c>
      <c r="AA33" s="55">
        <v>0</v>
      </c>
      <c r="AB33" t="s">
        <v>26</v>
      </c>
      <c r="AC33">
        <v>1</v>
      </c>
      <c r="AD33">
        <v>1</v>
      </c>
      <c r="AE33" s="55">
        <v>8845</v>
      </c>
      <c r="AF33" s="55">
        <v>6656.91</v>
      </c>
      <c r="AG33" t="s">
        <v>1209</v>
      </c>
      <c r="AH33">
        <v>1.0230999999999999</v>
      </c>
      <c r="AI33" s="55">
        <v>6810.68</v>
      </c>
      <c r="AJ33" s="55">
        <v>0</v>
      </c>
      <c r="AK33" s="55">
        <v>6810.68</v>
      </c>
      <c r="AL33" s="55">
        <v>-2034.32</v>
      </c>
      <c r="AM33" s="55">
        <v>0</v>
      </c>
      <c r="AN33" s="55">
        <v>-2034.32</v>
      </c>
    </row>
    <row r="34" spans="1:40" x14ac:dyDescent="0.2">
      <c r="A34" t="s">
        <v>272</v>
      </c>
      <c r="B34" t="s">
        <v>699</v>
      </c>
      <c r="C34" t="s">
        <v>0</v>
      </c>
      <c r="D34" t="s">
        <v>24</v>
      </c>
      <c r="E34" t="s">
        <v>16</v>
      </c>
      <c r="F34" t="s">
        <v>17</v>
      </c>
      <c r="G34" t="s">
        <v>1</v>
      </c>
      <c r="H34" t="s">
        <v>270</v>
      </c>
      <c r="I34" t="s">
        <v>271</v>
      </c>
      <c r="J34" t="s">
        <v>272</v>
      </c>
      <c r="K34" t="s">
        <v>273</v>
      </c>
      <c r="L34" t="s">
        <v>35</v>
      </c>
      <c r="M34" t="s">
        <v>82</v>
      </c>
      <c r="N34" s="30">
        <v>43374</v>
      </c>
      <c r="O34" s="30">
        <v>43738</v>
      </c>
      <c r="P34" t="s">
        <v>1208</v>
      </c>
      <c r="Q34" s="55">
        <v>538227</v>
      </c>
      <c r="R34" s="55">
        <v>414952</v>
      </c>
      <c r="S34" s="39">
        <v>1.3</v>
      </c>
      <c r="T34" s="30">
        <v>43525</v>
      </c>
      <c r="U34" s="30">
        <v>43890</v>
      </c>
      <c r="V34" s="56">
        <v>64554</v>
      </c>
      <c r="W34" s="56">
        <v>10563</v>
      </c>
      <c r="X34" s="55">
        <v>0</v>
      </c>
      <c r="Y34" s="55">
        <v>0</v>
      </c>
      <c r="Z34" s="55">
        <v>0</v>
      </c>
      <c r="AA34" s="55">
        <v>0</v>
      </c>
      <c r="AB34" t="s">
        <v>26</v>
      </c>
      <c r="AC34">
        <v>1</v>
      </c>
      <c r="AD34">
        <v>1</v>
      </c>
      <c r="AE34" s="55">
        <v>10563</v>
      </c>
      <c r="AF34" s="55">
        <v>83920.2</v>
      </c>
      <c r="AG34" t="s">
        <v>1209</v>
      </c>
      <c r="AH34">
        <v>1.0069999999999999</v>
      </c>
      <c r="AI34" s="55">
        <v>84507.64</v>
      </c>
      <c r="AJ34" s="55">
        <v>0</v>
      </c>
      <c r="AK34" s="55">
        <v>84507.64</v>
      </c>
      <c r="AL34" s="55">
        <v>73944.639999999999</v>
      </c>
      <c r="AM34" s="55">
        <v>0</v>
      </c>
      <c r="AN34" s="55">
        <v>73944.639999999999</v>
      </c>
    </row>
    <row r="35" spans="1:40" x14ac:dyDescent="0.2">
      <c r="A35" t="s">
        <v>278</v>
      </c>
      <c r="B35" t="s">
        <v>699</v>
      </c>
      <c r="C35" t="s">
        <v>0</v>
      </c>
      <c r="D35" t="s">
        <v>24</v>
      </c>
      <c r="E35" t="s">
        <v>16</v>
      </c>
      <c r="F35" t="s">
        <v>17</v>
      </c>
      <c r="G35" t="s">
        <v>1</v>
      </c>
      <c r="H35" t="s">
        <v>276</v>
      </c>
      <c r="I35" t="s">
        <v>277</v>
      </c>
      <c r="J35" t="s">
        <v>278</v>
      </c>
      <c r="K35" t="s">
        <v>279</v>
      </c>
      <c r="L35" t="s">
        <v>35</v>
      </c>
      <c r="M35" t="s">
        <v>25</v>
      </c>
      <c r="N35" s="30">
        <v>43160</v>
      </c>
      <c r="O35" s="30">
        <v>43524</v>
      </c>
      <c r="P35" t="s">
        <v>1208</v>
      </c>
      <c r="Q35" s="55">
        <v>83878060</v>
      </c>
      <c r="R35" s="55">
        <v>46159082</v>
      </c>
      <c r="S35" s="39">
        <v>1.82</v>
      </c>
      <c r="T35" s="30">
        <v>43525</v>
      </c>
      <c r="U35" s="30">
        <v>43890</v>
      </c>
      <c r="V35" s="56">
        <v>234705431</v>
      </c>
      <c r="W35" s="56">
        <v>71852778</v>
      </c>
      <c r="X35" s="55">
        <v>0</v>
      </c>
      <c r="Y35" s="55">
        <v>17240319.66</v>
      </c>
      <c r="Z35" s="55">
        <v>0</v>
      </c>
      <c r="AA35" s="55">
        <v>17240319.66</v>
      </c>
      <c r="AB35" t="s">
        <v>26</v>
      </c>
      <c r="AC35">
        <v>1</v>
      </c>
      <c r="AD35">
        <v>1</v>
      </c>
      <c r="AE35" s="55">
        <v>89093097.659999996</v>
      </c>
      <c r="AF35" s="55">
        <v>427163884.42000002</v>
      </c>
      <c r="AG35" t="s">
        <v>1209</v>
      </c>
      <c r="AH35">
        <v>1.0230999999999999</v>
      </c>
      <c r="AI35" s="55">
        <v>437031370.14999998</v>
      </c>
      <c r="AJ35" s="55">
        <v>0</v>
      </c>
      <c r="AK35" s="55">
        <v>437031370.14999998</v>
      </c>
      <c r="AL35" s="55">
        <v>347938272.49000001</v>
      </c>
      <c r="AM35" s="55">
        <v>0</v>
      </c>
      <c r="AN35" s="55">
        <v>347938272.49000001</v>
      </c>
    </row>
    <row r="36" spans="1:40" x14ac:dyDescent="0.2">
      <c r="A36" t="s">
        <v>282</v>
      </c>
      <c r="B36" t="s">
        <v>699</v>
      </c>
      <c r="C36" t="s">
        <v>0</v>
      </c>
      <c r="D36" t="s">
        <v>24</v>
      </c>
      <c r="E36" t="s">
        <v>16</v>
      </c>
      <c r="F36" t="s">
        <v>17</v>
      </c>
      <c r="G36" t="s">
        <v>1</v>
      </c>
      <c r="H36" t="s">
        <v>280</v>
      </c>
      <c r="I36" t="s">
        <v>281</v>
      </c>
      <c r="J36" t="s">
        <v>282</v>
      </c>
      <c r="K36" t="s">
        <v>283</v>
      </c>
      <c r="L36" t="s">
        <v>35</v>
      </c>
      <c r="M36" t="s">
        <v>82</v>
      </c>
      <c r="N36" s="30">
        <v>43374</v>
      </c>
      <c r="O36" s="30">
        <v>43738</v>
      </c>
      <c r="P36" t="s">
        <v>1208</v>
      </c>
      <c r="Q36" s="55">
        <v>581877</v>
      </c>
      <c r="R36" s="55">
        <v>294367</v>
      </c>
      <c r="S36" s="39">
        <v>1.98</v>
      </c>
      <c r="T36" s="30">
        <v>43525</v>
      </c>
      <c r="U36" s="30">
        <v>43890</v>
      </c>
      <c r="V36" s="56">
        <v>10387</v>
      </c>
      <c r="W36" s="56">
        <v>7058</v>
      </c>
      <c r="X36" s="55">
        <v>0</v>
      </c>
      <c r="Y36" s="55">
        <v>0</v>
      </c>
      <c r="Z36" s="55">
        <v>0</v>
      </c>
      <c r="AA36" s="55">
        <v>0</v>
      </c>
      <c r="AB36" t="s">
        <v>26</v>
      </c>
      <c r="AC36">
        <v>1</v>
      </c>
      <c r="AD36">
        <v>1</v>
      </c>
      <c r="AE36" s="55">
        <v>7058</v>
      </c>
      <c r="AF36" s="55">
        <v>20566.259999999998</v>
      </c>
      <c r="AG36" t="s">
        <v>1209</v>
      </c>
      <c r="AH36">
        <v>1.0069999999999999</v>
      </c>
      <c r="AI36" s="55">
        <v>20710.22</v>
      </c>
      <c r="AJ36" s="55">
        <v>0</v>
      </c>
      <c r="AK36" s="55">
        <v>20710.22</v>
      </c>
      <c r="AL36" s="55">
        <v>13652.22</v>
      </c>
      <c r="AM36" s="55">
        <v>0</v>
      </c>
      <c r="AN36" s="55">
        <v>13652.22</v>
      </c>
    </row>
    <row r="37" spans="1:40" x14ac:dyDescent="0.2">
      <c r="A37" t="s">
        <v>310</v>
      </c>
      <c r="B37" t="s">
        <v>699</v>
      </c>
      <c r="C37" t="s">
        <v>0</v>
      </c>
      <c r="D37" t="s">
        <v>24</v>
      </c>
      <c r="E37" t="s">
        <v>16</v>
      </c>
      <c r="F37" t="s">
        <v>17</v>
      </c>
      <c r="G37" t="s">
        <v>1</v>
      </c>
      <c r="H37" t="s">
        <v>308</v>
      </c>
      <c r="I37" t="s">
        <v>309</v>
      </c>
      <c r="J37" t="s">
        <v>310</v>
      </c>
      <c r="K37" t="s">
        <v>311</v>
      </c>
      <c r="L37" t="s">
        <v>35</v>
      </c>
      <c r="M37" t="s">
        <v>25</v>
      </c>
      <c r="N37" s="30">
        <v>43374</v>
      </c>
      <c r="O37" s="30">
        <v>43738</v>
      </c>
      <c r="P37" t="s">
        <v>1208</v>
      </c>
      <c r="Q37" s="55">
        <v>24791656</v>
      </c>
      <c r="R37" s="55">
        <v>77410768</v>
      </c>
      <c r="S37" s="39">
        <v>0.32</v>
      </c>
      <c r="T37" s="30">
        <v>43525</v>
      </c>
      <c r="U37" s="30">
        <v>43890</v>
      </c>
      <c r="V37" s="56">
        <v>6793791</v>
      </c>
      <c r="W37" s="56">
        <v>1353508</v>
      </c>
      <c r="X37" s="55">
        <v>0</v>
      </c>
      <c r="Y37" s="55">
        <v>64257.32</v>
      </c>
      <c r="Z37" s="55">
        <v>0</v>
      </c>
      <c r="AA37" s="55">
        <v>64257.32</v>
      </c>
      <c r="AB37" t="s">
        <v>26</v>
      </c>
      <c r="AC37">
        <v>1</v>
      </c>
      <c r="AD37">
        <v>1</v>
      </c>
      <c r="AE37" s="55">
        <v>1417765.32</v>
      </c>
      <c r="AF37" s="55">
        <v>2174013.12</v>
      </c>
      <c r="AG37" t="s">
        <v>1209</v>
      </c>
      <c r="AH37">
        <v>1.0069999999999999</v>
      </c>
      <c r="AI37" s="55">
        <v>2189231.21</v>
      </c>
      <c r="AJ37" s="55">
        <v>0</v>
      </c>
      <c r="AK37" s="55">
        <v>2189231.21</v>
      </c>
      <c r="AL37" s="55">
        <v>771465.89</v>
      </c>
      <c r="AM37" s="55">
        <v>0</v>
      </c>
      <c r="AN37" s="55">
        <v>771465.89</v>
      </c>
    </row>
    <row r="38" spans="1:40" x14ac:dyDescent="0.2">
      <c r="A38" t="s">
        <v>314</v>
      </c>
      <c r="B38" t="s">
        <v>699</v>
      </c>
      <c r="C38" t="s">
        <v>0</v>
      </c>
      <c r="D38" t="s">
        <v>24</v>
      </c>
      <c r="E38" t="s">
        <v>16</v>
      </c>
      <c r="F38" t="s">
        <v>17</v>
      </c>
      <c r="G38" t="s">
        <v>1</v>
      </c>
      <c r="H38" t="s">
        <v>312</v>
      </c>
      <c r="I38" t="s">
        <v>313</v>
      </c>
      <c r="J38" t="s">
        <v>314</v>
      </c>
      <c r="K38" t="s">
        <v>315</v>
      </c>
      <c r="L38" t="s">
        <v>35</v>
      </c>
      <c r="M38" t="s">
        <v>82</v>
      </c>
      <c r="N38" s="30">
        <v>43374</v>
      </c>
      <c r="O38" s="30">
        <v>43738</v>
      </c>
      <c r="P38" t="s">
        <v>1208</v>
      </c>
      <c r="Q38" s="55">
        <v>638971</v>
      </c>
      <c r="R38" s="55">
        <v>382860</v>
      </c>
      <c r="S38" s="39">
        <v>1.67</v>
      </c>
      <c r="T38" s="30">
        <v>43525</v>
      </c>
      <c r="U38" s="30">
        <v>43890</v>
      </c>
      <c r="V38" s="56">
        <v>5702</v>
      </c>
      <c r="W38" s="56">
        <v>11300</v>
      </c>
      <c r="X38" s="55">
        <v>0</v>
      </c>
      <c r="Y38" s="55">
        <v>0</v>
      </c>
      <c r="Z38" s="55">
        <v>0</v>
      </c>
      <c r="AA38" s="55">
        <v>0</v>
      </c>
      <c r="AB38" t="s">
        <v>26</v>
      </c>
      <c r="AC38">
        <v>1</v>
      </c>
      <c r="AD38">
        <v>1</v>
      </c>
      <c r="AE38" s="55">
        <v>11300</v>
      </c>
      <c r="AF38" s="55">
        <v>9522.34</v>
      </c>
      <c r="AG38" t="s">
        <v>1209</v>
      </c>
      <c r="AH38">
        <v>1.0069999999999999</v>
      </c>
      <c r="AI38" s="55">
        <v>9589</v>
      </c>
      <c r="AJ38" s="55">
        <v>0</v>
      </c>
      <c r="AK38" s="55">
        <v>9589</v>
      </c>
      <c r="AL38" s="55">
        <v>-1711</v>
      </c>
      <c r="AM38" s="55">
        <v>0</v>
      </c>
      <c r="AN38" s="55">
        <v>-1711</v>
      </c>
    </row>
    <row r="39" spans="1:40" x14ac:dyDescent="0.2">
      <c r="A39" t="s">
        <v>328</v>
      </c>
      <c r="B39" t="s">
        <v>699</v>
      </c>
      <c r="C39" t="s">
        <v>0</v>
      </c>
      <c r="D39" t="s">
        <v>24</v>
      </c>
      <c r="E39" t="s">
        <v>16</v>
      </c>
      <c r="F39" t="s">
        <v>17</v>
      </c>
      <c r="G39" t="s">
        <v>1</v>
      </c>
      <c r="H39" t="s">
        <v>326</v>
      </c>
      <c r="I39" t="s">
        <v>327</v>
      </c>
      <c r="J39" t="s">
        <v>328</v>
      </c>
      <c r="K39" t="s">
        <v>329</v>
      </c>
      <c r="L39" t="s">
        <v>35</v>
      </c>
      <c r="M39" t="s">
        <v>25</v>
      </c>
      <c r="N39" s="30">
        <v>43374</v>
      </c>
      <c r="O39" s="30">
        <v>43738</v>
      </c>
      <c r="P39" t="s">
        <v>1208</v>
      </c>
      <c r="Q39" s="55">
        <v>600314</v>
      </c>
      <c r="R39" s="55">
        <v>336966</v>
      </c>
      <c r="S39" s="39">
        <v>1.78</v>
      </c>
      <c r="T39" s="30">
        <v>43525</v>
      </c>
      <c r="U39" s="30">
        <v>43890</v>
      </c>
      <c r="V39" s="56">
        <v>432523</v>
      </c>
      <c r="W39" s="56">
        <v>259349</v>
      </c>
      <c r="X39" s="55">
        <v>0</v>
      </c>
      <c r="Y39" s="55">
        <v>0</v>
      </c>
      <c r="Z39" s="55">
        <v>0</v>
      </c>
      <c r="AA39" s="55">
        <v>0</v>
      </c>
      <c r="AB39" t="s">
        <v>26</v>
      </c>
      <c r="AC39">
        <v>1</v>
      </c>
      <c r="AD39">
        <v>1</v>
      </c>
      <c r="AE39" s="55">
        <v>259349</v>
      </c>
      <c r="AF39" s="55">
        <v>769890.94</v>
      </c>
      <c r="AG39" t="s">
        <v>1209</v>
      </c>
      <c r="AH39">
        <v>1.0069999999999999</v>
      </c>
      <c r="AI39" s="55">
        <v>775280.18</v>
      </c>
      <c r="AJ39" s="55">
        <v>0</v>
      </c>
      <c r="AK39" s="55">
        <v>775280.18</v>
      </c>
      <c r="AL39" s="55">
        <v>515931.18</v>
      </c>
      <c r="AM39" s="55">
        <v>0</v>
      </c>
      <c r="AN39" s="55">
        <v>515931.18</v>
      </c>
    </row>
    <row r="40" spans="1:40" x14ac:dyDescent="0.2">
      <c r="A40" t="s">
        <v>339</v>
      </c>
      <c r="B40" t="s">
        <v>699</v>
      </c>
      <c r="C40" t="s">
        <v>0</v>
      </c>
      <c r="D40" t="s">
        <v>24</v>
      </c>
      <c r="E40" t="s">
        <v>16</v>
      </c>
      <c r="F40" t="s">
        <v>17</v>
      </c>
      <c r="G40" t="s">
        <v>1</v>
      </c>
      <c r="H40" t="s">
        <v>337</v>
      </c>
      <c r="I40" t="s">
        <v>338</v>
      </c>
      <c r="J40" t="s">
        <v>339</v>
      </c>
      <c r="K40" t="s">
        <v>340</v>
      </c>
      <c r="L40" t="s">
        <v>35</v>
      </c>
      <c r="M40" t="s">
        <v>82</v>
      </c>
      <c r="N40" s="30">
        <v>43466</v>
      </c>
      <c r="O40" s="30">
        <v>43830</v>
      </c>
      <c r="P40" t="s">
        <v>1208</v>
      </c>
      <c r="Q40" s="55">
        <v>1533540</v>
      </c>
      <c r="R40" s="55">
        <v>2208570</v>
      </c>
      <c r="S40" s="39">
        <v>0.69</v>
      </c>
      <c r="T40" s="30">
        <v>43525</v>
      </c>
      <c r="U40" s="30">
        <v>43890</v>
      </c>
      <c r="V40" s="56">
        <v>22777</v>
      </c>
      <c r="W40" s="56">
        <v>43099</v>
      </c>
      <c r="X40" s="55">
        <v>0</v>
      </c>
      <c r="Y40" s="55">
        <v>0</v>
      </c>
      <c r="Z40" s="55">
        <v>0</v>
      </c>
      <c r="AA40" s="55">
        <v>0</v>
      </c>
      <c r="AB40" t="s">
        <v>26</v>
      </c>
      <c r="AC40">
        <v>1</v>
      </c>
      <c r="AD40">
        <v>1</v>
      </c>
      <c r="AE40" s="55">
        <v>43099</v>
      </c>
      <c r="AF40" s="55">
        <v>15716.13</v>
      </c>
      <c r="AG40" t="s">
        <v>1209</v>
      </c>
      <c r="AH40">
        <v>1</v>
      </c>
      <c r="AI40" s="55">
        <v>15716.13</v>
      </c>
      <c r="AJ40" s="55">
        <v>0</v>
      </c>
      <c r="AK40" s="55">
        <v>15716.13</v>
      </c>
      <c r="AL40" s="55">
        <v>-27382.87</v>
      </c>
      <c r="AM40" s="55">
        <v>0</v>
      </c>
      <c r="AN40" s="55">
        <v>-27382.87</v>
      </c>
    </row>
    <row r="41" spans="1:40" x14ac:dyDescent="0.2">
      <c r="A41" t="s">
        <v>347</v>
      </c>
      <c r="B41" t="s">
        <v>699</v>
      </c>
      <c r="C41" t="s">
        <v>0</v>
      </c>
      <c r="D41" t="s">
        <v>24</v>
      </c>
      <c r="E41" t="s">
        <v>16</v>
      </c>
      <c r="F41" t="s">
        <v>17</v>
      </c>
      <c r="G41" t="s">
        <v>1</v>
      </c>
      <c r="H41" t="s">
        <v>345</v>
      </c>
      <c r="I41" t="s">
        <v>346</v>
      </c>
      <c r="J41" t="s">
        <v>347</v>
      </c>
      <c r="K41" t="s">
        <v>348</v>
      </c>
      <c r="L41" t="s">
        <v>35</v>
      </c>
      <c r="M41" t="s">
        <v>25</v>
      </c>
      <c r="N41" s="30">
        <v>43374</v>
      </c>
      <c r="O41" s="30">
        <v>43738</v>
      </c>
      <c r="P41" t="s">
        <v>1208</v>
      </c>
      <c r="Q41" s="55">
        <v>6171398</v>
      </c>
      <c r="R41" s="55">
        <v>14572567</v>
      </c>
      <c r="S41" s="39">
        <v>0.42</v>
      </c>
      <c r="T41" s="30">
        <v>43525</v>
      </c>
      <c r="U41" s="30">
        <v>43890</v>
      </c>
      <c r="V41" s="56">
        <v>1101446</v>
      </c>
      <c r="W41" s="56">
        <v>559627</v>
      </c>
      <c r="X41" s="55">
        <v>0</v>
      </c>
      <c r="Y41" s="55">
        <v>0</v>
      </c>
      <c r="Z41" s="55">
        <v>0</v>
      </c>
      <c r="AA41" s="55">
        <v>0</v>
      </c>
      <c r="AB41" t="s">
        <v>26</v>
      </c>
      <c r="AC41">
        <v>1</v>
      </c>
      <c r="AD41">
        <v>1</v>
      </c>
      <c r="AE41" s="55">
        <v>559627</v>
      </c>
      <c r="AF41" s="55">
        <v>462607.32</v>
      </c>
      <c r="AG41" t="s">
        <v>1209</v>
      </c>
      <c r="AH41">
        <v>1.0069999999999999</v>
      </c>
      <c r="AI41" s="55">
        <v>465845.57</v>
      </c>
      <c r="AJ41" s="55">
        <v>0</v>
      </c>
      <c r="AK41" s="55">
        <v>465845.57</v>
      </c>
      <c r="AL41" s="55">
        <v>-93781.43</v>
      </c>
      <c r="AM41" s="55">
        <v>0</v>
      </c>
      <c r="AN41" s="55">
        <v>-93781.43</v>
      </c>
    </row>
    <row r="42" spans="1:40" x14ac:dyDescent="0.2">
      <c r="A42" t="s">
        <v>355</v>
      </c>
      <c r="B42" t="s">
        <v>699</v>
      </c>
      <c r="C42" t="s">
        <v>0</v>
      </c>
      <c r="D42" t="s">
        <v>24</v>
      </c>
      <c r="E42" t="s">
        <v>16</v>
      </c>
      <c r="F42" t="s">
        <v>17</v>
      </c>
      <c r="G42" t="s">
        <v>1</v>
      </c>
      <c r="H42" t="s">
        <v>353</v>
      </c>
      <c r="I42" t="s">
        <v>354</v>
      </c>
      <c r="J42" t="s">
        <v>355</v>
      </c>
      <c r="K42" t="s">
        <v>356</v>
      </c>
      <c r="L42" t="s">
        <v>35</v>
      </c>
      <c r="M42" t="s">
        <v>82</v>
      </c>
      <c r="N42" s="30">
        <v>43374</v>
      </c>
      <c r="O42" s="30">
        <v>43738</v>
      </c>
      <c r="P42" t="s">
        <v>1208</v>
      </c>
      <c r="Q42" s="55">
        <v>779721</v>
      </c>
      <c r="R42" s="55">
        <v>1474250</v>
      </c>
      <c r="S42" s="39">
        <v>0.53</v>
      </c>
      <c r="T42" s="30">
        <v>43525</v>
      </c>
      <c r="U42" s="30">
        <v>43890</v>
      </c>
      <c r="V42" s="56">
        <v>127993</v>
      </c>
      <c r="W42" s="56">
        <v>65691</v>
      </c>
      <c r="X42" s="55">
        <v>0</v>
      </c>
      <c r="Y42" s="55">
        <v>0</v>
      </c>
      <c r="Z42" s="55">
        <v>0</v>
      </c>
      <c r="AA42" s="55">
        <v>0</v>
      </c>
      <c r="AB42" t="s">
        <v>26</v>
      </c>
      <c r="AC42">
        <v>1</v>
      </c>
      <c r="AD42">
        <v>1</v>
      </c>
      <c r="AE42" s="55">
        <v>65691</v>
      </c>
      <c r="AF42" s="55">
        <v>67836.289999999994</v>
      </c>
      <c r="AG42" t="s">
        <v>1209</v>
      </c>
      <c r="AH42">
        <v>1.0069999999999999</v>
      </c>
      <c r="AI42" s="55">
        <v>68311.14</v>
      </c>
      <c r="AJ42" s="55">
        <v>0</v>
      </c>
      <c r="AK42" s="55">
        <v>68311.14</v>
      </c>
      <c r="AL42" s="55">
        <v>2620.14</v>
      </c>
      <c r="AM42" s="55">
        <v>0</v>
      </c>
      <c r="AN42" s="55">
        <v>2620.14</v>
      </c>
    </row>
    <row r="43" spans="1:40" x14ac:dyDescent="0.2">
      <c r="A43" t="s">
        <v>375</v>
      </c>
      <c r="B43" t="s">
        <v>699</v>
      </c>
      <c r="C43" t="s">
        <v>0</v>
      </c>
      <c r="D43" t="s">
        <v>24</v>
      </c>
      <c r="E43" t="s">
        <v>16</v>
      </c>
      <c r="F43" t="s">
        <v>17</v>
      </c>
      <c r="G43" t="s">
        <v>1</v>
      </c>
      <c r="H43" t="s">
        <v>373</v>
      </c>
      <c r="I43" t="s">
        <v>374</v>
      </c>
      <c r="J43" t="s">
        <v>375</v>
      </c>
      <c r="K43" t="s">
        <v>376</v>
      </c>
      <c r="L43" t="s">
        <v>35</v>
      </c>
      <c r="M43" t="s">
        <v>82</v>
      </c>
      <c r="N43" s="30">
        <v>43466</v>
      </c>
      <c r="O43" s="30">
        <v>43830</v>
      </c>
      <c r="P43" t="s">
        <v>1208</v>
      </c>
      <c r="Q43" s="55">
        <v>2592556</v>
      </c>
      <c r="R43" s="55">
        <v>4491423</v>
      </c>
      <c r="S43" s="39">
        <v>0.57999999999999996</v>
      </c>
      <c r="T43" s="30">
        <v>43525</v>
      </c>
      <c r="U43" s="30">
        <v>43890</v>
      </c>
      <c r="V43" s="56">
        <v>100036</v>
      </c>
      <c r="W43" s="56">
        <v>44140</v>
      </c>
      <c r="X43" s="55">
        <v>0</v>
      </c>
      <c r="Y43" s="55">
        <v>0</v>
      </c>
      <c r="Z43" s="55">
        <v>0</v>
      </c>
      <c r="AA43" s="55">
        <v>0</v>
      </c>
      <c r="AB43" t="s">
        <v>26</v>
      </c>
      <c r="AC43">
        <v>1</v>
      </c>
      <c r="AD43">
        <v>1</v>
      </c>
      <c r="AE43" s="55">
        <v>44140</v>
      </c>
      <c r="AF43" s="55">
        <v>58020.88</v>
      </c>
      <c r="AG43" t="s">
        <v>1209</v>
      </c>
      <c r="AH43">
        <v>1</v>
      </c>
      <c r="AI43" s="55">
        <v>58020.88</v>
      </c>
      <c r="AJ43" s="55">
        <v>0</v>
      </c>
      <c r="AK43" s="55">
        <v>58020.88</v>
      </c>
      <c r="AL43" s="55">
        <v>13880.88</v>
      </c>
      <c r="AM43" s="55">
        <v>0</v>
      </c>
      <c r="AN43" s="55">
        <v>13880.88</v>
      </c>
    </row>
    <row r="44" spans="1:40" x14ac:dyDescent="0.2">
      <c r="A44" t="s">
        <v>413</v>
      </c>
      <c r="B44" t="s">
        <v>699</v>
      </c>
      <c r="C44" t="s">
        <v>0</v>
      </c>
      <c r="D44" t="s">
        <v>24</v>
      </c>
      <c r="E44" t="s">
        <v>16</v>
      </c>
      <c r="F44" t="s">
        <v>17</v>
      </c>
      <c r="G44" t="s">
        <v>1</v>
      </c>
      <c r="H44" t="s">
        <v>411</v>
      </c>
      <c r="I44" t="s">
        <v>412</v>
      </c>
      <c r="J44" t="s">
        <v>413</v>
      </c>
      <c r="K44" t="s">
        <v>414</v>
      </c>
      <c r="L44" t="s">
        <v>35</v>
      </c>
      <c r="M44" t="s">
        <v>25</v>
      </c>
      <c r="N44" s="30">
        <v>43374</v>
      </c>
      <c r="O44" s="30">
        <v>43738</v>
      </c>
      <c r="P44" t="s">
        <v>1208</v>
      </c>
      <c r="Q44" s="55">
        <v>30771296</v>
      </c>
      <c r="R44" s="55">
        <v>136564011</v>
      </c>
      <c r="S44" s="39">
        <v>0.23</v>
      </c>
      <c r="T44" s="30">
        <v>43525</v>
      </c>
      <c r="U44" s="30">
        <v>43890</v>
      </c>
      <c r="V44" s="56">
        <v>10509850</v>
      </c>
      <c r="W44" s="56">
        <v>1440751</v>
      </c>
      <c r="X44" s="55">
        <v>0</v>
      </c>
      <c r="Y44" s="55">
        <v>102869.71</v>
      </c>
      <c r="Z44" s="55">
        <v>0</v>
      </c>
      <c r="AA44" s="55">
        <v>102869.71</v>
      </c>
      <c r="AB44" t="s">
        <v>26</v>
      </c>
      <c r="AC44">
        <v>1</v>
      </c>
      <c r="AD44">
        <v>1</v>
      </c>
      <c r="AE44" s="55">
        <v>1543620.71</v>
      </c>
      <c r="AF44" s="55">
        <v>2417265.5</v>
      </c>
      <c r="AG44" t="s">
        <v>1209</v>
      </c>
      <c r="AH44">
        <v>1.0069999999999999</v>
      </c>
      <c r="AI44" s="55">
        <v>2434186.36</v>
      </c>
      <c r="AJ44" s="55">
        <v>0</v>
      </c>
      <c r="AK44" s="55">
        <v>2434186.36</v>
      </c>
      <c r="AL44" s="55">
        <v>890565.65</v>
      </c>
      <c r="AM44" s="55">
        <v>0</v>
      </c>
      <c r="AN44" s="55">
        <v>890565.65</v>
      </c>
    </row>
    <row r="45" spans="1:40" x14ac:dyDescent="0.2">
      <c r="A45" t="s">
        <v>419</v>
      </c>
      <c r="B45" t="s">
        <v>699</v>
      </c>
      <c r="C45" t="s">
        <v>0</v>
      </c>
      <c r="D45" t="s">
        <v>24</v>
      </c>
      <c r="E45" t="s">
        <v>16</v>
      </c>
      <c r="F45" t="s">
        <v>17</v>
      </c>
      <c r="G45" t="s">
        <v>1</v>
      </c>
      <c r="H45" t="s">
        <v>417</v>
      </c>
      <c r="I45" t="s">
        <v>418</v>
      </c>
      <c r="J45" t="s">
        <v>419</v>
      </c>
      <c r="K45" t="s">
        <v>420</v>
      </c>
      <c r="L45" t="s">
        <v>35</v>
      </c>
      <c r="M45" t="s">
        <v>82</v>
      </c>
      <c r="N45" s="30">
        <v>43374</v>
      </c>
      <c r="O45" s="30">
        <v>43738</v>
      </c>
      <c r="P45" t="s">
        <v>1208</v>
      </c>
      <c r="Q45" s="55">
        <v>820111</v>
      </c>
      <c r="R45" s="55">
        <v>944722</v>
      </c>
      <c r="S45" s="39">
        <v>0.87</v>
      </c>
      <c r="T45" s="30">
        <v>43525</v>
      </c>
      <c r="U45" s="30">
        <v>43890</v>
      </c>
      <c r="V45" s="56">
        <v>3008</v>
      </c>
      <c r="W45" s="56">
        <v>5763</v>
      </c>
      <c r="X45" s="55">
        <v>0</v>
      </c>
      <c r="Y45" s="55">
        <v>0</v>
      </c>
      <c r="Z45" s="55">
        <v>0</v>
      </c>
      <c r="AA45" s="55">
        <v>0</v>
      </c>
      <c r="AB45" t="s">
        <v>26</v>
      </c>
      <c r="AC45">
        <v>1</v>
      </c>
      <c r="AD45">
        <v>1</v>
      </c>
      <c r="AE45" s="55">
        <v>5763</v>
      </c>
      <c r="AF45" s="55">
        <v>2616.96</v>
      </c>
      <c r="AG45" t="s">
        <v>1209</v>
      </c>
      <c r="AH45">
        <v>1.0069999999999999</v>
      </c>
      <c r="AI45" s="55">
        <v>2635.28</v>
      </c>
      <c r="AJ45" s="55">
        <v>0</v>
      </c>
      <c r="AK45" s="55">
        <v>2635.28</v>
      </c>
      <c r="AL45" s="55">
        <v>-3127.72</v>
      </c>
      <c r="AM45" s="55">
        <v>0</v>
      </c>
      <c r="AN45" s="55">
        <v>-3127.72</v>
      </c>
    </row>
    <row r="46" spans="1:40" x14ac:dyDescent="0.2">
      <c r="A46" t="s">
        <v>423</v>
      </c>
      <c r="B46" t="s">
        <v>699</v>
      </c>
      <c r="C46" t="s">
        <v>0</v>
      </c>
      <c r="D46" t="s">
        <v>24</v>
      </c>
      <c r="E46" t="s">
        <v>16</v>
      </c>
      <c r="F46" t="s">
        <v>17</v>
      </c>
      <c r="G46" t="s">
        <v>1</v>
      </c>
      <c r="H46" t="s">
        <v>421</v>
      </c>
      <c r="I46" t="s">
        <v>422</v>
      </c>
      <c r="J46" t="s">
        <v>423</v>
      </c>
      <c r="K46" t="s">
        <v>424</v>
      </c>
      <c r="L46" t="s">
        <v>35</v>
      </c>
      <c r="M46" t="s">
        <v>82</v>
      </c>
      <c r="N46" s="30">
        <v>43282</v>
      </c>
      <c r="O46" s="30">
        <v>43646</v>
      </c>
      <c r="P46" t="s">
        <v>1208</v>
      </c>
      <c r="Q46" s="55">
        <v>1790212</v>
      </c>
      <c r="R46" s="55">
        <v>4767169</v>
      </c>
      <c r="S46" s="39">
        <v>0.38</v>
      </c>
      <c r="T46" s="30">
        <v>43525</v>
      </c>
      <c r="U46" s="30">
        <v>43890</v>
      </c>
      <c r="V46" s="56">
        <v>1307024</v>
      </c>
      <c r="W46" s="56">
        <v>712276</v>
      </c>
      <c r="X46" s="55">
        <v>0</v>
      </c>
      <c r="Y46" s="55">
        <v>0</v>
      </c>
      <c r="Z46" s="55">
        <v>0</v>
      </c>
      <c r="AA46" s="55">
        <v>0</v>
      </c>
      <c r="AB46" t="s">
        <v>26</v>
      </c>
      <c r="AC46">
        <v>1</v>
      </c>
      <c r="AD46">
        <v>1</v>
      </c>
      <c r="AE46" s="55">
        <v>712276</v>
      </c>
      <c r="AF46" s="55">
        <v>496669.12</v>
      </c>
      <c r="AG46" t="s">
        <v>1209</v>
      </c>
      <c r="AH46">
        <v>1.0182</v>
      </c>
      <c r="AI46" s="55">
        <v>505708.5</v>
      </c>
      <c r="AJ46" s="55">
        <v>0</v>
      </c>
      <c r="AK46" s="55">
        <v>505708.5</v>
      </c>
      <c r="AL46" s="55">
        <v>-206567.5</v>
      </c>
      <c r="AM46" s="55">
        <v>0</v>
      </c>
      <c r="AN46" s="55">
        <v>-206567.5</v>
      </c>
    </row>
    <row r="47" spans="1:40" x14ac:dyDescent="0.2">
      <c r="A47" t="s">
        <v>429</v>
      </c>
      <c r="B47" t="s">
        <v>699</v>
      </c>
      <c r="C47" t="s">
        <v>0</v>
      </c>
      <c r="D47" t="s">
        <v>24</v>
      </c>
      <c r="E47" t="s">
        <v>16</v>
      </c>
      <c r="F47" t="s">
        <v>17</v>
      </c>
      <c r="G47" t="s">
        <v>1</v>
      </c>
      <c r="H47" t="s">
        <v>427</v>
      </c>
      <c r="I47" t="s">
        <v>428</v>
      </c>
      <c r="J47" t="s">
        <v>429</v>
      </c>
      <c r="K47" t="s">
        <v>430</v>
      </c>
      <c r="L47" t="s">
        <v>35</v>
      </c>
      <c r="M47" t="s">
        <v>25</v>
      </c>
      <c r="N47" s="30">
        <v>43282</v>
      </c>
      <c r="O47" s="30">
        <v>43646</v>
      </c>
      <c r="P47" t="s">
        <v>1208</v>
      </c>
      <c r="Q47" s="55">
        <v>10375274</v>
      </c>
      <c r="R47" s="55">
        <v>46009429</v>
      </c>
      <c r="S47" s="39">
        <v>0.23</v>
      </c>
      <c r="T47" s="30">
        <v>43525</v>
      </c>
      <c r="U47" s="30">
        <v>43890</v>
      </c>
      <c r="V47" s="56">
        <v>3889209</v>
      </c>
      <c r="W47" s="56">
        <v>1203371</v>
      </c>
      <c r="X47" s="55">
        <v>0</v>
      </c>
      <c r="Y47" s="55">
        <v>0</v>
      </c>
      <c r="Z47" s="55">
        <v>0</v>
      </c>
      <c r="AA47" s="55">
        <v>0</v>
      </c>
      <c r="AB47" t="s">
        <v>26</v>
      </c>
      <c r="AC47">
        <v>1</v>
      </c>
      <c r="AD47">
        <v>1</v>
      </c>
      <c r="AE47" s="55">
        <v>1203371</v>
      </c>
      <c r="AF47" s="55">
        <v>894518.07</v>
      </c>
      <c r="AG47" t="s">
        <v>1209</v>
      </c>
      <c r="AH47">
        <v>1.0182</v>
      </c>
      <c r="AI47" s="55">
        <v>910798.3</v>
      </c>
      <c r="AJ47" s="55">
        <v>0</v>
      </c>
      <c r="AK47" s="55">
        <v>910798.3</v>
      </c>
      <c r="AL47" s="55">
        <v>-292572.7</v>
      </c>
      <c r="AM47" s="55">
        <v>0</v>
      </c>
      <c r="AN47" s="55">
        <v>-292572.7</v>
      </c>
    </row>
    <row r="48" spans="1:40" x14ac:dyDescent="0.2">
      <c r="A48" t="s">
        <v>445</v>
      </c>
      <c r="B48" t="s">
        <v>699</v>
      </c>
      <c r="C48" t="s">
        <v>0</v>
      </c>
      <c r="D48" t="s">
        <v>24</v>
      </c>
      <c r="E48" t="s">
        <v>16</v>
      </c>
      <c r="F48" t="s">
        <v>17</v>
      </c>
      <c r="G48" t="s">
        <v>1</v>
      </c>
      <c r="H48" t="s">
        <v>443</v>
      </c>
      <c r="I48" t="s">
        <v>444</v>
      </c>
      <c r="J48" t="s">
        <v>445</v>
      </c>
      <c r="K48" t="s">
        <v>446</v>
      </c>
      <c r="L48" t="s">
        <v>35</v>
      </c>
      <c r="M48" t="s">
        <v>25</v>
      </c>
      <c r="N48" s="30">
        <v>43466</v>
      </c>
      <c r="O48" s="30">
        <v>43830</v>
      </c>
      <c r="P48" t="s">
        <v>1208</v>
      </c>
      <c r="Q48" s="55">
        <v>13247344</v>
      </c>
      <c r="R48" s="55">
        <v>46859646</v>
      </c>
      <c r="S48" s="39">
        <v>0.28000000000000003</v>
      </c>
      <c r="T48" s="30">
        <v>43525</v>
      </c>
      <c r="U48" s="30">
        <v>43890</v>
      </c>
      <c r="V48" s="56">
        <v>11718271</v>
      </c>
      <c r="W48" s="56">
        <v>1538570</v>
      </c>
      <c r="X48" s="55">
        <v>0</v>
      </c>
      <c r="Y48" s="55">
        <v>0</v>
      </c>
      <c r="Z48" s="55">
        <v>0</v>
      </c>
      <c r="AA48" s="55">
        <v>0</v>
      </c>
      <c r="AB48" t="s">
        <v>26</v>
      </c>
      <c r="AC48">
        <v>1</v>
      </c>
      <c r="AD48">
        <v>1</v>
      </c>
      <c r="AE48" s="55">
        <v>1538570</v>
      </c>
      <c r="AF48" s="55">
        <v>3281115.88</v>
      </c>
      <c r="AG48" t="s">
        <v>1209</v>
      </c>
      <c r="AH48">
        <v>1</v>
      </c>
      <c r="AI48" s="55">
        <v>3281115.88</v>
      </c>
      <c r="AJ48" s="55">
        <v>0</v>
      </c>
      <c r="AK48" s="55">
        <v>3281115.88</v>
      </c>
      <c r="AL48" s="55">
        <v>1742545.88</v>
      </c>
      <c r="AM48" s="55">
        <v>0</v>
      </c>
      <c r="AN48" s="55">
        <v>1742545.88</v>
      </c>
    </row>
    <row r="49" spans="1:40" x14ac:dyDescent="0.2">
      <c r="A49" t="s">
        <v>451</v>
      </c>
      <c r="B49" t="s">
        <v>699</v>
      </c>
      <c r="C49" t="s">
        <v>0</v>
      </c>
      <c r="D49" t="s">
        <v>24</v>
      </c>
      <c r="E49" t="s">
        <v>16</v>
      </c>
      <c r="F49" t="s">
        <v>17</v>
      </c>
      <c r="G49" t="s">
        <v>1</v>
      </c>
      <c r="H49" t="s">
        <v>449</v>
      </c>
      <c r="I49" t="s">
        <v>450</v>
      </c>
      <c r="J49" t="s">
        <v>451</v>
      </c>
      <c r="K49" t="s">
        <v>452</v>
      </c>
      <c r="L49" t="s">
        <v>35</v>
      </c>
      <c r="M49" t="s">
        <v>82</v>
      </c>
      <c r="N49" s="30">
        <v>43374</v>
      </c>
      <c r="O49" s="30">
        <v>43738</v>
      </c>
      <c r="P49" t="s">
        <v>1208</v>
      </c>
      <c r="Q49" s="55">
        <v>1583189</v>
      </c>
      <c r="R49" s="55">
        <v>2176630</v>
      </c>
      <c r="S49" s="39">
        <v>0.73</v>
      </c>
      <c r="T49" s="30">
        <v>43525</v>
      </c>
      <c r="U49" s="30">
        <v>43890</v>
      </c>
      <c r="V49" s="56">
        <v>325617</v>
      </c>
      <c r="W49" s="56">
        <v>117890</v>
      </c>
      <c r="X49" s="55">
        <v>0</v>
      </c>
      <c r="Y49" s="55">
        <v>0</v>
      </c>
      <c r="Z49" s="55">
        <v>0</v>
      </c>
      <c r="AA49" s="55">
        <v>0</v>
      </c>
      <c r="AB49" t="s">
        <v>26</v>
      </c>
      <c r="AC49">
        <v>1</v>
      </c>
      <c r="AD49">
        <v>1</v>
      </c>
      <c r="AE49" s="55">
        <v>117890</v>
      </c>
      <c r="AF49" s="55">
        <v>237700.41</v>
      </c>
      <c r="AG49" t="s">
        <v>1209</v>
      </c>
      <c r="AH49">
        <v>1.0069999999999999</v>
      </c>
      <c r="AI49" s="55">
        <v>239364.31</v>
      </c>
      <c r="AJ49" s="55">
        <v>0</v>
      </c>
      <c r="AK49" s="55">
        <v>239364.31</v>
      </c>
      <c r="AL49" s="55">
        <v>121474.31</v>
      </c>
      <c r="AM49" s="55">
        <v>0</v>
      </c>
      <c r="AN49" s="55">
        <v>121474.31</v>
      </c>
    </row>
    <row r="50" spans="1:40" x14ac:dyDescent="0.2">
      <c r="A50" t="s">
        <v>461</v>
      </c>
      <c r="B50" t="s">
        <v>699</v>
      </c>
      <c r="C50" t="s">
        <v>0</v>
      </c>
      <c r="D50" t="s">
        <v>24</v>
      </c>
      <c r="E50" t="s">
        <v>16</v>
      </c>
      <c r="F50" t="s">
        <v>17</v>
      </c>
      <c r="G50" t="s">
        <v>1</v>
      </c>
      <c r="H50" t="s">
        <v>459</v>
      </c>
      <c r="I50" t="s">
        <v>460</v>
      </c>
      <c r="J50" t="s">
        <v>461</v>
      </c>
      <c r="K50" t="s">
        <v>462</v>
      </c>
      <c r="L50" t="s">
        <v>35</v>
      </c>
      <c r="M50" t="s">
        <v>25</v>
      </c>
      <c r="N50" s="30">
        <v>43374</v>
      </c>
      <c r="O50" s="30">
        <v>43738</v>
      </c>
      <c r="P50" t="s">
        <v>1208</v>
      </c>
      <c r="Q50" s="55">
        <v>4978908</v>
      </c>
      <c r="R50" s="55">
        <v>16882136</v>
      </c>
      <c r="S50" s="39">
        <v>0.28999999999999998</v>
      </c>
      <c r="T50" s="30">
        <v>43525</v>
      </c>
      <c r="U50" s="30">
        <v>43890</v>
      </c>
      <c r="V50" s="56">
        <v>838725</v>
      </c>
      <c r="W50" s="56">
        <v>272259</v>
      </c>
      <c r="X50" s="55">
        <v>0</v>
      </c>
      <c r="Y50" s="55">
        <v>0</v>
      </c>
      <c r="Z50" s="55">
        <v>0</v>
      </c>
      <c r="AA50" s="55">
        <v>0</v>
      </c>
      <c r="AB50" t="s">
        <v>26</v>
      </c>
      <c r="AC50">
        <v>1</v>
      </c>
      <c r="AD50">
        <v>1</v>
      </c>
      <c r="AE50" s="55">
        <v>272259</v>
      </c>
      <c r="AF50" s="55">
        <v>243230.25</v>
      </c>
      <c r="AG50" t="s">
        <v>1209</v>
      </c>
      <c r="AH50">
        <v>1.0069999999999999</v>
      </c>
      <c r="AI50" s="55">
        <v>244932.86</v>
      </c>
      <c r="AJ50" s="55">
        <v>0</v>
      </c>
      <c r="AK50" s="55">
        <v>244932.86</v>
      </c>
      <c r="AL50" s="55">
        <v>-27326.14</v>
      </c>
      <c r="AM50" s="55">
        <v>0</v>
      </c>
      <c r="AN50" s="55">
        <v>-27326.14</v>
      </c>
    </row>
    <row r="51" spans="1:40" x14ac:dyDescent="0.2">
      <c r="A51" t="s">
        <v>468</v>
      </c>
      <c r="B51" t="s">
        <v>699</v>
      </c>
      <c r="C51" t="s">
        <v>0</v>
      </c>
      <c r="D51" t="s">
        <v>24</v>
      </c>
      <c r="E51" t="s">
        <v>16</v>
      </c>
      <c r="F51" t="s">
        <v>17</v>
      </c>
      <c r="G51" t="s">
        <v>1</v>
      </c>
      <c r="H51" t="s">
        <v>466</v>
      </c>
      <c r="I51" t="s">
        <v>467</v>
      </c>
      <c r="J51" t="s">
        <v>468</v>
      </c>
      <c r="K51" t="s">
        <v>469</v>
      </c>
      <c r="L51" t="s">
        <v>35</v>
      </c>
      <c r="M51" t="s">
        <v>25</v>
      </c>
      <c r="N51" s="30">
        <v>43466</v>
      </c>
      <c r="O51" s="30">
        <v>43830</v>
      </c>
      <c r="P51" t="s">
        <v>1208</v>
      </c>
      <c r="Q51" s="55">
        <v>947467</v>
      </c>
      <c r="R51" s="55">
        <v>1823852</v>
      </c>
      <c r="S51" s="39">
        <v>0.52</v>
      </c>
      <c r="T51" s="30">
        <v>43525</v>
      </c>
      <c r="U51" s="30">
        <v>43890</v>
      </c>
      <c r="V51" s="56">
        <v>251518</v>
      </c>
      <c r="W51" s="56">
        <v>83083</v>
      </c>
      <c r="X51" s="55">
        <v>0</v>
      </c>
      <c r="Y51" s="55">
        <v>0</v>
      </c>
      <c r="Z51" s="55">
        <v>0</v>
      </c>
      <c r="AA51" s="55">
        <v>0</v>
      </c>
      <c r="AB51" t="s">
        <v>26</v>
      </c>
      <c r="AC51">
        <v>1</v>
      </c>
      <c r="AD51">
        <v>1</v>
      </c>
      <c r="AE51" s="55">
        <v>83083</v>
      </c>
      <c r="AF51" s="55">
        <v>130789.36</v>
      </c>
      <c r="AG51" t="s">
        <v>1209</v>
      </c>
      <c r="AH51">
        <v>1</v>
      </c>
      <c r="AI51" s="55">
        <v>130789.36</v>
      </c>
      <c r="AJ51" s="55">
        <v>0</v>
      </c>
      <c r="AK51" s="55">
        <v>130789.36</v>
      </c>
      <c r="AL51" s="55">
        <v>47706.36</v>
      </c>
      <c r="AM51" s="55">
        <v>0</v>
      </c>
      <c r="AN51" s="55">
        <v>47706.36</v>
      </c>
    </row>
    <row r="52" spans="1:40" x14ac:dyDescent="0.2">
      <c r="A52" t="s">
        <v>486</v>
      </c>
      <c r="B52" t="s">
        <v>699</v>
      </c>
      <c r="C52" t="s">
        <v>0</v>
      </c>
      <c r="D52" t="s">
        <v>24</v>
      </c>
      <c r="E52" t="s">
        <v>16</v>
      </c>
      <c r="F52" t="s">
        <v>17</v>
      </c>
      <c r="G52" t="s">
        <v>1</v>
      </c>
      <c r="H52" t="s">
        <v>484</v>
      </c>
      <c r="I52" t="s">
        <v>485</v>
      </c>
      <c r="J52" t="s">
        <v>486</v>
      </c>
      <c r="K52" t="s">
        <v>487</v>
      </c>
      <c r="L52" t="s">
        <v>35</v>
      </c>
      <c r="M52" t="s">
        <v>82</v>
      </c>
      <c r="N52" s="30">
        <v>43466</v>
      </c>
      <c r="O52" s="30">
        <v>43830</v>
      </c>
      <c r="P52" t="s">
        <v>1208</v>
      </c>
      <c r="Q52" s="55">
        <v>1646721</v>
      </c>
      <c r="R52" s="55">
        <v>1580150</v>
      </c>
      <c r="S52" s="39">
        <v>1.04</v>
      </c>
      <c r="T52" s="30">
        <v>43525</v>
      </c>
      <c r="U52" s="30">
        <v>43890</v>
      </c>
      <c r="V52" s="56">
        <v>172057</v>
      </c>
      <c r="W52" s="56">
        <v>163998</v>
      </c>
      <c r="X52" s="55">
        <v>0</v>
      </c>
      <c r="Y52" s="55">
        <v>0</v>
      </c>
      <c r="Z52" s="55">
        <v>0</v>
      </c>
      <c r="AA52" s="55">
        <v>0</v>
      </c>
      <c r="AB52" t="s">
        <v>26</v>
      </c>
      <c r="AC52">
        <v>1</v>
      </c>
      <c r="AD52">
        <v>1</v>
      </c>
      <c r="AE52" s="55">
        <v>163998</v>
      </c>
      <c r="AF52" s="55">
        <v>178939.28</v>
      </c>
      <c r="AG52" t="s">
        <v>1209</v>
      </c>
      <c r="AH52">
        <v>1</v>
      </c>
      <c r="AI52" s="55">
        <v>178939.28</v>
      </c>
      <c r="AJ52" s="55">
        <v>0</v>
      </c>
      <c r="AK52" s="55">
        <v>178939.28</v>
      </c>
      <c r="AL52" s="55">
        <v>14941.28</v>
      </c>
      <c r="AM52" s="55">
        <v>0</v>
      </c>
      <c r="AN52" s="55">
        <v>14941.28</v>
      </c>
    </row>
    <row r="53" spans="1:40" x14ac:dyDescent="0.2">
      <c r="A53" t="s">
        <v>490</v>
      </c>
      <c r="B53" t="s">
        <v>699</v>
      </c>
      <c r="C53" t="s">
        <v>0</v>
      </c>
      <c r="D53" t="s">
        <v>24</v>
      </c>
      <c r="E53" t="s">
        <v>16</v>
      </c>
      <c r="F53" t="s">
        <v>17</v>
      </c>
      <c r="G53" t="s">
        <v>1</v>
      </c>
      <c r="H53" t="s">
        <v>488</v>
      </c>
      <c r="I53" t="s">
        <v>489</v>
      </c>
      <c r="J53" t="s">
        <v>490</v>
      </c>
      <c r="K53" t="s">
        <v>491</v>
      </c>
      <c r="L53" t="s">
        <v>35</v>
      </c>
      <c r="M53" t="s">
        <v>82</v>
      </c>
      <c r="N53" s="30">
        <v>43466</v>
      </c>
      <c r="O53" s="30">
        <v>43830</v>
      </c>
      <c r="P53" t="s">
        <v>1208</v>
      </c>
      <c r="Q53" s="55">
        <v>447889</v>
      </c>
      <c r="R53" s="55">
        <v>589125</v>
      </c>
      <c r="S53" s="39">
        <v>0.76</v>
      </c>
      <c r="T53" s="30">
        <v>43525</v>
      </c>
      <c r="U53" s="30">
        <v>43890</v>
      </c>
      <c r="V53" s="56">
        <v>28342</v>
      </c>
      <c r="W53" s="56">
        <v>9200</v>
      </c>
      <c r="X53" s="55">
        <v>0</v>
      </c>
      <c r="Y53" s="55">
        <v>0</v>
      </c>
      <c r="Z53" s="55">
        <v>0</v>
      </c>
      <c r="AA53" s="55">
        <v>0</v>
      </c>
      <c r="AB53" t="s">
        <v>26</v>
      </c>
      <c r="AC53">
        <v>1</v>
      </c>
      <c r="AD53">
        <v>1</v>
      </c>
      <c r="AE53" s="55">
        <v>9200</v>
      </c>
      <c r="AF53" s="55">
        <v>21539.919999999998</v>
      </c>
      <c r="AG53" t="s">
        <v>1209</v>
      </c>
      <c r="AH53">
        <v>1</v>
      </c>
      <c r="AI53" s="55">
        <v>21539.919999999998</v>
      </c>
      <c r="AJ53" s="55">
        <v>0</v>
      </c>
      <c r="AK53" s="55">
        <v>21539.919999999998</v>
      </c>
      <c r="AL53" s="55">
        <v>12339.92</v>
      </c>
      <c r="AM53" s="55">
        <v>0</v>
      </c>
      <c r="AN53" s="55">
        <v>12339.92</v>
      </c>
    </row>
    <row r="54" spans="1:40" x14ac:dyDescent="0.2">
      <c r="A54" t="s">
        <v>498</v>
      </c>
      <c r="B54" t="s">
        <v>699</v>
      </c>
      <c r="C54" t="s">
        <v>0</v>
      </c>
      <c r="D54" t="s">
        <v>24</v>
      </c>
      <c r="E54" t="s">
        <v>16</v>
      </c>
      <c r="F54" t="s">
        <v>17</v>
      </c>
      <c r="G54" t="s">
        <v>1</v>
      </c>
      <c r="H54" t="s">
        <v>496</v>
      </c>
      <c r="I54" t="s">
        <v>497</v>
      </c>
      <c r="J54" t="s">
        <v>498</v>
      </c>
      <c r="K54" t="s">
        <v>499</v>
      </c>
      <c r="L54" t="s">
        <v>35</v>
      </c>
      <c r="M54" t="s">
        <v>25</v>
      </c>
      <c r="N54" s="30">
        <v>43374</v>
      </c>
      <c r="O54" s="30">
        <v>43738</v>
      </c>
      <c r="P54" t="s">
        <v>1208</v>
      </c>
      <c r="Q54" s="55">
        <v>3311439</v>
      </c>
      <c r="R54" s="55">
        <v>4686228</v>
      </c>
      <c r="S54" s="39">
        <v>0.71</v>
      </c>
      <c r="T54" s="30">
        <v>43525</v>
      </c>
      <c r="U54" s="30">
        <v>43890</v>
      </c>
      <c r="V54" s="56">
        <v>299024</v>
      </c>
      <c r="W54" s="56">
        <v>214590</v>
      </c>
      <c r="X54" s="55">
        <v>0</v>
      </c>
      <c r="Y54" s="55">
        <v>0</v>
      </c>
      <c r="Z54" s="55">
        <v>0</v>
      </c>
      <c r="AA54" s="55">
        <v>0</v>
      </c>
      <c r="AB54" t="s">
        <v>26</v>
      </c>
      <c r="AC54">
        <v>1</v>
      </c>
      <c r="AD54">
        <v>1</v>
      </c>
      <c r="AE54" s="55">
        <v>214590</v>
      </c>
      <c r="AF54" s="55">
        <v>212307.04</v>
      </c>
      <c r="AG54" t="s">
        <v>1209</v>
      </c>
      <c r="AH54">
        <v>1.0069999999999999</v>
      </c>
      <c r="AI54" s="55">
        <v>213793.19</v>
      </c>
      <c r="AJ54" s="55">
        <v>0</v>
      </c>
      <c r="AK54" s="55">
        <v>213793.19</v>
      </c>
      <c r="AL54" s="55">
        <v>-796.81</v>
      </c>
      <c r="AM54" s="55">
        <v>0</v>
      </c>
      <c r="AN54" s="55">
        <v>-796.81</v>
      </c>
    </row>
    <row r="55" spans="1:40" x14ac:dyDescent="0.2">
      <c r="A55" t="s">
        <v>520</v>
      </c>
      <c r="B55" t="s">
        <v>699</v>
      </c>
      <c r="C55" t="s">
        <v>0</v>
      </c>
      <c r="D55" t="s">
        <v>24</v>
      </c>
      <c r="E55" t="s">
        <v>16</v>
      </c>
      <c r="F55" t="s">
        <v>17</v>
      </c>
      <c r="G55" t="s">
        <v>1</v>
      </c>
      <c r="H55" t="s">
        <v>518</v>
      </c>
      <c r="I55" t="s">
        <v>519</v>
      </c>
      <c r="J55" t="s">
        <v>520</v>
      </c>
      <c r="K55" t="s">
        <v>521</v>
      </c>
      <c r="L55" t="s">
        <v>35</v>
      </c>
      <c r="M55" t="s">
        <v>82</v>
      </c>
      <c r="N55" s="30">
        <v>43466</v>
      </c>
      <c r="O55" s="30">
        <v>43830</v>
      </c>
      <c r="P55" t="s">
        <v>1208</v>
      </c>
      <c r="Q55" s="55">
        <v>2105125</v>
      </c>
      <c r="R55" s="55">
        <v>1988971</v>
      </c>
      <c r="S55" s="39">
        <v>1.06</v>
      </c>
      <c r="T55" s="30">
        <v>43525</v>
      </c>
      <c r="U55" s="30">
        <v>43890</v>
      </c>
      <c r="V55" s="56">
        <v>251140</v>
      </c>
      <c r="W55" s="56">
        <v>129443</v>
      </c>
      <c r="X55" s="55">
        <v>0</v>
      </c>
      <c r="Y55" s="55">
        <v>0</v>
      </c>
      <c r="Z55" s="55">
        <v>0</v>
      </c>
      <c r="AA55" s="55">
        <v>0</v>
      </c>
      <c r="AB55" t="s">
        <v>26</v>
      </c>
      <c r="AC55">
        <v>1</v>
      </c>
      <c r="AD55">
        <v>1</v>
      </c>
      <c r="AE55" s="55">
        <v>129443</v>
      </c>
      <c r="AF55" s="55">
        <v>266208.40000000002</v>
      </c>
      <c r="AG55" t="s">
        <v>1209</v>
      </c>
      <c r="AH55">
        <v>1</v>
      </c>
      <c r="AI55" s="55">
        <v>266208.40000000002</v>
      </c>
      <c r="AJ55" s="55">
        <v>0</v>
      </c>
      <c r="AK55" s="55">
        <v>266208.40000000002</v>
      </c>
      <c r="AL55" s="55">
        <v>136765.4</v>
      </c>
      <c r="AM55" s="55">
        <v>0</v>
      </c>
      <c r="AN55" s="55">
        <v>136765.4</v>
      </c>
    </row>
    <row r="56" spans="1:40" x14ac:dyDescent="0.2">
      <c r="A56" t="s">
        <v>524</v>
      </c>
      <c r="B56" t="s">
        <v>699</v>
      </c>
      <c r="C56" t="s">
        <v>0</v>
      </c>
      <c r="D56" t="s">
        <v>24</v>
      </c>
      <c r="E56" t="s">
        <v>16</v>
      </c>
      <c r="F56" t="s">
        <v>17</v>
      </c>
      <c r="G56" t="s">
        <v>1</v>
      </c>
      <c r="H56" t="s">
        <v>522</v>
      </c>
      <c r="I56" t="s">
        <v>523</v>
      </c>
      <c r="J56" t="s">
        <v>524</v>
      </c>
      <c r="K56" t="s">
        <v>525</v>
      </c>
      <c r="L56" t="s">
        <v>35</v>
      </c>
      <c r="M56" t="s">
        <v>82</v>
      </c>
      <c r="N56" s="30">
        <v>43374</v>
      </c>
      <c r="O56" s="30">
        <v>43738</v>
      </c>
      <c r="P56" t="s">
        <v>1208</v>
      </c>
      <c r="Q56" s="55">
        <v>766366</v>
      </c>
      <c r="R56" s="55">
        <v>638188</v>
      </c>
      <c r="S56" s="39">
        <v>1.2</v>
      </c>
      <c r="T56" s="30">
        <v>43525</v>
      </c>
      <c r="U56" s="30">
        <v>43890</v>
      </c>
      <c r="V56" s="56">
        <v>538518</v>
      </c>
      <c r="W56" s="56">
        <v>410880</v>
      </c>
      <c r="X56" s="55">
        <v>0</v>
      </c>
      <c r="Y56" s="55">
        <v>0</v>
      </c>
      <c r="Z56" s="55">
        <v>0</v>
      </c>
      <c r="AA56" s="55">
        <v>0</v>
      </c>
      <c r="AB56" t="s">
        <v>26</v>
      </c>
      <c r="AC56">
        <v>1</v>
      </c>
      <c r="AD56">
        <v>1</v>
      </c>
      <c r="AE56" s="55">
        <v>410880</v>
      </c>
      <c r="AF56" s="55">
        <v>646221.6</v>
      </c>
      <c r="AG56" t="s">
        <v>1209</v>
      </c>
      <c r="AH56">
        <v>1.0069999999999999</v>
      </c>
      <c r="AI56" s="55">
        <v>650745.15</v>
      </c>
      <c r="AJ56" s="55">
        <v>0</v>
      </c>
      <c r="AK56" s="55">
        <v>650745.15</v>
      </c>
      <c r="AL56" s="55">
        <v>239865.15</v>
      </c>
      <c r="AM56" s="55">
        <v>0</v>
      </c>
      <c r="AN56" s="55">
        <v>239865.15</v>
      </c>
    </row>
    <row r="57" spans="1:40" x14ac:dyDescent="0.2">
      <c r="A57" t="s">
        <v>575</v>
      </c>
      <c r="B57" t="s">
        <v>699</v>
      </c>
      <c r="C57" t="s">
        <v>0</v>
      </c>
      <c r="D57" t="s">
        <v>24</v>
      </c>
      <c r="E57" t="s">
        <v>16</v>
      </c>
      <c r="F57" t="s">
        <v>17</v>
      </c>
      <c r="G57" t="s">
        <v>1</v>
      </c>
      <c r="H57" t="s">
        <v>573</v>
      </c>
      <c r="I57" t="s">
        <v>574</v>
      </c>
      <c r="J57" t="s">
        <v>575</v>
      </c>
      <c r="K57" t="s">
        <v>576</v>
      </c>
      <c r="L57" t="s">
        <v>35</v>
      </c>
      <c r="M57" t="s">
        <v>25</v>
      </c>
      <c r="N57" s="30">
        <v>43374</v>
      </c>
      <c r="O57" s="30">
        <v>43738</v>
      </c>
      <c r="P57" t="s">
        <v>1208</v>
      </c>
      <c r="Q57" s="55">
        <v>3499126</v>
      </c>
      <c r="R57" s="55">
        <v>6939500</v>
      </c>
      <c r="S57" s="39">
        <v>0.5</v>
      </c>
      <c r="T57" s="30">
        <v>43525</v>
      </c>
      <c r="U57" s="30">
        <v>43890</v>
      </c>
      <c r="V57" s="56">
        <v>755592</v>
      </c>
      <c r="W57" s="56">
        <v>653189</v>
      </c>
      <c r="X57" s="55">
        <v>0</v>
      </c>
      <c r="Y57" s="55">
        <v>0</v>
      </c>
      <c r="Z57" s="55">
        <v>0</v>
      </c>
      <c r="AA57" s="55">
        <v>0</v>
      </c>
      <c r="AB57" t="s">
        <v>26</v>
      </c>
      <c r="AC57">
        <v>1</v>
      </c>
      <c r="AD57">
        <v>1</v>
      </c>
      <c r="AE57" s="55">
        <v>653189</v>
      </c>
      <c r="AF57" s="55">
        <v>377796</v>
      </c>
      <c r="AG57" t="s">
        <v>1209</v>
      </c>
      <c r="AH57">
        <v>1.0069999999999999</v>
      </c>
      <c r="AI57" s="55">
        <v>380440.57</v>
      </c>
      <c r="AJ57" s="55">
        <v>0</v>
      </c>
      <c r="AK57" s="55">
        <v>380440.57</v>
      </c>
      <c r="AL57" s="55">
        <v>-272748.43</v>
      </c>
      <c r="AM57" s="55">
        <v>0</v>
      </c>
      <c r="AN57" s="55">
        <v>-272748.43</v>
      </c>
    </row>
    <row r="58" spans="1:40" x14ac:dyDescent="0.2">
      <c r="A58" t="s">
        <v>579</v>
      </c>
      <c r="B58" t="s">
        <v>699</v>
      </c>
      <c r="C58" t="s">
        <v>0</v>
      </c>
      <c r="D58" t="s">
        <v>24</v>
      </c>
      <c r="E58" t="s">
        <v>16</v>
      </c>
      <c r="F58" t="s">
        <v>17</v>
      </c>
      <c r="G58" t="s">
        <v>1</v>
      </c>
      <c r="H58" t="s">
        <v>577</v>
      </c>
      <c r="I58" t="s">
        <v>578</v>
      </c>
      <c r="J58" t="s">
        <v>579</v>
      </c>
      <c r="K58" t="s">
        <v>580</v>
      </c>
      <c r="L58" t="s">
        <v>35</v>
      </c>
      <c r="M58" t="s">
        <v>25</v>
      </c>
      <c r="N58" s="30">
        <v>43374</v>
      </c>
      <c r="O58" s="30">
        <v>43738</v>
      </c>
      <c r="P58" t="s">
        <v>1208</v>
      </c>
      <c r="Q58" s="55">
        <v>964305</v>
      </c>
      <c r="R58" s="55">
        <v>1553643</v>
      </c>
      <c r="S58" s="39">
        <v>0.62</v>
      </c>
      <c r="T58" s="30">
        <v>43525</v>
      </c>
      <c r="U58" s="30">
        <v>43890</v>
      </c>
      <c r="V58" s="56">
        <v>9464</v>
      </c>
      <c r="W58" s="56">
        <v>6725</v>
      </c>
      <c r="X58" s="55">
        <v>0</v>
      </c>
      <c r="Y58" s="55">
        <v>0</v>
      </c>
      <c r="Z58" s="55">
        <v>0</v>
      </c>
      <c r="AA58" s="55">
        <v>0</v>
      </c>
      <c r="AB58" t="s">
        <v>26</v>
      </c>
      <c r="AC58">
        <v>1</v>
      </c>
      <c r="AD58">
        <v>1</v>
      </c>
      <c r="AE58" s="55">
        <v>6725</v>
      </c>
      <c r="AF58" s="55">
        <v>5867.68</v>
      </c>
      <c r="AG58" t="s">
        <v>1209</v>
      </c>
      <c r="AH58">
        <v>1.0069999999999999</v>
      </c>
      <c r="AI58" s="55">
        <v>5908.75</v>
      </c>
      <c r="AJ58" s="55">
        <v>0</v>
      </c>
      <c r="AK58" s="55">
        <v>5908.75</v>
      </c>
      <c r="AL58" s="55">
        <v>-816.25</v>
      </c>
      <c r="AM58" s="55">
        <v>0</v>
      </c>
      <c r="AN58" s="55">
        <v>-816.25</v>
      </c>
    </row>
    <row r="59" spans="1:40" x14ac:dyDescent="0.2">
      <c r="A59" t="s">
        <v>585</v>
      </c>
      <c r="B59" t="s">
        <v>699</v>
      </c>
      <c r="C59" t="s">
        <v>0</v>
      </c>
      <c r="D59" t="s">
        <v>24</v>
      </c>
      <c r="E59" t="s">
        <v>16</v>
      </c>
      <c r="F59" t="s">
        <v>17</v>
      </c>
      <c r="G59" t="s">
        <v>1</v>
      </c>
      <c r="H59" t="s">
        <v>583</v>
      </c>
      <c r="I59" t="s">
        <v>584</v>
      </c>
      <c r="J59" t="s">
        <v>585</v>
      </c>
      <c r="K59" t="s">
        <v>586</v>
      </c>
      <c r="L59" t="s">
        <v>35</v>
      </c>
      <c r="M59" t="s">
        <v>25</v>
      </c>
      <c r="N59" s="30">
        <v>43374</v>
      </c>
      <c r="O59" s="30">
        <v>43738</v>
      </c>
      <c r="P59" t="s">
        <v>1208</v>
      </c>
      <c r="Q59" s="55">
        <v>78845279</v>
      </c>
      <c r="R59" s="55">
        <v>147398328</v>
      </c>
      <c r="S59" s="39">
        <v>0.53</v>
      </c>
      <c r="T59" s="30">
        <v>43525</v>
      </c>
      <c r="U59" s="30">
        <v>43890</v>
      </c>
      <c r="V59" s="56">
        <v>161097807</v>
      </c>
      <c r="W59" s="56">
        <v>27589659</v>
      </c>
      <c r="X59" s="55">
        <v>0</v>
      </c>
      <c r="Y59" s="55">
        <v>3271234.55</v>
      </c>
      <c r="Z59" s="55">
        <v>0</v>
      </c>
      <c r="AA59" s="55">
        <v>3271234.55</v>
      </c>
      <c r="AB59" t="s">
        <v>26</v>
      </c>
      <c r="AC59">
        <v>1</v>
      </c>
      <c r="AD59">
        <v>1</v>
      </c>
      <c r="AE59" s="55">
        <v>30860893.550000001</v>
      </c>
      <c r="AF59" s="55">
        <v>85381837.709999993</v>
      </c>
      <c r="AG59" t="s">
        <v>1209</v>
      </c>
      <c r="AH59">
        <v>1.0069999999999999</v>
      </c>
      <c r="AI59" s="55">
        <v>85979510.569999993</v>
      </c>
      <c r="AJ59" s="55">
        <v>0</v>
      </c>
      <c r="AK59" s="55">
        <v>85979510.569999993</v>
      </c>
      <c r="AL59" s="55">
        <v>55118617.020000003</v>
      </c>
      <c r="AM59" s="55">
        <v>0</v>
      </c>
      <c r="AN59" s="55">
        <v>55118617.020000003</v>
      </c>
    </row>
    <row r="60" spans="1:40" x14ac:dyDescent="0.2">
      <c r="A60" t="s">
        <v>595</v>
      </c>
      <c r="B60" t="s">
        <v>699</v>
      </c>
      <c r="C60" t="s">
        <v>0</v>
      </c>
      <c r="D60" t="s">
        <v>24</v>
      </c>
      <c r="E60" t="s">
        <v>16</v>
      </c>
      <c r="F60" t="s">
        <v>17</v>
      </c>
      <c r="G60" t="s">
        <v>1</v>
      </c>
      <c r="H60" t="s">
        <v>593</v>
      </c>
      <c r="I60" t="s">
        <v>594</v>
      </c>
      <c r="J60" t="s">
        <v>595</v>
      </c>
      <c r="K60" t="s">
        <v>596</v>
      </c>
      <c r="L60" t="s">
        <v>35</v>
      </c>
      <c r="M60" t="s">
        <v>25</v>
      </c>
      <c r="N60" s="30">
        <v>43374</v>
      </c>
      <c r="O60" s="30">
        <v>43738</v>
      </c>
      <c r="P60" t="s">
        <v>1208</v>
      </c>
      <c r="Q60" s="55">
        <v>1253122</v>
      </c>
      <c r="R60" s="55">
        <v>1781502</v>
      </c>
      <c r="S60" s="39">
        <v>0.7</v>
      </c>
      <c r="T60" s="30">
        <v>43525</v>
      </c>
      <c r="U60" s="30">
        <v>43890</v>
      </c>
      <c r="V60" s="56">
        <v>398575</v>
      </c>
      <c r="W60" s="56">
        <v>124040</v>
      </c>
      <c r="X60" s="55">
        <v>0</v>
      </c>
      <c r="Y60" s="55">
        <v>0</v>
      </c>
      <c r="Z60" s="55">
        <v>0</v>
      </c>
      <c r="AA60" s="55">
        <v>0</v>
      </c>
      <c r="AB60" t="s">
        <v>26</v>
      </c>
      <c r="AC60">
        <v>1</v>
      </c>
      <c r="AD60">
        <v>1</v>
      </c>
      <c r="AE60" s="55">
        <v>124040</v>
      </c>
      <c r="AF60" s="55">
        <v>279002.5</v>
      </c>
      <c r="AG60" t="s">
        <v>1209</v>
      </c>
      <c r="AH60">
        <v>1.0069999999999999</v>
      </c>
      <c r="AI60" s="55">
        <v>280955.52000000002</v>
      </c>
      <c r="AJ60" s="55">
        <v>0</v>
      </c>
      <c r="AK60" s="55">
        <v>280955.52000000002</v>
      </c>
      <c r="AL60" s="55">
        <v>156915.51999999999</v>
      </c>
      <c r="AM60" s="55">
        <v>0</v>
      </c>
      <c r="AN60" s="55">
        <v>156915.51999999999</v>
      </c>
    </row>
    <row r="61" spans="1:40" x14ac:dyDescent="0.2">
      <c r="A61" t="s">
        <v>639</v>
      </c>
      <c r="B61" t="s">
        <v>699</v>
      </c>
      <c r="C61" t="s">
        <v>0</v>
      </c>
      <c r="D61" t="s">
        <v>24</v>
      </c>
      <c r="E61" t="s">
        <v>16</v>
      </c>
      <c r="F61" t="s">
        <v>17</v>
      </c>
      <c r="G61" t="s">
        <v>1</v>
      </c>
      <c r="H61" t="s">
        <v>637</v>
      </c>
      <c r="I61" t="s">
        <v>638</v>
      </c>
      <c r="J61" t="s">
        <v>639</v>
      </c>
      <c r="K61" t="s">
        <v>640</v>
      </c>
      <c r="L61" t="s">
        <v>35</v>
      </c>
      <c r="M61" t="s">
        <v>25</v>
      </c>
      <c r="N61" s="30">
        <v>43374</v>
      </c>
      <c r="O61" s="30">
        <v>43738</v>
      </c>
      <c r="P61" t="s">
        <v>1208</v>
      </c>
      <c r="Q61" s="55">
        <v>8281862</v>
      </c>
      <c r="R61" s="55">
        <v>18250107</v>
      </c>
      <c r="S61" s="39">
        <v>0.45</v>
      </c>
      <c r="T61" s="30">
        <v>43525</v>
      </c>
      <c r="U61" s="30">
        <v>43890</v>
      </c>
      <c r="V61" s="56">
        <v>2117784</v>
      </c>
      <c r="W61" s="56">
        <v>979955</v>
      </c>
      <c r="X61" s="55">
        <v>0</v>
      </c>
      <c r="Y61" s="55">
        <v>0</v>
      </c>
      <c r="Z61" s="55">
        <v>0</v>
      </c>
      <c r="AA61" s="55">
        <v>0</v>
      </c>
      <c r="AB61" t="s">
        <v>26</v>
      </c>
      <c r="AC61">
        <v>1</v>
      </c>
      <c r="AD61">
        <v>1</v>
      </c>
      <c r="AE61" s="55">
        <v>979955</v>
      </c>
      <c r="AF61" s="55">
        <v>953002.8</v>
      </c>
      <c r="AG61" t="s">
        <v>1209</v>
      </c>
      <c r="AH61">
        <v>1.0069999999999999</v>
      </c>
      <c r="AI61" s="55">
        <v>959673.82</v>
      </c>
      <c r="AJ61" s="55">
        <v>0</v>
      </c>
      <c r="AK61" s="55">
        <v>959673.82</v>
      </c>
      <c r="AL61" s="55">
        <v>-20281.18</v>
      </c>
      <c r="AM61" s="55">
        <v>0</v>
      </c>
      <c r="AN61" s="55">
        <v>-20281.18</v>
      </c>
    </row>
    <row r="62" spans="1:40" x14ac:dyDescent="0.2">
      <c r="A62" t="s">
        <v>643</v>
      </c>
      <c r="B62" t="s">
        <v>699</v>
      </c>
      <c r="C62" t="s">
        <v>0</v>
      </c>
      <c r="D62" t="s">
        <v>24</v>
      </c>
      <c r="E62" t="s">
        <v>16</v>
      </c>
      <c r="F62" t="s">
        <v>17</v>
      </c>
      <c r="G62" t="s">
        <v>1</v>
      </c>
      <c r="H62" t="s">
        <v>641</v>
      </c>
      <c r="I62" t="s">
        <v>642</v>
      </c>
      <c r="J62" t="s">
        <v>643</v>
      </c>
      <c r="K62" t="s">
        <v>644</v>
      </c>
      <c r="L62" t="s">
        <v>35</v>
      </c>
      <c r="M62" t="s">
        <v>25</v>
      </c>
      <c r="N62" s="30">
        <v>43282</v>
      </c>
      <c r="O62" s="30">
        <v>43646</v>
      </c>
      <c r="P62" t="s">
        <v>1208</v>
      </c>
      <c r="Q62" s="55">
        <v>1348764</v>
      </c>
      <c r="R62" s="55">
        <v>1698463</v>
      </c>
      <c r="S62" s="39">
        <v>0.79</v>
      </c>
      <c r="T62" s="30">
        <v>43525</v>
      </c>
      <c r="U62" s="30">
        <v>43890</v>
      </c>
      <c r="V62" s="56">
        <v>7061</v>
      </c>
      <c r="W62" s="56">
        <v>6292</v>
      </c>
      <c r="X62" s="55">
        <v>0</v>
      </c>
      <c r="Y62" s="55">
        <v>0</v>
      </c>
      <c r="Z62" s="55">
        <v>0</v>
      </c>
      <c r="AA62" s="55">
        <v>0</v>
      </c>
      <c r="AB62" t="s">
        <v>26</v>
      </c>
      <c r="AC62">
        <v>1</v>
      </c>
      <c r="AD62">
        <v>1</v>
      </c>
      <c r="AE62" s="55">
        <v>6292</v>
      </c>
      <c r="AF62" s="55">
        <v>5578.19</v>
      </c>
      <c r="AG62" t="s">
        <v>1209</v>
      </c>
      <c r="AH62">
        <v>1.0182</v>
      </c>
      <c r="AI62" s="55">
        <v>5679.71</v>
      </c>
      <c r="AJ62" s="55">
        <v>0</v>
      </c>
      <c r="AK62" s="55">
        <v>5679.71</v>
      </c>
      <c r="AL62" s="55">
        <v>-612.29</v>
      </c>
      <c r="AM62" s="55">
        <v>0</v>
      </c>
      <c r="AN62" s="55">
        <v>-612.29</v>
      </c>
    </row>
    <row r="63" spans="1:40" x14ac:dyDescent="0.2">
      <c r="A63" t="s">
        <v>654</v>
      </c>
      <c r="B63" t="s">
        <v>699</v>
      </c>
      <c r="C63" t="s">
        <v>0</v>
      </c>
      <c r="D63" t="s">
        <v>24</v>
      </c>
      <c r="E63" t="s">
        <v>16</v>
      </c>
      <c r="F63" t="s">
        <v>17</v>
      </c>
      <c r="G63" t="s">
        <v>1</v>
      </c>
      <c r="H63" t="s">
        <v>652</v>
      </c>
      <c r="I63" t="s">
        <v>653</v>
      </c>
      <c r="J63" t="s">
        <v>654</v>
      </c>
      <c r="K63" t="s">
        <v>655</v>
      </c>
      <c r="L63" t="s">
        <v>35</v>
      </c>
      <c r="M63" t="s">
        <v>25</v>
      </c>
      <c r="N63" s="30">
        <v>43466</v>
      </c>
      <c r="O63" s="30">
        <v>43830</v>
      </c>
      <c r="P63" t="s">
        <v>1208</v>
      </c>
      <c r="Q63" s="55">
        <v>84286786</v>
      </c>
      <c r="R63" s="55">
        <v>377537643</v>
      </c>
      <c r="S63" s="39">
        <v>0.22</v>
      </c>
      <c r="T63" s="30">
        <v>43525</v>
      </c>
      <c r="U63" s="30">
        <v>43890</v>
      </c>
      <c r="V63" s="56">
        <v>67672789</v>
      </c>
      <c r="W63" s="56">
        <v>7694973</v>
      </c>
      <c r="X63" s="55">
        <v>0</v>
      </c>
      <c r="Y63" s="55">
        <v>2908695.61</v>
      </c>
      <c r="Z63" s="55">
        <v>0</v>
      </c>
      <c r="AA63" s="55">
        <v>2908695.61</v>
      </c>
      <c r="AB63" t="s">
        <v>26</v>
      </c>
      <c r="AC63">
        <v>1</v>
      </c>
      <c r="AD63">
        <v>1</v>
      </c>
      <c r="AE63" s="55">
        <v>10603668.609999999</v>
      </c>
      <c r="AF63" s="55">
        <v>14888013.58</v>
      </c>
      <c r="AG63" t="s">
        <v>1209</v>
      </c>
      <c r="AH63">
        <v>1</v>
      </c>
      <c r="AI63" s="55">
        <v>14888013.58</v>
      </c>
      <c r="AJ63" s="55">
        <v>0</v>
      </c>
      <c r="AK63" s="55">
        <v>14888013.58</v>
      </c>
      <c r="AL63" s="55">
        <v>4284344.97</v>
      </c>
      <c r="AM63" s="55">
        <v>0</v>
      </c>
      <c r="AN63" s="55">
        <v>4284344.97</v>
      </c>
    </row>
    <row r="64" spans="1:40" x14ac:dyDescent="0.2">
      <c r="A64" t="s">
        <v>662</v>
      </c>
      <c r="B64" t="s">
        <v>699</v>
      </c>
      <c r="C64" t="s">
        <v>0</v>
      </c>
      <c r="D64" t="s">
        <v>24</v>
      </c>
      <c r="E64" t="s">
        <v>16</v>
      </c>
      <c r="F64" t="s">
        <v>17</v>
      </c>
      <c r="G64" t="s">
        <v>1</v>
      </c>
      <c r="H64" t="s">
        <v>660</v>
      </c>
      <c r="I64" t="s">
        <v>661</v>
      </c>
      <c r="J64" t="s">
        <v>662</v>
      </c>
      <c r="K64" t="s">
        <v>663</v>
      </c>
      <c r="L64" t="s">
        <v>35</v>
      </c>
      <c r="M64" t="s">
        <v>82</v>
      </c>
      <c r="N64" s="30">
        <v>43282</v>
      </c>
      <c r="O64" s="30">
        <v>43646</v>
      </c>
      <c r="P64" t="s">
        <v>1208</v>
      </c>
      <c r="Q64" s="55">
        <v>3508400</v>
      </c>
      <c r="R64" s="55">
        <v>7759021</v>
      </c>
      <c r="S64" s="39">
        <v>0.45</v>
      </c>
      <c r="T64" s="30">
        <v>43525</v>
      </c>
      <c r="U64" s="30">
        <v>43890</v>
      </c>
      <c r="V64" s="56">
        <v>462114</v>
      </c>
      <c r="W64" s="56">
        <v>264631</v>
      </c>
      <c r="X64" s="55">
        <v>0</v>
      </c>
      <c r="Y64" s="55">
        <v>0</v>
      </c>
      <c r="Z64" s="55">
        <v>0</v>
      </c>
      <c r="AA64" s="55">
        <v>0</v>
      </c>
      <c r="AB64" t="s">
        <v>26</v>
      </c>
      <c r="AC64">
        <v>1</v>
      </c>
      <c r="AD64">
        <v>1</v>
      </c>
      <c r="AE64" s="55">
        <v>264631</v>
      </c>
      <c r="AF64" s="55">
        <v>207951.3</v>
      </c>
      <c r="AG64" t="s">
        <v>1209</v>
      </c>
      <c r="AH64">
        <v>1.0182</v>
      </c>
      <c r="AI64" s="55">
        <v>211736.01</v>
      </c>
      <c r="AJ64" s="55">
        <v>0</v>
      </c>
      <c r="AK64" s="55">
        <v>211736.01</v>
      </c>
      <c r="AL64" s="55">
        <v>-52894.99</v>
      </c>
      <c r="AM64" s="55">
        <v>0</v>
      </c>
      <c r="AN64" s="55">
        <v>-52894.99</v>
      </c>
    </row>
    <row r="65" spans="1:40" x14ac:dyDescent="0.2">
      <c r="A65" t="s">
        <v>666</v>
      </c>
      <c r="B65" t="s">
        <v>699</v>
      </c>
      <c r="C65" t="s">
        <v>0</v>
      </c>
      <c r="D65" t="s">
        <v>24</v>
      </c>
      <c r="E65" t="s">
        <v>16</v>
      </c>
      <c r="F65" t="s">
        <v>17</v>
      </c>
      <c r="G65" t="s">
        <v>1</v>
      </c>
      <c r="H65" t="s">
        <v>664</v>
      </c>
      <c r="I65" t="s">
        <v>665</v>
      </c>
      <c r="J65" t="s">
        <v>666</v>
      </c>
      <c r="K65" t="s">
        <v>667</v>
      </c>
      <c r="L65" t="s">
        <v>35</v>
      </c>
      <c r="M65" t="s">
        <v>25</v>
      </c>
      <c r="N65" s="30">
        <v>43282</v>
      </c>
      <c r="O65" s="30">
        <v>43646</v>
      </c>
      <c r="P65" t="s">
        <v>1208</v>
      </c>
      <c r="Q65" s="55">
        <v>6837168</v>
      </c>
      <c r="R65" s="55">
        <v>21937296</v>
      </c>
      <c r="S65" s="39">
        <v>0.31</v>
      </c>
      <c r="T65" s="30">
        <v>43525</v>
      </c>
      <c r="U65" s="30">
        <v>43890</v>
      </c>
      <c r="V65" s="56">
        <v>1036326</v>
      </c>
      <c r="W65" s="56">
        <v>290804</v>
      </c>
      <c r="X65" s="55">
        <v>0</v>
      </c>
      <c r="Y65" s="55">
        <v>0</v>
      </c>
      <c r="Z65" s="55">
        <v>0</v>
      </c>
      <c r="AA65" s="55">
        <v>0</v>
      </c>
      <c r="AB65" t="s">
        <v>26</v>
      </c>
      <c r="AC65">
        <v>1</v>
      </c>
      <c r="AD65">
        <v>1</v>
      </c>
      <c r="AE65" s="55">
        <v>290804</v>
      </c>
      <c r="AF65" s="55">
        <v>321261.06</v>
      </c>
      <c r="AG65" t="s">
        <v>1209</v>
      </c>
      <c r="AH65">
        <v>1.0182</v>
      </c>
      <c r="AI65" s="55">
        <v>327108.01</v>
      </c>
      <c r="AJ65" s="55">
        <v>0</v>
      </c>
      <c r="AK65" s="55">
        <v>327108.01</v>
      </c>
      <c r="AL65" s="55">
        <v>36304.01</v>
      </c>
      <c r="AM65" s="55">
        <v>0</v>
      </c>
      <c r="AN65" s="55">
        <v>36304.01</v>
      </c>
    </row>
    <row r="66" spans="1:40" x14ac:dyDescent="0.2">
      <c r="A66" t="s">
        <v>682</v>
      </c>
      <c r="B66" t="s">
        <v>699</v>
      </c>
      <c r="C66" t="s">
        <v>0</v>
      </c>
      <c r="D66" t="s">
        <v>24</v>
      </c>
      <c r="E66" t="s">
        <v>16</v>
      </c>
      <c r="F66" t="s">
        <v>17</v>
      </c>
      <c r="G66" t="s">
        <v>1</v>
      </c>
      <c r="H66" t="s">
        <v>680</v>
      </c>
      <c r="I66" t="s">
        <v>681</v>
      </c>
      <c r="J66" t="s">
        <v>682</v>
      </c>
      <c r="K66" t="s">
        <v>683</v>
      </c>
      <c r="L66" t="s">
        <v>35</v>
      </c>
      <c r="M66" t="s">
        <v>25</v>
      </c>
      <c r="N66" s="30">
        <v>43374</v>
      </c>
      <c r="O66" s="30">
        <v>43738</v>
      </c>
      <c r="P66" t="s">
        <v>1208</v>
      </c>
      <c r="Q66" s="55">
        <v>3149213</v>
      </c>
      <c r="R66" s="55">
        <v>4249871</v>
      </c>
      <c r="S66" s="39">
        <v>0.74</v>
      </c>
      <c r="T66" s="30">
        <v>43525</v>
      </c>
      <c r="U66" s="30">
        <v>43890</v>
      </c>
      <c r="V66" s="56">
        <v>31416</v>
      </c>
      <c r="W66" s="56">
        <v>36463</v>
      </c>
      <c r="X66" s="55">
        <v>0</v>
      </c>
      <c r="Y66" s="55">
        <v>0</v>
      </c>
      <c r="Z66" s="55">
        <v>0</v>
      </c>
      <c r="AA66" s="55">
        <v>0</v>
      </c>
      <c r="AB66" t="s">
        <v>26</v>
      </c>
      <c r="AC66">
        <v>1</v>
      </c>
      <c r="AD66">
        <v>1</v>
      </c>
      <c r="AE66" s="55">
        <v>36463</v>
      </c>
      <c r="AF66" s="55">
        <v>23247.84</v>
      </c>
      <c r="AG66" t="s">
        <v>1209</v>
      </c>
      <c r="AH66">
        <v>1.0069999999999999</v>
      </c>
      <c r="AI66" s="55">
        <v>23410.57</v>
      </c>
      <c r="AJ66" s="55">
        <v>0</v>
      </c>
      <c r="AK66" s="55">
        <v>23410.57</v>
      </c>
      <c r="AL66" s="55">
        <v>-13052.43</v>
      </c>
      <c r="AM66" s="55">
        <v>0</v>
      </c>
      <c r="AN66" s="55">
        <v>-13052.43</v>
      </c>
    </row>
    <row r="67" spans="1:40" x14ac:dyDescent="0.2">
      <c r="A67" t="s">
        <v>686</v>
      </c>
      <c r="B67" t="s">
        <v>699</v>
      </c>
      <c r="C67" t="s">
        <v>0</v>
      </c>
      <c r="D67" t="s">
        <v>24</v>
      </c>
      <c r="E67" t="s">
        <v>16</v>
      </c>
      <c r="F67" t="s">
        <v>17</v>
      </c>
      <c r="G67" t="s">
        <v>1</v>
      </c>
      <c r="H67" t="s">
        <v>684</v>
      </c>
      <c r="I67" t="s">
        <v>685</v>
      </c>
      <c r="J67" t="s">
        <v>686</v>
      </c>
      <c r="K67" t="s">
        <v>687</v>
      </c>
      <c r="L67" t="s">
        <v>35</v>
      </c>
      <c r="M67" t="s">
        <v>25</v>
      </c>
      <c r="N67" s="30">
        <v>43374</v>
      </c>
      <c r="O67" s="30">
        <v>43738</v>
      </c>
      <c r="P67" t="s">
        <v>1208</v>
      </c>
      <c r="Q67" s="55">
        <v>2223578</v>
      </c>
      <c r="R67" s="55">
        <v>7139534</v>
      </c>
      <c r="S67" s="39">
        <v>0.31</v>
      </c>
      <c r="T67" s="30">
        <v>43525</v>
      </c>
      <c r="U67" s="30">
        <v>43890</v>
      </c>
      <c r="V67" s="56">
        <v>112728</v>
      </c>
      <c r="W67" s="56">
        <v>25155</v>
      </c>
      <c r="X67" s="55">
        <v>0</v>
      </c>
      <c r="Y67" s="55">
        <v>0</v>
      </c>
      <c r="Z67" s="55">
        <v>0</v>
      </c>
      <c r="AA67" s="55">
        <v>0</v>
      </c>
      <c r="AB67" t="s">
        <v>26</v>
      </c>
      <c r="AC67">
        <v>1</v>
      </c>
      <c r="AD67">
        <v>1</v>
      </c>
      <c r="AE67" s="55">
        <v>25155</v>
      </c>
      <c r="AF67" s="55">
        <v>34945.68</v>
      </c>
      <c r="AG67" t="s">
        <v>1209</v>
      </c>
      <c r="AH67">
        <v>1.0069999999999999</v>
      </c>
      <c r="AI67" s="55">
        <v>35190.300000000003</v>
      </c>
      <c r="AJ67" s="55">
        <v>0</v>
      </c>
      <c r="AK67" s="55">
        <v>35190.300000000003</v>
      </c>
      <c r="AL67" s="55">
        <v>10035.299999999999</v>
      </c>
      <c r="AM67" s="55">
        <v>0</v>
      </c>
      <c r="AN67" s="55">
        <v>10035.299999999999</v>
      </c>
    </row>
    <row r="68" spans="1:40" x14ac:dyDescent="0.2">
      <c r="A68" t="s">
        <v>694</v>
      </c>
      <c r="B68" t="s">
        <v>699</v>
      </c>
      <c r="C68" t="s">
        <v>0</v>
      </c>
      <c r="D68" t="s">
        <v>24</v>
      </c>
      <c r="E68" t="s">
        <v>16</v>
      </c>
      <c r="F68" t="s">
        <v>17</v>
      </c>
      <c r="G68" t="s">
        <v>1</v>
      </c>
      <c r="H68" t="s">
        <v>692</v>
      </c>
      <c r="I68" t="s">
        <v>693</v>
      </c>
      <c r="J68" t="s">
        <v>694</v>
      </c>
      <c r="K68" t="s">
        <v>695</v>
      </c>
      <c r="L68" t="s">
        <v>35</v>
      </c>
      <c r="M68" t="s">
        <v>82</v>
      </c>
      <c r="N68" s="30">
        <v>43282</v>
      </c>
      <c r="O68" s="30">
        <v>43646</v>
      </c>
      <c r="P68" t="s">
        <v>1208</v>
      </c>
      <c r="Q68" s="55">
        <v>2003809</v>
      </c>
      <c r="R68" s="55">
        <v>3009860</v>
      </c>
      <c r="S68" s="39">
        <v>0.67</v>
      </c>
      <c r="T68" s="30">
        <v>43525</v>
      </c>
      <c r="U68" s="30">
        <v>43890</v>
      </c>
      <c r="V68" s="56">
        <v>27113</v>
      </c>
      <c r="W68" s="56">
        <v>20856</v>
      </c>
      <c r="X68" s="55">
        <v>0</v>
      </c>
      <c r="Y68" s="55">
        <v>0</v>
      </c>
      <c r="Z68" s="55">
        <v>0</v>
      </c>
      <c r="AA68" s="55">
        <v>0</v>
      </c>
      <c r="AB68" t="s">
        <v>26</v>
      </c>
      <c r="AC68">
        <v>1</v>
      </c>
      <c r="AD68">
        <v>1</v>
      </c>
      <c r="AE68" s="55">
        <v>20856</v>
      </c>
      <c r="AF68" s="55">
        <v>18165.71</v>
      </c>
      <c r="AG68" t="s">
        <v>1209</v>
      </c>
      <c r="AH68">
        <v>1.0182</v>
      </c>
      <c r="AI68" s="55">
        <v>18496.330000000002</v>
      </c>
      <c r="AJ68" s="55">
        <v>0</v>
      </c>
      <c r="AK68" s="55">
        <v>18496.330000000002</v>
      </c>
      <c r="AL68" s="55">
        <v>-2359.67</v>
      </c>
      <c r="AM68" s="55">
        <v>0</v>
      </c>
      <c r="AN68" s="55">
        <v>-2359.67</v>
      </c>
    </row>
  </sheetData>
  <autoFilter ref="A9:AN68" xr:uid="{490D511E-3A1A-4689-BBA5-C7FFD9DFDCAB}"/>
  <conditionalFormatting sqref="A8">
    <cfRule type="duplicateValues" dxfId="6" priority="3"/>
  </conditionalFormatting>
  <conditionalFormatting sqref="L10:L68">
    <cfRule type="cellIs" dxfId="5" priority="1" operator="equal">
      <formula>"SGO"</formula>
    </cfRule>
    <cfRule type="cellIs" dxfId="4" priority="2" operator="equal">
      <formula>"Private"</formula>
    </cfRule>
  </conditionalFormatting>
  <pageMargins left="8.1458333333333327E-2" right="0.7" top="4.8333333333333332E-2" bottom="0.75" header="0.3" footer="0.3"/>
  <pageSetup scale="17" fitToHeight="0" orientation="landscape" r:id="rId1"/>
  <headerFooter>
    <oddFooter>&amp;LTexas Health and Human Services Commission
Provider Finance Department&amp;RPage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E1246-949E-4B9A-8D39-E4521E5A3EA5}">
  <sheetPr>
    <pageSetUpPr fitToPage="1"/>
  </sheetPr>
  <dimension ref="A1:AN107"/>
  <sheetViews>
    <sheetView view="pageLayout" zoomScaleNormal="100" workbookViewId="0">
      <selection activeCell="H3" sqref="H3"/>
    </sheetView>
  </sheetViews>
  <sheetFormatPr defaultRowHeight="15" x14ac:dyDescent="0.2"/>
  <cols>
    <col min="1" max="1" width="10.59765625" customWidth="1"/>
    <col min="3" max="3" width="10.09765625" customWidth="1"/>
    <col min="4" max="4" width="11.09765625" customWidth="1"/>
    <col min="8" max="8" width="14.19921875" customWidth="1"/>
    <col min="10" max="10" width="11.796875" customWidth="1"/>
    <col min="11" max="11" width="21.3984375" customWidth="1"/>
    <col min="14" max="14" width="14.296875" customWidth="1"/>
    <col min="15" max="15" width="13.69921875" customWidth="1"/>
    <col min="17" max="17" width="16.8984375" customWidth="1"/>
    <col min="18" max="18" width="16.3984375" customWidth="1"/>
    <col min="20" max="20" width="16.3984375" customWidth="1"/>
    <col min="21" max="21" width="16.296875" customWidth="1"/>
    <col min="22" max="22" width="14" customWidth="1"/>
    <col min="23" max="23" width="14.59765625" customWidth="1"/>
    <col min="24" max="24" width="12.796875" customWidth="1"/>
    <col min="25" max="25" width="16.09765625" customWidth="1"/>
    <col min="26" max="26" width="14.796875" customWidth="1"/>
    <col min="29" max="29" width="17" customWidth="1"/>
    <col min="30" max="30" width="12.19921875" customWidth="1"/>
    <col min="31" max="31" width="13.3984375" customWidth="1"/>
    <col min="32" max="32" width="13.19921875" customWidth="1"/>
    <col min="33" max="33" width="13.59765625" customWidth="1"/>
    <col min="34" max="34" width="17.3984375" customWidth="1"/>
    <col min="35" max="35" width="12.3984375" customWidth="1"/>
    <col min="36" max="36" width="11.296875" customWidth="1"/>
    <col min="37" max="37" width="13.69921875" customWidth="1"/>
    <col min="38" max="38" width="13" customWidth="1"/>
    <col min="39" max="39" width="13.59765625" customWidth="1"/>
    <col min="40" max="40" width="13.19921875" customWidth="1"/>
  </cols>
  <sheetData>
    <row r="1" spans="1:40" ht="18" x14ac:dyDescent="0.25">
      <c r="A1" s="7" t="s">
        <v>966</v>
      </c>
    </row>
    <row r="2" spans="1:40" ht="15.75" thickBot="1" x14ac:dyDescent="0.25"/>
    <row r="3" spans="1:40" ht="150.75" thickBot="1" x14ac:dyDescent="0.25">
      <c r="A3" s="13" t="s">
        <v>1159</v>
      </c>
      <c r="B3" s="14" t="s">
        <v>1160</v>
      </c>
      <c r="C3" s="14" t="s">
        <v>1161</v>
      </c>
      <c r="D3" s="14" t="s">
        <v>1162</v>
      </c>
      <c r="E3" s="15" t="s">
        <v>1163</v>
      </c>
    </row>
    <row r="4" spans="1:40" ht="15.75" thickBot="1" x14ac:dyDescent="0.25">
      <c r="A4" s="16" t="s">
        <v>0</v>
      </c>
      <c r="B4" s="17">
        <v>44440</v>
      </c>
      <c r="C4" s="17">
        <v>44804</v>
      </c>
      <c r="D4" s="18" t="s">
        <v>1207</v>
      </c>
      <c r="E4" s="19" t="s">
        <v>1</v>
      </c>
    </row>
    <row r="6" spans="1:40" ht="15.75" thickBot="1" x14ac:dyDescent="0.25">
      <c r="B6" t="s">
        <v>1164</v>
      </c>
      <c r="G6" t="s">
        <v>1165</v>
      </c>
      <c r="N6" t="s">
        <v>1166</v>
      </c>
      <c r="T6" t="s">
        <v>1167</v>
      </c>
      <c r="AB6" t="s">
        <v>1168</v>
      </c>
      <c r="AF6" t="s">
        <v>1169</v>
      </c>
      <c r="AJ6" t="s">
        <v>1170</v>
      </c>
      <c r="AL6" t="s">
        <v>1171</v>
      </c>
    </row>
    <row r="7" spans="1:40" ht="45.75" thickBot="1" x14ac:dyDescent="0.3">
      <c r="B7" s="20" t="s">
        <v>696</v>
      </c>
      <c r="C7" s="21">
        <v>100</v>
      </c>
      <c r="D7" s="22">
        <v>101</v>
      </c>
      <c r="E7" s="22">
        <v>102</v>
      </c>
      <c r="F7" s="23">
        <v>104</v>
      </c>
      <c r="G7" s="24">
        <v>105</v>
      </c>
      <c r="H7" s="25" t="s">
        <v>701</v>
      </c>
      <c r="I7" s="25">
        <v>112</v>
      </c>
      <c r="J7" s="25">
        <v>107</v>
      </c>
      <c r="K7" s="25">
        <v>108</v>
      </c>
      <c r="L7" s="25">
        <v>110</v>
      </c>
      <c r="M7" s="26">
        <v>113</v>
      </c>
      <c r="N7" s="31">
        <v>200.1</v>
      </c>
      <c r="O7" s="32">
        <v>200.2</v>
      </c>
      <c r="P7" s="33">
        <v>202</v>
      </c>
      <c r="Q7" s="33">
        <v>205</v>
      </c>
      <c r="R7" s="33">
        <v>204</v>
      </c>
      <c r="S7" s="34">
        <v>209</v>
      </c>
      <c r="T7" s="35">
        <v>300.10000000000002</v>
      </c>
      <c r="U7" s="36">
        <v>300.2</v>
      </c>
      <c r="V7" s="37">
        <v>301</v>
      </c>
      <c r="W7" s="37">
        <v>302</v>
      </c>
      <c r="X7" s="36">
        <v>303.10000000000002</v>
      </c>
      <c r="Y7" s="36">
        <v>303.2</v>
      </c>
      <c r="Z7" s="36">
        <v>303.3</v>
      </c>
      <c r="AA7" s="38">
        <v>306</v>
      </c>
      <c r="AB7" s="27">
        <v>307</v>
      </c>
      <c r="AC7" s="28">
        <v>308</v>
      </c>
      <c r="AD7" s="28">
        <v>309</v>
      </c>
      <c r="AE7" s="29">
        <v>318</v>
      </c>
      <c r="AF7" s="27">
        <v>400</v>
      </c>
      <c r="AG7" s="28">
        <v>404</v>
      </c>
      <c r="AH7" s="28">
        <v>405</v>
      </c>
      <c r="AI7" s="29">
        <v>406</v>
      </c>
      <c r="AJ7" s="27">
        <v>402</v>
      </c>
      <c r="AK7" s="28">
        <v>403</v>
      </c>
      <c r="AL7" s="28">
        <v>407</v>
      </c>
      <c r="AM7" s="29">
        <v>408</v>
      </c>
      <c r="AN7" s="27">
        <v>409</v>
      </c>
    </row>
    <row r="8" spans="1:40" ht="105" x14ac:dyDescent="0.2">
      <c r="A8" s="91" t="s">
        <v>1052</v>
      </c>
      <c r="B8" s="107" t="s">
        <v>697</v>
      </c>
      <c r="C8" s="40" t="s">
        <v>2</v>
      </c>
      <c r="D8" s="41" t="s">
        <v>702</v>
      </c>
      <c r="E8" s="41" t="s">
        <v>4</v>
      </c>
      <c r="F8" s="42" t="s">
        <v>703</v>
      </c>
      <c r="G8" s="43" t="s">
        <v>6</v>
      </c>
      <c r="H8" s="44" t="s">
        <v>7</v>
      </c>
      <c r="I8" s="44" t="s">
        <v>8</v>
      </c>
      <c r="J8" s="44" t="s">
        <v>9</v>
      </c>
      <c r="K8" s="44" t="s">
        <v>10</v>
      </c>
      <c r="L8" s="44" t="s">
        <v>11</v>
      </c>
      <c r="M8" s="45" t="s">
        <v>12</v>
      </c>
      <c r="N8" s="46" t="s">
        <v>1172</v>
      </c>
      <c r="O8" s="47" t="s">
        <v>1173</v>
      </c>
      <c r="P8" s="47" t="s">
        <v>1174</v>
      </c>
      <c r="Q8" s="47" t="s">
        <v>1175</v>
      </c>
      <c r="R8" s="47" t="s">
        <v>1176</v>
      </c>
      <c r="S8" s="48" t="s">
        <v>1177</v>
      </c>
      <c r="T8" s="49" t="s">
        <v>1178</v>
      </c>
      <c r="U8" s="50" t="s">
        <v>1179</v>
      </c>
      <c r="V8" s="50" t="s">
        <v>1180</v>
      </c>
      <c r="W8" s="50" t="s">
        <v>1181</v>
      </c>
      <c r="X8" s="50" t="s">
        <v>1182</v>
      </c>
      <c r="Y8" s="50" t="s">
        <v>1183</v>
      </c>
      <c r="Z8" s="50" t="s">
        <v>1184</v>
      </c>
      <c r="AA8" s="51" t="s">
        <v>1185</v>
      </c>
      <c r="AB8" s="52" t="s">
        <v>1063</v>
      </c>
      <c r="AC8" s="53" t="s">
        <v>1064</v>
      </c>
      <c r="AD8" s="53" t="s">
        <v>1065</v>
      </c>
      <c r="AE8" s="54" t="s">
        <v>1186</v>
      </c>
      <c r="AF8" s="52" t="s">
        <v>1187</v>
      </c>
      <c r="AG8" s="53" t="s">
        <v>1066</v>
      </c>
      <c r="AH8" s="53" t="s">
        <v>1067</v>
      </c>
      <c r="AI8" s="54" t="s">
        <v>1188</v>
      </c>
      <c r="AJ8" s="52" t="s">
        <v>1068</v>
      </c>
      <c r="AK8" s="53" t="s">
        <v>1069</v>
      </c>
      <c r="AL8" s="53" t="s">
        <v>1070</v>
      </c>
      <c r="AM8" s="54" t="s">
        <v>1071</v>
      </c>
      <c r="AN8" s="52" t="s">
        <v>13</v>
      </c>
    </row>
    <row r="9" spans="1:40" ht="142.5" x14ac:dyDescent="0.2">
      <c r="A9" s="92" t="s">
        <v>1052</v>
      </c>
      <c r="B9" s="92" t="s">
        <v>698</v>
      </c>
      <c r="C9" s="92" t="s">
        <v>14</v>
      </c>
      <c r="D9" s="92" t="s">
        <v>15</v>
      </c>
      <c r="E9" s="92" t="s">
        <v>704</v>
      </c>
      <c r="F9" s="92" t="s">
        <v>17</v>
      </c>
      <c r="G9" s="92" t="s">
        <v>18</v>
      </c>
      <c r="H9" s="92" t="s">
        <v>19</v>
      </c>
      <c r="I9" s="92" t="s">
        <v>20</v>
      </c>
      <c r="J9" s="92" t="s">
        <v>21</v>
      </c>
      <c r="K9" s="92" t="s">
        <v>21</v>
      </c>
      <c r="L9" s="92" t="s">
        <v>11</v>
      </c>
      <c r="M9" s="92" t="s">
        <v>22</v>
      </c>
      <c r="N9" s="92" t="s">
        <v>1189</v>
      </c>
      <c r="O9" s="92" t="s">
        <v>1190</v>
      </c>
      <c r="P9" s="92" t="s">
        <v>1191</v>
      </c>
      <c r="Q9" s="92" t="s">
        <v>1192</v>
      </c>
      <c r="R9" s="92" t="s">
        <v>1192</v>
      </c>
      <c r="S9" s="92" t="s">
        <v>1193</v>
      </c>
      <c r="T9" s="92" t="s">
        <v>1194</v>
      </c>
      <c r="U9" s="92" t="s">
        <v>1194</v>
      </c>
      <c r="V9" s="92" t="s">
        <v>1213</v>
      </c>
      <c r="W9" s="92" t="s">
        <v>1214</v>
      </c>
      <c r="X9" s="92" t="s">
        <v>1215</v>
      </c>
      <c r="Y9" s="92" t="s">
        <v>1198</v>
      </c>
      <c r="Z9" s="92" t="s">
        <v>1199</v>
      </c>
      <c r="AA9" s="92" t="s">
        <v>1200</v>
      </c>
      <c r="AB9" s="92" t="s">
        <v>1072</v>
      </c>
      <c r="AC9" s="92" t="s">
        <v>1216</v>
      </c>
      <c r="AD9" s="92" t="s">
        <v>1074</v>
      </c>
      <c r="AE9" s="92" t="s">
        <v>1201</v>
      </c>
      <c r="AF9" s="92" t="s">
        <v>1202</v>
      </c>
      <c r="AG9" s="92" t="s">
        <v>1075</v>
      </c>
      <c r="AH9" s="92" t="s">
        <v>1203</v>
      </c>
      <c r="AI9" s="92" t="s">
        <v>1204</v>
      </c>
      <c r="AJ9" s="92" t="s">
        <v>1076</v>
      </c>
      <c r="AK9" s="92" t="s">
        <v>1205</v>
      </c>
      <c r="AL9" s="92" t="s">
        <v>1206</v>
      </c>
      <c r="AM9" s="92" t="s">
        <v>1077</v>
      </c>
      <c r="AN9" s="92" t="s">
        <v>23</v>
      </c>
    </row>
    <row r="10" spans="1:40" x14ac:dyDescent="0.2">
      <c r="A10" t="s">
        <v>33</v>
      </c>
      <c r="B10" t="s">
        <v>699</v>
      </c>
      <c r="C10" t="s">
        <v>0</v>
      </c>
      <c r="D10" t="s">
        <v>24</v>
      </c>
      <c r="E10" t="s">
        <v>704</v>
      </c>
      <c r="F10" t="s">
        <v>17</v>
      </c>
      <c r="G10" t="s">
        <v>1</v>
      </c>
      <c r="H10" t="s">
        <v>31</v>
      </c>
      <c r="I10" t="s">
        <v>32</v>
      </c>
      <c r="J10" t="s">
        <v>33</v>
      </c>
      <c r="K10" t="s">
        <v>705</v>
      </c>
      <c r="L10" t="s">
        <v>35</v>
      </c>
      <c r="M10" t="s">
        <v>25</v>
      </c>
      <c r="N10" s="30">
        <v>43374</v>
      </c>
      <c r="O10" s="30">
        <v>43738</v>
      </c>
      <c r="P10" t="s">
        <v>1208</v>
      </c>
      <c r="Q10" s="55">
        <v>1513154</v>
      </c>
      <c r="R10" s="55">
        <v>5111372</v>
      </c>
      <c r="S10" s="39">
        <v>0.29599999999999999</v>
      </c>
      <c r="T10" s="30">
        <v>43525</v>
      </c>
      <c r="U10" s="30">
        <v>43890</v>
      </c>
      <c r="V10" s="55">
        <v>187897</v>
      </c>
      <c r="W10" s="55">
        <v>63698</v>
      </c>
      <c r="X10" s="55">
        <v>0</v>
      </c>
      <c r="Y10" s="55">
        <v>0</v>
      </c>
      <c r="Z10" s="55">
        <v>0</v>
      </c>
      <c r="AA10" s="55">
        <v>0</v>
      </c>
      <c r="AB10" t="s">
        <v>26</v>
      </c>
      <c r="AC10">
        <v>1</v>
      </c>
      <c r="AD10">
        <v>1</v>
      </c>
      <c r="AE10" s="55">
        <v>63698</v>
      </c>
      <c r="AF10" s="55">
        <v>55617.51</v>
      </c>
      <c r="AG10" t="s">
        <v>1209</v>
      </c>
      <c r="AH10">
        <v>1.0069999999999999</v>
      </c>
      <c r="AI10" s="55">
        <v>56006.83</v>
      </c>
      <c r="AJ10" s="55">
        <v>0</v>
      </c>
      <c r="AK10" s="55">
        <v>56006.83</v>
      </c>
      <c r="AL10" s="55">
        <v>-7691.17</v>
      </c>
      <c r="AM10" s="55">
        <v>0</v>
      </c>
      <c r="AN10" s="55">
        <v>-7691.17</v>
      </c>
    </row>
    <row r="11" spans="1:40" x14ac:dyDescent="0.2">
      <c r="A11" t="s">
        <v>708</v>
      </c>
      <c r="B11" t="s">
        <v>699</v>
      </c>
      <c r="C11" t="s">
        <v>0</v>
      </c>
      <c r="D11" t="s">
        <v>24</v>
      </c>
      <c r="E11" t="s">
        <v>704</v>
      </c>
      <c r="F11" t="s">
        <v>17</v>
      </c>
      <c r="G11" t="s">
        <v>1</v>
      </c>
      <c r="H11" t="s">
        <v>706</v>
      </c>
      <c r="I11" t="s">
        <v>707</v>
      </c>
      <c r="J11" t="s">
        <v>708</v>
      </c>
      <c r="K11" t="s">
        <v>709</v>
      </c>
      <c r="L11" t="s">
        <v>35</v>
      </c>
      <c r="M11" t="s">
        <v>25</v>
      </c>
      <c r="N11" s="30">
        <v>43191</v>
      </c>
      <c r="O11" s="30">
        <v>43555</v>
      </c>
      <c r="P11" t="s">
        <v>1208</v>
      </c>
      <c r="Q11" s="55">
        <v>340367</v>
      </c>
      <c r="R11" s="55">
        <v>529578</v>
      </c>
      <c r="S11" s="39">
        <v>0.64270000000000005</v>
      </c>
      <c r="T11" s="30">
        <v>43525</v>
      </c>
      <c r="U11" s="30">
        <v>43890</v>
      </c>
      <c r="V11" s="55">
        <v>16993</v>
      </c>
      <c r="W11" s="55">
        <v>4980</v>
      </c>
      <c r="X11" s="55">
        <v>0</v>
      </c>
      <c r="Y11" s="55">
        <v>0</v>
      </c>
      <c r="Z11" s="55">
        <v>0</v>
      </c>
      <c r="AA11" s="55">
        <v>0</v>
      </c>
      <c r="AB11" t="s">
        <v>26</v>
      </c>
      <c r="AC11">
        <v>1</v>
      </c>
      <c r="AD11">
        <v>1</v>
      </c>
      <c r="AE11" s="55">
        <v>4980</v>
      </c>
      <c r="AF11" s="55">
        <v>10921.4</v>
      </c>
      <c r="AG11" t="s">
        <v>1209</v>
      </c>
      <c r="AH11">
        <v>1.0230999999999999</v>
      </c>
      <c r="AI11" s="55">
        <v>11173.68</v>
      </c>
      <c r="AJ11" s="55">
        <v>0</v>
      </c>
      <c r="AK11" s="55">
        <v>11173.68</v>
      </c>
      <c r="AL11" s="55">
        <v>6193.68</v>
      </c>
      <c r="AM11" s="55">
        <v>0</v>
      </c>
      <c r="AN11" s="55">
        <v>6193.68</v>
      </c>
    </row>
    <row r="12" spans="1:40" x14ac:dyDescent="0.2">
      <c r="A12" t="s">
        <v>712</v>
      </c>
      <c r="B12" t="s">
        <v>699</v>
      </c>
      <c r="C12" t="s">
        <v>0</v>
      </c>
      <c r="D12" t="s">
        <v>24</v>
      </c>
      <c r="E12" t="s">
        <v>704</v>
      </c>
      <c r="F12" t="s">
        <v>17</v>
      </c>
      <c r="G12" t="s">
        <v>1</v>
      </c>
      <c r="H12" t="s">
        <v>710</v>
      </c>
      <c r="I12" t="s">
        <v>711</v>
      </c>
      <c r="J12" t="s">
        <v>712</v>
      </c>
      <c r="K12" t="s">
        <v>713</v>
      </c>
      <c r="L12" t="s">
        <v>35</v>
      </c>
      <c r="M12" t="s">
        <v>82</v>
      </c>
      <c r="N12" s="30">
        <v>43374</v>
      </c>
      <c r="O12" s="30">
        <v>43738</v>
      </c>
      <c r="P12" t="s">
        <v>1208</v>
      </c>
      <c r="Q12" s="55">
        <v>893756</v>
      </c>
      <c r="R12" s="55">
        <v>4942190</v>
      </c>
      <c r="S12" s="39">
        <v>0.18079999999999999</v>
      </c>
      <c r="T12" s="30">
        <v>43525</v>
      </c>
      <c r="U12" s="30">
        <v>43890</v>
      </c>
      <c r="V12" s="55">
        <v>12221</v>
      </c>
      <c r="W12" s="55">
        <v>2861</v>
      </c>
      <c r="X12" s="55">
        <v>0</v>
      </c>
      <c r="Y12" s="55">
        <v>0</v>
      </c>
      <c r="Z12" s="55">
        <v>0</v>
      </c>
      <c r="AA12" s="55">
        <v>0</v>
      </c>
      <c r="AB12" t="s">
        <v>26</v>
      </c>
      <c r="AC12">
        <v>1</v>
      </c>
      <c r="AD12">
        <v>1</v>
      </c>
      <c r="AE12" s="55">
        <v>2861</v>
      </c>
      <c r="AF12" s="55">
        <v>2209.56</v>
      </c>
      <c r="AG12" t="s">
        <v>1209</v>
      </c>
      <c r="AH12">
        <v>1.0069999999999999</v>
      </c>
      <c r="AI12" s="55">
        <v>2225.0300000000002</v>
      </c>
      <c r="AJ12" s="55">
        <v>0</v>
      </c>
      <c r="AK12" s="55">
        <v>2225.0300000000002</v>
      </c>
      <c r="AL12" s="55">
        <v>-635.97</v>
      </c>
      <c r="AM12" s="55">
        <v>0</v>
      </c>
      <c r="AN12" s="55">
        <v>-635.97</v>
      </c>
    </row>
    <row r="13" spans="1:40" x14ac:dyDescent="0.2">
      <c r="A13" t="s">
        <v>52</v>
      </c>
      <c r="B13" t="s">
        <v>699</v>
      </c>
      <c r="C13" t="s">
        <v>0</v>
      </c>
      <c r="D13" t="s">
        <v>24</v>
      </c>
      <c r="E13" t="s">
        <v>704</v>
      </c>
      <c r="F13" t="s">
        <v>17</v>
      </c>
      <c r="G13" t="s">
        <v>1</v>
      </c>
      <c r="H13" t="s">
        <v>50</v>
      </c>
      <c r="I13" t="s">
        <v>51</v>
      </c>
      <c r="J13" t="s">
        <v>52</v>
      </c>
      <c r="K13" t="s">
        <v>53</v>
      </c>
      <c r="L13" t="s">
        <v>35</v>
      </c>
      <c r="M13" t="s">
        <v>25</v>
      </c>
      <c r="N13" s="30">
        <v>43282</v>
      </c>
      <c r="O13" s="30">
        <v>43646</v>
      </c>
      <c r="P13" t="s">
        <v>1208</v>
      </c>
      <c r="Q13" s="55">
        <v>1929152</v>
      </c>
      <c r="R13" s="55">
        <v>4565642</v>
      </c>
      <c r="S13" s="39">
        <v>0.42249999999999999</v>
      </c>
      <c r="T13" s="30">
        <v>43525</v>
      </c>
      <c r="U13" s="30">
        <v>43890</v>
      </c>
      <c r="V13" s="55">
        <v>47924</v>
      </c>
      <c r="W13" s="55">
        <v>15896</v>
      </c>
      <c r="X13" s="55">
        <v>0</v>
      </c>
      <c r="Y13" s="55">
        <v>0</v>
      </c>
      <c r="Z13" s="55">
        <v>0</v>
      </c>
      <c r="AA13" s="55">
        <v>0</v>
      </c>
      <c r="AB13" t="s">
        <v>26</v>
      </c>
      <c r="AC13">
        <v>1</v>
      </c>
      <c r="AD13">
        <v>1</v>
      </c>
      <c r="AE13" s="55">
        <v>15896</v>
      </c>
      <c r="AF13" s="55">
        <v>20247.89</v>
      </c>
      <c r="AG13" t="s">
        <v>1209</v>
      </c>
      <c r="AH13">
        <v>1.0182</v>
      </c>
      <c r="AI13" s="55">
        <v>20616.400000000001</v>
      </c>
      <c r="AJ13" s="55">
        <v>0</v>
      </c>
      <c r="AK13" s="55">
        <v>20616.400000000001</v>
      </c>
      <c r="AL13" s="55">
        <v>4720.3999999999996</v>
      </c>
      <c r="AM13" s="55">
        <v>0</v>
      </c>
      <c r="AN13" s="55">
        <v>4720.3999999999996</v>
      </c>
    </row>
    <row r="14" spans="1:40" x14ac:dyDescent="0.2">
      <c r="A14" t="s">
        <v>719</v>
      </c>
      <c r="B14" t="s">
        <v>699</v>
      </c>
      <c r="C14" t="s">
        <v>0</v>
      </c>
      <c r="D14" t="s">
        <v>24</v>
      </c>
      <c r="E14" t="s">
        <v>704</v>
      </c>
      <c r="F14" t="s">
        <v>17</v>
      </c>
      <c r="G14" t="s">
        <v>1</v>
      </c>
      <c r="H14" t="s">
        <v>717</v>
      </c>
      <c r="I14" t="s">
        <v>718</v>
      </c>
      <c r="J14" t="s">
        <v>719</v>
      </c>
      <c r="K14" t="s">
        <v>720</v>
      </c>
      <c r="L14" t="s">
        <v>35</v>
      </c>
      <c r="M14" t="s">
        <v>82</v>
      </c>
      <c r="N14" s="30">
        <v>43374</v>
      </c>
      <c r="O14" s="30">
        <v>43738</v>
      </c>
      <c r="P14" t="s">
        <v>1208</v>
      </c>
      <c r="Q14" s="55">
        <v>1051435</v>
      </c>
      <c r="R14" s="55">
        <v>3363099</v>
      </c>
      <c r="S14" s="39">
        <v>0.31259999999999999</v>
      </c>
      <c r="T14" s="30">
        <v>43525</v>
      </c>
      <c r="U14" s="30">
        <v>43890</v>
      </c>
      <c r="V14" s="55">
        <v>50490</v>
      </c>
      <c r="W14" s="55">
        <v>22192</v>
      </c>
      <c r="X14" s="55">
        <v>0</v>
      </c>
      <c r="Y14" s="55">
        <v>0</v>
      </c>
      <c r="Z14" s="55">
        <v>0</v>
      </c>
      <c r="AA14" s="55">
        <v>0</v>
      </c>
      <c r="AB14" t="s">
        <v>26</v>
      </c>
      <c r="AC14">
        <v>1</v>
      </c>
      <c r="AD14">
        <v>1</v>
      </c>
      <c r="AE14" s="55">
        <v>22192</v>
      </c>
      <c r="AF14" s="55">
        <v>15783.17</v>
      </c>
      <c r="AG14" t="s">
        <v>1209</v>
      </c>
      <c r="AH14">
        <v>1.0069999999999999</v>
      </c>
      <c r="AI14" s="55">
        <v>15893.65</v>
      </c>
      <c r="AJ14" s="55">
        <v>0</v>
      </c>
      <c r="AK14" s="55">
        <v>15893.65</v>
      </c>
      <c r="AL14" s="55">
        <v>-6298.35</v>
      </c>
      <c r="AM14" s="55">
        <v>0</v>
      </c>
      <c r="AN14" s="55">
        <v>-6298.35</v>
      </c>
    </row>
    <row r="15" spans="1:40" x14ac:dyDescent="0.2">
      <c r="A15" t="s">
        <v>76</v>
      </c>
      <c r="B15" t="s">
        <v>699</v>
      </c>
      <c r="C15" t="s">
        <v>0</v>
      </c>
      <c r="D15" t="s">
        <v>24</v>
      </c>
      <c r="E15" t="s">
        <v>704</v>
      </c>
      <c r="F15" t="s">
        <v>17</v>
      </c>
      <c r="G15" t="s">
        <v>1</v>
      </c>
      <c r="H15" t="s">
        <v>74</v>
      </c>
      <c r="I15" t="s">
        <v>75</v>
      </c>
      <c r="J15" t="s">
        <v>76</v>
      </c>
      <c r="K15" t="s">
        <v>721</v>
      </c>
      <c r="L15" t="s">
        <v>35</v>
      </c>
      <c r="M15" t="s">
        <v>25</v>
      </c>
      <c r="N15" s="30">
        <v>43282</v>
      </c>
      <c r="O15" s="30">
        <v>43646</v>
      </c>
      <c r="P15" t="s">
        <v>1210</v>
      </c>
      <c r="Q15" s="55">
        <v>1826036</v>
      </c>
      <c r="R15" s="55">
        <v>5052733</v>
      </c>
      <c r="S15" s="39">
        <v>0.3614</v>
      </c>
      <c r="T15" s="30">
        <v>43525</v>
      </c>
      <c r="U15" s="30">
        <v>43890</v>
      </c>
      <c r="V15" s="55">
        <v>32987</v>
      </c>
      <c r="W15" s="55">
        <v>9378</v>
      </c>
      <c r="X15" s="55">
        <v>0</v>
      </c>
      <c r="Y15" s="55">
        <v>0</v>
      </c>
      <c r="Z15" s="55">
        <v>0</v>
      </c>
      <c r="AA15" s="55">
        <v>0</v>
      </c>
      <c r="AB15" t="s">
        <v>26</v>
      </c>
      <c r="AC15">
        <v>1</v>
      </c>
      <c r="AD15">
        <v>1</v>
      </c>
      <c r="AE15" s="55">
        <v>9378</v>
      </c>
      <c r="AF15" s="55">
        <v>11921.5</v>
      </c>
      <c r="AG15" t="s">
        <v>1209</v>
      </c>
      <c r="AH15">
        <v>1.0182</v>
      </c>
      <c r="AI15" s="55">
        <v>12138.47</v>
      </c>
      <c r="AJ15" s="55">
        <v>0</v>
      </c>
      <c r="AK15" s="55">
        <v>12138.47</v>
      </c>
      <c r="AL15" s="55">
        <v>2760.47</v>
      </c>
      <c r="AM15" s="55">
        <v>0</v>
      </c>
      <c r="AN15" s="55">
        <v>2760.47</v>
      </c>
    </row>
    <row r="16" spans="1:40" x14ac:dyDescent="0.2">
      <c r="A16" t="s">
        <v>80</v>
      </c>
      <c r="B16" t="s">
        <v>699</v>
      </c>
      <c r="C16" t="s">
        <v>0</v>
      </c>
      <c r="D16" t="s">
        <v>24</v>
      </c>
      <c r="E16" t="s">
        <v>704</v>
      </c>
      <c r="F16" t="s">
        <v>17</v>
      </c>
      <c r="G16" t="s">
        <v>1</v>
      </c>
      <c r="H16" t="s">
        <v>78</v>
      </c>
      <c r="I16" t="s">
        <v>79</v>
      </c>
      <c r="J16" t="s">
        <v>80</v>
      </c>
      <c r="K16" t="s">
        <v>722</v>
      </c>
      <c r="L16" t="s">
        <v>35</v>
      </c>
      <c r="M16" t="s">
        <v>25</v>
      </c>
      <c r="N16" s="30">
        <v>43466</v>
      </c>
      <c r="O16" s="30">
        <v>43830</v>
      </c>
      <c r="P16" t="s">
        <v>1208</v>
      </c>
      <c r="Q16" s="55">
        <v>51654862</v>
      </c>
      <c r="R16" s="55">
        <v>161675268</v>
      </c>
      <c r="S16" s="39">
        <v>0.31950000000000001</v>
      </c>
      <c r="T16" s="30">
        <v>43525</v>
      </c>
      <c r="U16" s="30">
        <v>43890</v>
      </c>
      <c r="V16" s="55">
        <v>22362044</v>
      </c>
      <c r="W16" s="55">
        <v>4770259</v>
      </c>
      <c r="X16" s="55">
        <v>0</v>
      </c>
      <c r="Y16" s="55">
        <v>0</v>
      </c>
      <c r="Z16" s="55">
        <v>0</v>
      </c>
      <c r="AA16" s="55">
        <v>0</v>
      </c>
      <c r="AB16" t="s">
        <v>26</v>
      </c>
      <c r="AC16">
        <v>1</v>
      </c>
      <c r="AD16">
        <v>1</v>
      </c>
      <c r="AE16" s="55">
        <v>4770259</v>
      </c>
      <c r="AF16" s="55">
        <v>7144673.0599999996</v>
      </c>
      <c r="AG16" t="s">
        <v>1209</v>
      </c>
      <c r="AH16">
        <v>1</v>
      </c>
      <c r="AI16" s="55">
        <v>7144673.0599999996</v>
      </c>
      <c r="AJ16" s="55">
        <v>0</v>
      </c>
      <c r="AK16" s="55">
        <v>7144673.0599999996</v>
      </c>
      <c r="AL16" s="55">
        <v>2374414.06</v>
      </c>
      <c r="AM16" s="55">
        <v>0</v>
      </c>
      <c r="AN16" s="55">
        <v>2374414.06</v>
      </c>
    </row>
    <row r="17" spans="1:40" x14ac:dyDescent="0.2">
      <c r="A17" t="s">
        <v>85</v>
      </c>
      <c r="B17" t="s">
        <v>699</v>
      </c>
      <c r="C17" t="s">
        <v>0</v>
      </c>
      <c r="D17" t="s">
        <v>24</v>
      </c>
      <c r="E17" t="s">
        <v>704</v>
      </c>
      <c r="F17" t="s">
        <v>17</v>
      </c>
      <c r="G17" t="s">
        <v>1</v>
      </c>
      <c r="H17" t="s">
        <v>83</v>
      </c>
      <c r="I17" t="s">
        <v>84</v>
      </c>
      <c r="J17" t="s">
        <v>85</v>
      </c>
      <c r="K17" t="s">
        <v>723</v>
      </c>
      <c r="L17" t="s">
        <v>35</v>
      </c>
      <c r="M17" t="s">
        <v>82</v>
      </c>
      <c r="N17" s="30">
        <v>43282</v>
      </c>
      <c r="O17" s="30">
        <v>43646</v>
      </c>
      <c r="P17" t="s">
        <v>1208</v>
      </c>
      <c r="Q17" s="55">
        <v>1175916</v>
      </c>
      <c r="R17" s="55">
        <v>7662615</v>
      </c>
      <c r="S17" s="39">
        <v>0.1535</v>
      </c>
      <c r="T17" s="30">
        <v>43525</v>
      </c>
      <c r="U17" s="30">
        <v>43890</v>
      </c>
      <c r="V17" s="55">
        <v>33181</v>
      </c>
      <c r="W17" s="55">
        <v>7983</v>
      </c>
      <c r="X17" s="55">
        <v>0</v>
      </c>
      <c r="Y17" s="55">
        <v>0</v>
      </c>
      <c r="Z17" s="55">
        <v>0</v>
      </c>
      <c r="AA17" s="55">
        <v>0</v>
      </c>
      <c r="AB17" t="s">
        <v>26</v>
      </c>
      <c r="AC17">
        <v>1</v>
      </c>
      <c r="AD17">
        <v>1</v>
      </c>
      <c r="AE17" s="55">
        <v>7983</v>
      </c>
      <c r="AF17" s="55">
        <v>5093.28</v>
      </c>
      <c r="AG17" t="s">
        <v>1209</v>
      </c>
      <c r="AH17">
        <v>1.0182</v>
      </c>
      <c r="AI17" s="55">
        <v>5185.9799999999996</v>
      </c>
      <c r="AJ17" s="55">
        <v>0</v>
      </c>
      <c r="AK17" s="55">
        <v>5185.9799999999996</v>
      </c>
      <c r="AL17" s="55">
        <v>-2797.02</v>
      </c>
      <c r="AM17" s="55">
        <v>0</v>
      </c>
      <c r="AN17" s="55">
        <v>-2797.02</v>
      </c>
    </row>
    <row r="18" spans="1:40" x14ac:dyDescent="0.2">
      <c r="A18" t="s">
        <v>595</v>
      </c>
      <c r="B18" t="s">
        <v>699</v>
      </c>
      <c r="C18" t="s">
        <v>0</v>
      </c>
      <c r="D18" t="s">
        <v>24</v>
      </c>
      <c r="E18" t="s">
        <v>704</v>
      </c>
      <c r="F18" t="s">
        <v>17</v>
      </c>
      <c r="G18" t="s">
        <v>1</v>
      </c>
      <c r="H18" t="s">
        <v>593</v>
      </c>
      <c r="I18" t="s">
        <v>594</v>
      </c>
      <c r="J18" t="s">
        <v>595</v>
      </c>
      <c r="K18" t="s">
        <v>724</v>
      </c>
      <c r="L18" t="s">
        <v>35</v>
      </c>
      <c r="M18" t="s">
        <v>25</v>
      </c>
      <c r="N18" s="30">
        <v>43374</v>
      </c>
      <c r="O18" s="30">
        <v>43738</v>
      </c>
      <c r="P18" t="s">
        <v>1208</v>
      </c>
      <c r="Q18" s="55">
        <v>1041471</v>
      </c>
      <c r="R18" s="55">
        <v>2675228</v>
      </c>
      <c r="S18" s="39">
        <v>0.38929999999999998</v>
      </c>
      <c r="T18" s="30">
        <v>43525</v>
      </c>
      <c r="U18" s="30">
        <v>43890</v>
      </c>
      <c r="V18" s="55">
        <v>115753</v>
      </c>
      <c r="W18" s="55">
        <v>46807</v>
      </c>
      <c r="X18" s="55">
        <v>0</v>
      </c>
      <c r="Y18" s="55">
        <v>0</v>
      </c>
      <c r="Z18" s="55">
        <v>0</v>
      </c>
      <c r="AA18" s="55">
        <v>0</v>
      </c>
      <c r="AB18" t="s">
        <v>26</v>
      </c>
      <c r="AC18">
        <v>1</v>
      </c>
      <c r="AD18">
        <v>1</v>
      </c>
      <c r="AE18" s="55">
        <v>46807</v>
      </c>
      <c r="AF18" s="55">
        <v>45062.64</v>
      </c>
      <c r="AG18" t="s">
        <v>1209</v>
      </c>
      <c r="AH18">
        <v>1.0069999999999999</v>
      </c>
      <c r="AI18" s="55">
        <v>45378.080000000002</v>
      </c>
      <c r="AJ18" s="55">
        <v>0</v>
      </c>
      <c r="AK18" s="55">
        <v>45378.080000000002</v>
      </c>
      <c r="AL18" s="55">
        <v>-1428.92</v>
      </c>
      <c r="AM18" s="55">
        <v>0</v>
      </c>
      <c r="AN18" s="55">
        <v>-1428.92</v>
      </c>
    </row>
    <row r="19" spans="1:40" x14ac:dyDescent="0.2">
      <c r="A19" t="s">
        <v>115</v>
      </c>
      <c r="B19" t="s">
        <v>699</v>
      </c>
      <c r="C19" t="s">
        <v>0</v>
      </c>
      <c r="D19" t="s">
        <v>24</v>
      </c>
      <c r="E19" t="s">
        <v>704</v>
      </c>
      <c r="F19" t="s">
        <v>17</v>
      </c>
      <c r="G19" t="s">
        <v>1</v>
      </c>
      <c r="H19" t="s">
        <v>113</v>
      </c>
      <c r="I19" t="s">
        <v>114</v>
      </c>
      <c r="J19" t="s">
        <v>115</v>
      </c>
      <c r="K19" t="s">
        <v>729</v>
      </c>
      <c r="L19" t="s">
        <v>35</v>
      </c>
      <c r="M19" t="s">
        <v>25</v>
      </c>
      <c r="N19" s="30">
        <v>43374</v>
      </c>
      <c r="O19" s="30">
        <v>43738</v>
      </c>
      <c r="P19" t="s">
        <v>1208</v>
      </c>
      <c r="Q19" s="55">
        <v>4167119</v>
      </c>
      <c r="R19" s="55">
        <v>9429681</v>
      </c>
      <c r="S19" s="39">
        <v>0.44190000000000002</v>
      </c>
      <c r="T19" s="30">
        <v>43525</v>
      </c>
      <c r="U19" s="30">
        <v>43890</v>
      </c>
      <c r="V19" s="55">
        <v>119859</v>
      </c>
      <c r="W19" s="55">
        <v>41293</v>
      </c>
      <c r="X19" s="55">
        <v>0</v>
      </c>
      <c r="Y19" s="55">
        <v>0</v>
      </c>
      <c r="Z19" s="55">
        <v>0</v>
      </c>
      <c r="AA19" s="55">
        <v>0</v>
      </c>
      <c r="AB19" t="s">
        <v>26</v>
      </c>
      <c r="AC19">
        <v>1</v>
      </c>
      <c r="AD19">
        <v>1</v>
      </c>
      <c r="AE19" s="55">
        <v>41293</v>
      </c>
      <c r="AF19" s="55">
        <v>52965.69</v>
      </c>
      <c r="AG19" t="s">
        <v>1209</v>
      </c>
      <c r="AH19">
        <v>1.0069999999999999</v>
      </c>
      <c r="AI19" s="55">
        <v>53336.45</v>
      </c>
      <c r="AJ19" s="55">
        <v>0</v>
      </c>
      <c r="AK19" s="55">
        <v>53336.45</v>
      </c>
      <c r="AL19" s="55">
        <v>12043.45</v>
      </c>
      <c r="AM19" s="55">
        <v>0</v>
      </c>
      <c r="AN19" s="55">
        <v>12043.45</v>
      </c>
    </row>
    <row r="20" spans="1:40" x14ac:dyDescent="0.2">
      <c r="A20" t="s">
        <v>142</v>
      </c>
      <c r="B20" t="s">
        <v>699</v>
      </c>
      <c r="C20" t="s">
        <v>0</v>
      </c>
      <c r="D20" t="s">
        <v>24</v>
      </c>
      <c r="E20" t="s">
        <v>704</v>
      </c>
      <c r="F20" t="s">
        <v>17</v>
      </c>
      <c r="G20" t="s">
        <v>1</v>
      </c>
      <c r="H20" t="s">
        <v>140</v>
      </c>
      <c r="I20" t="s">
        <v>141</v>
      </c>
      <c r="J20" t="s">
        <v>142</v>
      </c>
      <c r="K20" t="s">
        <v>731</v>
      </c>
      <c r="L20" t="s">
        <v>35</v>
      </c>
      <c r="M20" t="s">
        <v>25</v>
      </c>
      <c r="N20" s="30">
        <v>43282</v>
      </c>
      <c r="O20" s="30">
        <v>43646</v>
      </c>
      <c r="P20" t="s">
        <v>1208</v>
      </c>
      <c r="Q20" s="55">
        <v>31254688</v>
      </c>
      <c r="R20" s="55">
        <v>103660038</v>
      </c>
      <c r="S20" s="39">
        <v>0.30149999999999999</v>
      </c>
      <c r="T20" s="30">
        <v>43525</v>
      </c>
      <c r="U20" s="30">
        <v>43890</v>
      </c>
      <c r="V20" s="55">
        <v>1330164</v>
      </c>
      <c r="W20" s="55">
        <v>173805</v>
      </c>
      <c r="X20" s="55">
        <v>0</v>
      </c>
      <c r="Y20" s="55">
        <v>0</v>
      </c>
      <c r="Z20" s="55">
        <v>0</v>
      </c>
      <c r="AA20" s="55">
        <v>0</v>
      </c>
      <c r="AB20" t="s">
        <v>26</v>
      </c>
      <c r="AC20">
        <v>1</v>
      </c>
      <c r="AD20">
        <v>1</v>
      </c>
      <c r="AE20" s="55">
        <v>173805</v>
      </c>
      <c r="AF20" s="55">
        <v>401044.45</v>
      </c>
      <c r="AG20" t="s">
        <v>1209</v>
      </c>
      <c r="AH20">
        <v>1.0182</v>
      </c>
      <c r="AI20" s="55">
        <v>408343.46</v>
      </c>
      <c r="AJ20" s="55">
        <v>0</v>
      </c>
      <c r="AK20" s="55">
        <v>408343.46</v>
      </c>
      <c r="AL20" s="55">
        <v>234538.46</v>
      </c>
      <c r="AM20" s="55">
        <v>0</v>
      </c>
      <c r="AN20" s="55">
        <v>234538.46</v>
      </c>
    </row>
    <row r="21" spans="1:40" x14ac:dyDescent="0.2">
      <c r="A21" t="s">
        <v>734</v>
      </c>
      <c r="B21" t="s">
        <v>699</v>
      </c>
      <c r="C21" t="s">
        <v>0</v>
      </c>
      <c r="D21" t="s">
        <v>24</v>
      </c>
      <c r="E21" t="s">
        <v>704</v>
      </c>
      <c r="F21" t="s">
        <v>17</v>
      </c>
      <c r="G21" t="s">
        <v>1</v>
      </c>
      <c r="H21" t="s">
        <v>732</v>
      </c>
      <c r="I21" t="s">
        <v>733</v>
      </c>
      <c r="J21" t="s">
        <v>734</v>
      </c>
      <c r="K21" t="s">
        <v>735</v>
      </c>
      <c r="L21" t="s">
        <v>35</v>
      </c>
      <c r="M21" t="s">
        <v>82</v>
      </c>
      <c r="N21" s="30">
        <v>43374</v>
      </c>
      <c r="O21" s="30">
        <v>43738</v>
      </c>
      <c r="P21" t="s">
        <v>1208</v>
      </c>
      <c r="Q21" s="55">
        <v>952511</v>
      </c>
      <c r="R21" s="55">
        <v>4151698</v>
      </c>
      <c r="S21" s="39">
        <v>0.22939999999999999</v>
      </c>
      <c r="T21" s="30">
        <v>43525</v>
      </c>
      <c r="U21" s="30">
        <v>43890</v>
      </c>
      <c r="V21" s="55">
        <v>23442</v>
      </c>
      <c r="W21" s="55">
        <v>7624</v>
      </c>
      <c r="X21" s="55">
        <v>0</v>
      </c>
      <c r="Y21" s="55">
        <v>0</v>
      </c>
      <c r="Z21" s="55">
        <v>0</v>
      </c>
      <c r="AA21" s="55">
        <v>0</v>
      </c>
      <c r="AB21" t="s">
        <v>26</v>
      </c>
      <c r="AC21">
        <v>1</v>
      </c>
      <c r="AD21">
        <v>1</v>
      </c>
      <c r="AE21" s="55">
        <v>7624</v>
      </c>
      <c r="AF21" s="55">
        <v>5377.59</v>
      </c>
      <c r="AG21" t="s">
        <v>1209</v>
      </c>
      <c r="AH21">
        <v>1.0069999999999999</v>
      </c>
      <c r="AI21" s="55">
        <v>5415.23</v>
      </c>
      <c r="AJ21" s="55">
        <v>0</v>
      </c>
      <c r="AK21" s="55">
        <v>5415.23</v>
      </c>
      <c r="AL21" s="55">
        <v>-2208.77</v>
      </c>
      <c r="AM21" s="55">
        <v>0</v>
      </c>
      <c r="AN21" s="55">
        <v>-2208.77</v>
      </c>
    </row>
    <row r="22" spans="1:40" x14ac:dyDescent="0.2">
      <c r="A22" t="s">
        <v>738</v>
      </c>
      <c r="B22" t="s">
        <v>699</v>
      </c>
      <c r="C22" t="s">
        <v>0</v>
      </c>
      <c r="D22" t="s">
        <v>24</v>
      </c>
      <c r="E22" t="s">
        <v>704</v>
      </c>
      <c r="F22" t="s">
        <v>17</v>
      </c>
      <c r="G22" t="s">
        <v>1</v>
      </c>
      <c r="H22" t="s">
        <v>736</v>
      </c>
      <c r="I22" t="s">
        <v>737</v>
      </c>
      <c r="J22" t="s">
        <v>738</v>
      </c>
      <c r="K22" t="s">
        <v>739</v>
      </c>
      <c r="L22" t="s">
        <v>35</v>
      </c>
      <c r="M22" t="s">
        <v>82</v>
      </c>
      <c r="N22" s="30">
        <v>43374</v>
      </c>
      <c r="O22" s="30">
        <v>43738</v>
      </c>
      <c r="P22" t="s">
        <v>1208</v>
      </c>
      <c r="Q22" s="55">
        <v>192886</v>
      </c>
      <c r="R22" s="55">
        <v>141622</v>
      </c>
      <c r="S22" s="39">
        <v>1.3620000000000001</v>
      </c>
      <c r="T22" s="30">
        <v>43525</v>
      </c>
      <c r="U22" s="30">
        <v>43890</v>
      </c>
      <c r="V22" s="55">
        <v>2843</v>
      </c>
      <c r="W22" s="55">
        <v>1226</v>
      </c>
      <c r="X22" s="55">
        <v>0</v>
      </c>
      <c r="Y22" s="55">
        <v>0</v>
      </c>
      <c r="Z22" s="55">
        <v>0</v>
      </c>
      <c r="AA22" s="55">
        <v>0</v>
      </c>
      <c r="AB22" t="s">
        <v>26</v>
      </c>
      <c r="AC22">
        <v>1</v>
      </c>
      <c r="AD22">
        <v>1</v>
      </c>
      <c r="AE22" s="55">
        <v>1226</v>
      </c>
      <c r="AF22" s="55">
        <v>3872.17</v>
      </c>
      <c r="AG22" t="s">
        <v>1209</v>
      </c>
      <c r="AH22">
        <v>1.0069999999999999</v>
      </c>
      <c r="AI22" s="55">
        <v>3899.28</v>
      </c>
      <c r="AJ22" s="55">
        <v>0</v>
      </c>
      <c r="AK22" s="55">
        <v>3899.28</v>
      </c>
      <c r="AL22" s="55">
        <v>2673.28</v>
      </c>
      <c r="AM22" s="55">
        <v>0</v>
      </c>
      <c r="AN22" s="55">
        <v>2673.28</v>
      </c>
    </row>
    <row r="23" spans="1:40" x14ac:dyDescent="0.2">
      <c r="A23" t="s">
        <v>171</v>
      </c>
      <c r="B23" t="s">
        <v>699</v>
      </c>
      <c r="C23" t="s">
        <v>0</v>
      </c>
      <c r="D23" t="s">
        <v>24</v>
      </c>
      <c r="E23" t="s">
        <v>704</v>
      </c>
      <c r="F23" t="s">
        <v>17</v>
      </c>
      <c r="G23" t="s">
        <v>1</v>
      </c>
      <c r="H23" t="s">
        <v>169</v>
      </c>
      <c r="I23" t="s">
        <v>170</v>
      </c>
      <c r="J23" t="s">
        <v>171</v>
      </c>
      <c r="K23" t="s">
        <v>744</v>
      </c>
      <c r="L23" t="s">
        <v>35</v>
      </c>
      <c r="M23" t="s">
        <v>82</v>
      </c>
      <c r="N23" s="30">
        <v>43374</v>
      </c>
      <c r="O23" s="30">
        <v>43738</v>
      </c>
      <c r="P23" t="s">
        <v>1208</v>
      </c>
      <c r="Q23" s="55">
        <v>817904</v>
      </c>
      <c r="R23" s="55">
        <v>1912872</v>
      </c>
      <c r="S23" s="39">
        <v>0.42759999999999998</v>
      </c>
      <c r="T23" s="30">
        <v>43525</v>
      </c>
      <c r="U23" s="30">
        <v>43890</v>
      </c>
      <c r="V23" s="55">
        <v>12178</v>
      </c>
      <c r="W23" s="55">
        <v>4112</v>
      </c>
      <c r="X23" s="55">
        <v>0</v>
      </c>
      <c r="Y23" s="55">
        <v>0</v>
      </c>
      <c r="Z23" s="55">
        <v>0</v>
      </c>
      <c r="AA23" s="55">
        <v>0</v>
      </c>
      <c r="AB23" t="s">
        <v>26</v>
      </c>
      <c r="AC23">
        <v>1</v>
      </c>
      <c r="AD23">
        <v>1</v>
      </c>
      <c r="AE23" s="55">
        <v>4112</v>
      </c>
      <c r="AF23" s="55">
        <v>5207.3100000000004</v>
      </c>
      <c r="AG23" t="s">
        <v>1209</v>
      </c>
      <c r="AH23">
        <v>1.0069999999999999</v>
      </c>
      <c r="AI23" s="55">
        <v>5243.76</v>
      </c>
      <c r="AJ23" s="55">
        <v>0</v>
      </c>
      <c r="AK23" s="55">
        <v>5243.76</v>
      </c>
      <c r="AL23" s="55">
        <v>1131.76</v>
      </c>
      <c r="AM23" s="55">
        <v>0</v>
      </c>
      <c r="AN23" s="55">
        <v>1131.76</v>
      </c>
    </row>
    <row r="24" spans="1:40" x14ac:dyDescent="0.2">
      <c r="A24" t="s">
        <v>189</v>
      </c>
      <c r="B24" t="s">
        <v>699</v>
      </c>
      <c r="C24" t="s">
        <v>0</v>
      </c>
      <c r="D24" t="s">
        <v>24</v>
      </c>
      <c r="E24" t="s">
        <v>704</v>
      </c>
      <c r="F24" t="s">
        <v>17</v>
      </c>
      <c r="G24" t="s">
        <v>1</v>
      </c>
      <c r="H24" t="s">
        <v>187</v>
      </c>
      <c r="I24" t="s">
        <v>188</v>
      </c>
      <c r="J24" t="s">
        <v>189</v>
      </c>
      <c r="K24" t="s">
        <v>745</v>
      </c>
      <c r="L24" t="s">
        <v>35</v>
      </c>
      <c r="M24" t="s">
        <v>82</v>
      </c>
      <c r="N24" s="30">
        <v>43313</v>
      </c>
      <c r="O24" s="30">
        <v>43677</v>
      </c>
      <c r="P24" t="s">
        <v>1208</v>
      </c>
      <c r="Q24" s="55">
        <v>1807939</v>
      </c>
      <c r="R24" s="55">
        <v>5965989</v>
      </c>
      <c r="S24" s="39">
        <v>0.30299999999999999</v>
      </c>
      <c r="T24" s="30">
        <v>43525</v>
      </c>
      <c r="U24" s="30">
        <v>43890</v>
      </c>
      <c r="V24" s="55">
        <v>47601</v>
      </c>
      <c r="W24" s="55">
        <v>20962</v>
      </c>
      <c r="X24" s="55">
        <v>0</v>
      </c>
      <c r="Y24" s="55">
        <v>0</v>
      </c>
      <c r="Z24" s="55">
        <v>0</v>
      </c>
      <c r="AA24" s="55">
        <v>0</v>
      </c>
      <c r="AB24" t="s">
        <v>26</v>
      </c>
      <c r="AC24">
        <v>1</v>
      </c>
      <c r="AD24">
        <v>1</v>
      </c>
      <c r="AE24" s="55">
        <v>20962</v>
      </c>
      <c r="AF24" s="55">
        <v>14423.1</v>
      </c>
      <c r="AG24" t="s">
        <v>1209</v>
      </c>
      <c r="AH24">
        <v>1.0118</v>
      </c>
      <c r="AI24" s="55">
        <v>14593.29</v>
      </c>
      <c r="AJ24" s="55">
        <v>0</v>
      </c>
      <c r="AK24" s="55">
        <v>14593.29</v>
      </c>
      <c r="AL24" s="55">
        <v>-6368.71</v>
      </c>
      <c r="AM24" s="55">
        <v>0</v>
      </c>
      <c r="AN24" s="55">
        <v>-6368.71</v>
      </c>
    </row>
    <row r="25" spans="1:40" x14ac:dyDescent="0.2">
      <c r="A25" t="s">
        <v>179</v>
      </c>
      <c r="B25" t="s">
        <v>699</v>
      </c>
      <c r="C25" t="s">
        <v>0</v>
      </c>
      <c r="D25" t="s">
        <v>24</v>
      </c>
      <c r="E25" t="s">
        <v>704</v>
      </c>
      <c r="F25" t="s">
        <v>17</v>
      </c>
      <c r="G25" t="s">
        <v>1</v>
      </c>
      <c r="H25" t="s">
        <v>177</v>
      </c>
      <c r="I25" t="s">
        <v>178</v>
      </c>
      <c r="J25" t="s">
        <v>179</v>
      </c>
      <c r="K25" t="s">
        <v>746</v>
      </c>
      <c r="L25" t="s">
        <v>35</v>
      </c>
      <c r="M25" t="s">
        <v>82</v>
      </c>
      <c r="N25" s="30">
        <v>43313</v>
      </c>
      <c r="O25" s="30">
        <v>43677</v>
      </c>
      <c r="P25" t="s">
        <v>1208</v>
      </c>
      <c r="Q25" s="55">
        <v>4286473</v>
      </c>
      <c r="R25" s="55">
        <v>22820452</v>
      </c>
      <c r="S25" s="39">
        <v>0.18779999999999999</v>
      </c>
      <c r="T25" s="30">
        <v>43525</v>
      </c>
      <c r="U25" s="30">
        <v>43890</v>
      </c>
      <c r="V25" s="55">
        <v>150022</v>
      </c>
      <c r="W25" s="55">
        <v>43983</v>
      </c>
      <c r="X25" s="55">
        <v>0</v>
      </c>
      <c r="Y25" s="55">
        <v>0</v>
      </c>
      <c r="Z25" s="55">
        <v>0</v>
      </c>
      <c r="AA25" s="55">
        <v>0</v>
      </c>
      <c r="AB25" t="s">
        <v>26</v>
      </c>
      <c r="AC25">
        <v>1</v>
      </c>
      <c r="AD25">
        <v>1</v>
      </c>
      <c r="AE25" s="55">
        <v>43983</v>
      </c>
      <c r="AF25" s="55">
        <v>28174.13</v>
      </c>
      <c r="AG25" t="s">
        <v>1209</v>
      </c>
      <c r="AH25">
        <v>1.0118</v>
      </c>
      <c r="AI25" s="55">
        <v>28506.58</v>
      </c>
      <c r="AJ25" s="55">
        <v>0</v>
      </c>
      <c r="AK25" s="55">
        <v>28506.58</v>
      </c>
      <c r="AL25" s="55">
        <v>-15476.42</v>
      </c>
      <c r="AM25" s="55">
        <v>0</v>
      </c>
      <c r="AN25" s="55">
        <v>-15476.42</v>
      </c>
    </row>
    <row r="26" spans="1:40" x14ac:dyDescent="0.2">
      <c r="A26" t="s">
        <v>749</v>
      </c>
      <c r="B26" t="s">
        <v>699</v>
      </c>
      <c r="C26" t="s">
        <v>0</v>
      </c>
      <c r="D26" t="s">
        <v>24</v>
      </c>
      <c r="E26" t="s">
        <v>704</v>
      </c>
      <c r="F26" t="s">
        <v>17</v>
      </c>
      <c r="G26" t="s">
        <v>1</v>
      </c>
      <c r="H26" t="s">
        <v>747</v>
      </c>
      <c r="I26" t="s">
        <v>748</v>
      </c>
      <c r="J26" t="s">
        <v>749</v>
      </c>
      <c r="K26" t="s">
        <v>750</v>
      </c>
      <c r="L26" t="s">
        <v>35</v>
      </c>
      <c r="M26" t="s">
        <v>82</v>
      </c>
      <c r="N26" s="30">
        <v>43374</v>
      </c>
      <c r="O26" s="30">
        <v>43738</v>
      </c>
      <c r="P26" t="s">
        <v>1208</v>
      </c>
      <c r="Q26" s="55">
        <v>834971</v>
      </c>
      <c r="R26" s="55">
        <v>1537701</v>
      </c>
      <c r="S26" s="39">
        <v>0.54300000000000004</v>
      </c>
      <c r="T26" s="30">
        <v>43525</v>
      </c>
      <c r="U26" s="30">
        <v>43890</v>
      </c>
      <c r="V26" s="55">
        <v>12517</v>
      </c>
      <c r="W26" s="55">
        <v>10041</v>
      </c>
      <c r="X26" s="55">
        <v>0</v>
      </c>
      <c r="Y26" s="55">
        <v>0</v>
      </c>
      <c r="Z26" s="55">
        <v>0</v>
      </c>
      <c r="AA26" s="55">
        <v>0</v>
      </c>
      <c r="AB26" t="s">
        <v>26</v>
      </c>
      <c r="AC26">
        <v>1</v>
      </c>
      <c r="AD26">
        <v>1</v>
      </c>
      <c r="AE26" s="55">
        <v>10041</v>
      </c>
      <c r="AF26" s="55">
        <v>6796.73</v>
      </c>
      <c r="AG26" t="s">
        <v>1209</v>
      </c>
      <c r="AH26">
        <v>1.0069999999999999</v>
      </c>
      <c r="AI26" s="55">
        <v>6844.31</v>
      </c>
      <c r="AJ26" s="55">
        <v>0</v>
      </c>
      <c r="AK26" s="55">
        <v>6844.31</v>
      </c>
      <c r="AL26" s="55">
        <v>-3196.69</v>
      </c>
      <c r="AM26" s="55">
        <v>0</v>
      </c>
      <c r="AN26" s="55">
        <v>-3196.69</v>
      </c>
    </row>
    <row r="27" spans="1:40" x14ac:dyDescent="0.2">
      <c r="A27" t="s">
        <v>214</v>
      </c>
      <c r="B27" t="s">
        <v>699</v>
      </c>
      <c r="C27" t="s">
        <v>0</v>
      </c>
      <c r="D27" t="s">
        <v>24</v>
      </c>
      <c r="E27" t="s">
        <v>704</v>
      </c>
      <c r="F27" t="s">
        <v>17</v>
      </c>
      <c r="G27" t="s">
        <v>1</v>
      </c>
      <c r="H27" t="s">
        <v>212</v>
      </c>
      <c r="I27" t="s">
        <v>213</v>
      </c>
      <c r="J27" t="s">
        <v>214</v>
      </c>
      <c r="K27" t="s">
        <v>755</v>
      </c>
      <c r="L27" t="s">
        <v>35</v>
      </c>
      <c r="M27" t="s">
        <v>25</v>
      </c>
      <c r="N27" s="30">
        <v>43374</v>
      </c>
      <c r="O27" s="30">
        <v>43738</v>
      </c>
      <c r="P27" t="s">
        <v>1208</v>
      </c>
      <c r="Q27" s="55">
        <v>4225787</v>
      </c>
      <c r="R27" s="55">
        <v>12277857</v>
      </c>
      <c r="S27" s="39">
        <v>0.34420000000000001</v>
      </c>
      <c r="T27" s="30">
        <v>43525</v>
      </c>
      <c r="U27" s="30">
        <v>43890</v>
      </c>
      <c r="V27" s="55">
        <v>288212</v>
      </c>
      <c r="W27" s="55">
        <v>62797</v>
      </c>
      <c r="X27" s="55">
        <v>0</v>
      </c>
      <c r="Y27" s="55">
        <v>0</v>
      </c>
      <c r="Z27" s="55">
        <v>0</v>
      </c>
      <c r="AA27" s="55">
        <v>0</v>
      </c>
      <c r="AB27" t="s">
        <v>26</v>
      </c>
      <c r="AC27">
        <v>1</v>
      </c>
      <c r="AD27">
        <v>1</v>
      </c>
      <c r="AE27" s="55">
        <v>62797</v>
      </c>
      <c r="AF27" s="55">
        <v>99202.57</v>
      </c>
      <c r="AG27" t="s">
        <v>1209</v>
      </c>
      <c r="AH27">
        <v>1.0069999999999999</v>
      </c>
      <c r="AI27" s="55">
        <v>99896.99</v>
      </c>
      <c r="AJ27" s="55">
        <v>0</v>
      </c>
      <c r="AK27" s="55">
        <v>99896.99</v>
      </c>
      <c r="AL27" s="55">
        <v>37099.99</v>
      </c>
      <c r="AM27" s="55">
        <v>0</v>
      </c>
      <c r="AN27" s="55">
        <v>37099.99</v>
      </c>
    </row>
    <row r="28" spans="1:40" x14ac:dyDescent="0.2">
      <c r="A28" t="s">
        <v>193</v>
      </c>
      <c r="B28" t="s">
        <v>699</v>
      </c>
      <c r="C28" t="s">
        <v>0</v>
      </c>
      <c r="D28" t="s">
        <v>24</v>
      </c>
      <c r="E28" t="s">
        <v>704</v>
      </c>
      <c r="F28" t="s">
        <v>17</v>
      </c>
      <c r="G28" t="s">
        <v>1</v>
      </c>
      <c r="H28" t="s">
        <v>191</v>
      </c>
      <c r="I28" t="s">
        <v>192</v>
      </c>
      <c r="J28" t="s">
        <v>193</v>
      </c>
      <c r="K28" t="s">
        <v>194</v>
      </c>
      <c r="L28" t="s">
        <v>35</v>
      </c>
      <c r="M28" t="s">
        <v>25</v>
      </c>
      <c r="N28" s="30">
        <v>43374</v>
      </c>
      <c r="O28" s="30">
        <v>43738</v>
      </c>
      <c r="P28" t="s">
        <v>1208</v>
      </c>
      <c r="Q28" s="55">
        <v>72026091</v>
      </c>
      <c r="R28" s="55">
        <v>341236709</v>
      </c>
      <c r="S28" s="39">
        <v>0.21110000000000001</v>
      </c>
      <c r="T28" s="30">
        <v>43525</v>
      </c>
      <c r="U28" s="30">
        <v>43890</v>
      </c>
      <c r="V28" s="55">
        <v>65498082</v>
      </c>
      <c r="W28" s="55">
        <v>8847236</v>
      </c>
      <c r="X28" s="55">
        <v>0</v>
      </c>
      <c r="Y28" s="55">
        <v>0</v>
      </c>
      <c r="Z28" s="55">
        <v>0</v>
      </c>
      <c r="AA28" s="55">
        <v>0</v>
      </c>
      <c r="AB28" t="s">
        <v>26</v>
      </c>
      <c r="AC28">
        <v>1</v>
      </c>
      <c r="AD28">
        <v>1</v>
      </c>
      <c r="AE28" s="55">
        <v>8847236</v>
      </c>
      <c r="AF28" s="55">
        <v>13826645.109999999</v>
      </c>
      <c r="AG28" t="s">
        <v>1209</v>
      </c>
      <c r="AH28">
        <v>1.0069999999999999</v>
      </c>
      <c r="AI28" s="55">
        <v>13923431.630000001</v>
      </c>
      <c r="AJ28" s="55">
        <v>0</v>
      </c>
      <c r="AK28" s="55">
        <v>13923431.630000001</v>
      </c>
      <c r="AL28" s="55">
        <v>5076195.63</v>
      </c>
      <c r="AM28" s="55">
        <v>0</v>
      </c>
      <c r="AN28" s="55">
        <v>5076195.63</v>
      </c>
    </row>
    <row r="29" spans="1:40" x14ac:dyDescent="0.2">
      <c r="A29" t="s">
        <v>218</v>
      </c>
      <c r="B29" t="s">
        <v>699</v>
      </c>
      <c r="C29" t="s">
        <v>0</v>
      </c>
      <c r="D29" t="s">
        <v>24</v>
      </c>
      <c r="E29" t="s">
        <v>704</v>
      </c>
      <c r="F29" t="s">
        <v>17</v>
      </c>
      <c r="G29" t="s">
        <v>1</v>
      </c>
      <c r="H29" t="s">
        <v>216</v>
      </c>
      <c r="I29" t="s">
        <v>217</v>
      </c>
      <c r="J29" t="s">
        <v>218</v>
      </c>
      <c r="K29" t="s">
        <v>219</v>
      </c>
      <c r="L29" t="s">
        <v>35</v>
      </c>
      <c r="M29" t="s">
        <v>25</v>
      </c>
      <c r="N29" s="30">
        <v>43374</v>
      </c>
      <c r="O29" s="30">
        <v>43738</v>
      </c>
      <c r="P29" t="s">
        <v>1208</v>
      </c>
      <c r="Q29" s="55">
        <v>1117286</v>
      </c>
      <c r="R29" s="55">
        <v>5441025</v>
      </c>
      <c r="S29" s="39">
        <v>0.20530000000000001</v>
      </c>
      <c r="T29" s="30">
        <v>43525</v>
      </c>
      <c r="U29" s="30">
        <v>43890</v>
      </c>
      <c r="V29" s="55">
        <v>134022</v>
      </c>
      <c r="W29" s="55">
        <v>36590</v>
      </c>
      <c r="X29" s="55">
        <v>0</v>
      </c>
      <c r="Y29" s="55">
        <v>0</v>
      </c>
      <c r="Z29" s="55">
        <v>0</v>
      </c>
      <c r="AA29" s="55">
        <v>0</v>
      </c>
      <c r="AB29" t="s">
        <v>26</v>
      </c>
      <c r="AC29">
        <v>1</v>
      </c>
      <c r="AD29">
        <v>1</v>
      </c>
      <c r="AE29" s="55">
        <v>36590</v>
      </c>
      <c r="AF29" s="55">
        <v>27514.720000000001</v>
      </c>
      <c r="AG29" t="s">
        <v>1209</v>
      </c>
      <c r="AH29">
        <v>1.0069999999999999</v>
      </c>
      <c r="AI29" s="55">
        <v>27707.32</v>
      </c>
      <c r="AJ29" s="55">
        <v>0</v>
      </c>
      <c r="AK29" s="55">
        <v>27707.32</v>
      </c>
      <c r="AL29" s="55">
        <v>-8882.68</v>
      </c>
      <c r="AM29" s="55">
        <v>0</v>
      </c>
      <c r="AN29" s="55">
        <v>-8882.68</v>
      </c>
    </row>
    <row r="30" spans="1:40" x14ac:dyDescent="0.2">
      <c r="A30" t="s">
        <v>224</v>
      </c>
      <c r="B30" t="s">
        <v>699</v>
      </c>
      <c r="C30" t="s">
        <v>0</v>
      </c>
      <c r="D30" t="s">
        <v>24</v>
      </c>
      <c r="E30" t="s">
        <v>704</v>
      </c>
      <c r="F30" t="s">
        <v>17</v>
      </c>
      <c r="G30" t="s">
        <v>1</v>
      </c>
      <c r="H30" t="s">
        <v>222</v>
      </c>
      <c r="I30" t="s">
        <v>223</v>
      </c>
      <c r="J30" t="s">
        <v>224</v>
      </c>
      <c r="K30" t="s">
        <v>758</v>
      </c>
      <c r="L30" t="s">
        <v>35</v>
      </c>
      <c r="M30" t="s">
        <v>25</v>
      </c>
      <c r="N30" s="30">
        <v>43282</v>
      </c>
      <c r="O30" s="30">
        <v>43646</v>
      </c>
      <c r="P30" t="s">
        <v>1208</v>
      </c>
      <c r="Q30" s="55">
        <v>3702305</v>
      </c>
      <c r="R30" s="55">
        <v>8175978</v>
      </c>
      <c r="S30" s="39">
        <v>0.45279999999999998</v>
      </c>
      <c r="T30" s="30">
        <v>43525</v>
      </c>
      <c r="U30" s="30">
        <v>43890</v>
      </c>
      <c r="V30" s="55">
        <v>60972</v>
      </c>
      <c r="W30" s="55">
        <v>17315</v>
      </c>
      <c r="X30" s="55">
        <v>0</v>
      </c>
      <c r="Y30" s="55">
        <v>0</v>
      </c>
      <c r="Z30" s="55">
        <v>0</v>
      </c>
      <c r="AA30" s="55">
        <v>0</v>
      </c>
      <c r="AB30" t="s">
        <v>26</v>
      </c>
      <c r="AC30">
        <v>1</v>
      </c>
      <c r="AD30">
        <v>1</v>
      </c>
      <c r="AE30" s="55">
        <v>17315</v>
      </c>
      <c r="AF30" s="55">
        <v>27608.12</v>
      </c>
      <c r="AG30" t="s">
        <v>1209</v>
      </c>
      <c r="AH30">
        <v>1.0182</v>
      </c>
      <c r="AI30" s="55">
        <v>28110.59</v>
      </c>
      <c r="AJ30" s="55">
        <v>0</v>
      </c>
      <c r="AK30" s="55">
        <v>28110.59</v>
      </c>
      <c r="AL30" s="55">
        <v>10795.59</v>
      </c>
      <c r="AM30" s="55">
        <v>0</v>
      </c>
      <c r="AN30" s="55">
        <v>10795.59</v>
      </c>
    </row>
    <row r="31" spans="1:40" x14ac:dyDescent="0.2">
      <c r="A31" t="s">
        <v>228</v>
      </c>
      <c r="B31" t="s">
        <v>699</v>
      </c>
      <c r="C31" t="s">
        <v>0</v>
      </c>
      <c r="D31" t="s">
        <v>24</v>
      </c>
      <c r="E31" t="s">
        <v>704</v>
      </c>
      <c r="F31" t="s">
        <v>17</v>
      </c>
      <c r="G31" t="s">
        <v>1</v>
      </c>
      <c r="H31" t="s">
        <v>226</v>
      </c>
      <c r="I31" t="s">
        <v>227</v>
      </c>
      <c r="J31" t="s">
        <v>228</v>
      </c>
      <c r="K31" t="s">
        <v>229</v>
      </c>
      <c r="L31" t="s">
        <v>35</v>
      </c>
      <c r="M31" t="s">
        <v>25</v>
      </c>
      <c r="N31" s="30">
        <v>43374</v>
      </c>
      <c r="O31" s="30">
        <v>43738</v>
      </c>
      <c r="P31" t="s">
        <v>1208</v>
      </c>
      <c r="Q31" s="55">
        <v>33203214</v>
      </c>
      <c r="R31" s="55">
        <v>113179787</v>
      </c>
      <c r="S31" s="39">
        <v>0.29339999999999999</v>
      </c>
      <c r="T31" s="30">
        <v>43525</v>
      </c>
      <c r="U31" s="30">
        <v>43890</v>
      </c>
      <c r="V31" s="55">
        <v>3061232</v>
      </c>
      <c r="W31" s="55">
        <v>410866</v>
      </c>
      <c r="X31" s="55">
        <v>0</v>
      </c>
      <c r="Y31" s="55">
        <v>0</v>
      </c>
      <c r="Z31" s="55">
        <v>0</v>
      </c>
      <c r="AA31" s="55">
        <v>0</v>
      </c>
      <c r="AB31" t="s">
        <v>26</v>
      </c>
      <c r="AC31">
        <v>1</v>
      </c>
      <c r="AD31">
        <v>1</v>
      </c>
      <c r="AE31" s="55">
        <v>410866</v>
      </c>
      <c r="AF31" s="55">
        <v>898165.47</v>
      </c>
      <c r="AG31" t="s">
        <v>1209</v>
      </c>
      <c r="AH31">
        <v>1.0069999999999999</v>
      </c>
      <c r="AI31" s="55">
        <v>904452.63</v>
      </c>
      <c r="AJ31" s="55">
        <v>0</v>
      </c>
      <c r="AK31" s="55">
        <v>904452.63</v>
      </c>
      <c r="AL31" s="55">
        <v>493586.63</v>
      </c>
      <c r="AM31" s="55">
        <v>0</v>
      </c>
      <c r="AN31" s="55">
        <v>493586.63</v>
      </c>
    </row>
    <row r="32" spans="1:40" x14ac:dyDescent="0.2">
      <c r="A32" t="s">
        <v>763</v>
      </c>
      <c r="B32" t="s">
        <v>699</v>
      </c>
      <c r="C32" t="s">
        <v>0</v>
      </c>
      <c r="D32" t="s">
        <v>24</v>
      </c>
      <c r="E32" t="s">
        <v>704</v>
      </c>
      <c r="F32" t="s">
        <v>17</v>
      </c>
      <c r="G32" t="s">
        <v>1</v>
      </c>
      <c r="H32" t="s">
        <v>761</v>
      </c>
      <c r="I32" t="s">
        <v>762</v>
      </c>
      <c r="J32" t="s">
        <v>763</v>
      </c>
      <c r="K32" t="s">
        <v>764</v>
      </c>
      <c r="L32" t="s">
        <v>35</v>
      </c>
      <c r="M32" t="s">
        <v>82</v>
      </c>
      <c r="N32" s="30">
        <v>43374</v>
      </c>
      <c r="O32" s="30">
        <v>43738</v>
      </c>
      <c r="P32" t="s">
        <v>1208</v>
      </c>
      <c r="Q32" s="55">
        <v>2595305</v>
      </c>
      <c r="R32" s="55">
        <v>7207570</v>
      </c>
      <c r="S32" s="39">
        <v>0.36009999999999998</v>
      </c>
      <c r="T32" s="30">
        <v>43525</v>
      </c>
      <c r="U32" s="30">
        <v>43890</v>
      </c>
      <c r="V32" s="55">
        <v>10877</v>
      </c>
      <c r="W32" s="55">
        <v>3712</v>
      </c>
      <c r="X32" s="55">
        <v>0</v>
      </c>
      <c r="Y32" s="55">
        <v>0</v>
      </c>
      <c r="Z32" s="55">
        <v>0</v>
      </c>
      <c r="AA32" s="55">
        <v>0</v>
      </c>
      <c r="AB32" t="s">
        <v>26</v>
      </c>
      <c r="AC32">
        <v>1</v>
      </c>
      <c r="AD32">
        <v>1</v>
      </c>
      <c r="AE32" s="55">
        <v>3712</v>
      </c>
      <c r="AF32" s="55">
        <v>3916.81</v>
      </c>
      <c r="AG32" t="s">
        <v>1209</v>
      </c>
      <c r="AH32">
        <v>1.0069999999999999</v>
      </c>
      <c r="AI32" s="55">
        <v>3944.23</v>
      </c>
      <c r="AJ32" s="55">
        <v>0</v>
      </c>
      <c r="AK32" s="55">
        <v>3944.23</v>
      </c>
      <c r="AL32" s="55">
        <v>232.23</v>
      </c>
      <c r="AM32" s="55">
        <v>0</v>
      </c>
      <c r="AN32" s="55">
        <v>232.23</v>
      </c>
    </row>
    <row r="33" spans="1:40" x14ac:dyDescent="0.2">
      <c r="A33" t="s">
        <v>246</v>
      </c>
      <c r="B33" t="s">
        <v>699</v>
      </c>
      <c r="C33" t="s">
        <v>0</v>
      </c>
      <c r="D33" t="s">
        <v>24</v>
      </c>
      <c r="E33" t="s">
        <v>704</v>
      </c>
      <c r="F33" t="s">
        <v>17</v>
      </c>
      <c r="G33" t="s">
        <v>1</v>
      </c>
      <c r="H33" t="s">
        <v>244</v>
      </c>
      <c r="I33" t="s">
        <v>245</v>
      </c>
      <c r="J33" t="s">
        <v>246</v>
      </c>
      <c r="K33" t="s">
        <v>247</v>
      </c>
      <c r="L33" t="s">
        <v>35</v>
      </c>
      <c r="M33" t="s">
        <v>82</v>
      </c>
      <c r="N33" s="30">
        <v>43466</v>
      </c>
      <c r="O33" s="30">
        <v>43830</v>
      </c>
      <c r="P33" t="s">
        <v>1208</v>
      </c>
      <c r="Q33" s="55">
        <v>1352609</v>
      </c>
      <c r="R33" s="55">
        <v>10577728</v>
      </c>
      <c r="S33" s="39">
        <v>0.12790000000000001</v>
      </c>
      <c r="T33" s="30">
        <v>43525</v>
      </c>
      <c r="U33" s="30">
        <v>43890</v>
      </c>
      <c r="V33" s="55">
        <v>141920</v>
      </c>
      <c r="W33" s="55">
        <v>35395</v>
      </c>
      <c r="X33" s="55">
        <v>0</v>
      </c>
      <c r="Y33" s="55">
        <v>0</v>
      </c>
      <c r="Z33" s="55">
        <v>0</v>
      </c>
      <c r="AA33" s="55">
        <v>0</v>
      </c>
      <c r="AB33" t="s">
        <v>26</v>
      </c>
      <c r="AC33">
        <v>1</v>
      </c>
      <c r="AD33">
        <v>1</v>
      </c>
      <c r="AE33" s="55">
        <v>35395</v>
      </c>
      <c r="AF33" s="55">
        <v>18151.57</v>
      </c>
      <c r="AG33" t="s">
        <v>1209</v>
      </c>
      <c r="AH33">
        <v>1</v>
      </c>
      <c r="AI33" s="55">
        <v>18151.57</v>
      </c>
      <c r="AJ33" s="55">
        <v>0</v>
      </c>
      <c r="AK33" s="55">
        <v>18151.57</v>
      </c>
      <c r="AL33" s="55">
        <v>-17243.43</v>
      </c>
      <c r="AM33" s="55">
        <v>0</v>
      </c>
      <c r="AN33" s="55">
        <v>-17243.43</v>
      </c>
    </row>
    <row r="34" spans="1:40" x14ac:dyDescent="0.2">
      <c r="A34" t="s">
        <v>769</v>
      </c>
      <c r="B34" t="s">
        <v>699</v>
      </c>
      <c r="C34" t="s">
        <v>0</v>
      </c>
      <c r="D34" t="s">
        <v>24</v>
      </c>
      <c r="E34" t="s">
        <v>704</v>
      </c>
      <c r="F34" t="s">
        <v>17</v>
      </c>
      <c r="G34" t="s">
        <v>1</v>
      </c>
      <c r="H34" t="s">
        <v>767</v>
      </c>
      <c r="I34" t="s">
        <v>768</v>
      </c>
      <c r="J34" t="s">
        <v>769</v>
      </c>
      <c r="K34" t="s">
        <v>770</v>
      </c>
      <c r="L34" t="s">
        <v>35</v>
      </c>
      <c r="M34" t="s">
        <v>82</v>
      </c>
      <c r="N34" s="30">
        <v>43466</v>
      </c>
      <c r="O34" s="30">
        <v>43830</v>
      </c>
      <c r="P34" t="s">
        <v>1208</v>
      </c>
      <c r="Q34" s="55">
        <v>967248</v>
      </c>
      <c r="R34" s="55">
        <v>1710473</v>
      </c>
      <c r="S34" s="39">
        <v>0.5655</v>
      </c>
      <c r="T34" s="30">
        <v>43525</v>
      </c>
      <c r="U34" s="30">
        <v>43890</v>
      </c>
      <c r="V34" s="55">
        <v>6636</v>
      </c>
      <c r="W34" s="55">
        <v>3517</v>
      </c>
      <c r="X34" s="55">
        <v>0</v>
      </c>
      <c r="Y34" s="55">
        <v>0</v>
      </c>
      <c r="Z34" s="55">
        <v>0</v>
      </c>
      <c r="AA34" s="55">
        <v>0</v>
      </c>
      <c r="AB34" t="s">
        <v>26</v>
      </c>
      <c r="AC34">
        <v>1</v>
      </c>
      <c r="AD34">
        <v>1</v>
      </c>
      <c r="AE34" s="55">
        <v>3517</v>
      </c>
      <c r="AF34" s="55">
        <v>3752.66</v>
      </c>
      <c r="AG34" t="s">
        <v>1209</v>
      </c>
      <c r="AH34">
        <v>1</v>
      </c>
      <c r="AI34" s="55">
        <v>3752.66</v>
      </c>
      <c r="AJ34" s="55">
        <v>0</v>
      </c>
      <c r="AK34" s="55">
        <v>3752.66</v>
      </c>
      <c r="AL34" s="55">
        <v>235.66</v>
      </c>
      <c r="AM34" s="55">
        <v>0</v>
      </c>
      <c r="AN34" s="55">
        <v>235.66</v>
      </c>
    </row>
    <row r="35" spans="1:40" x14ac:dyDescent="0.2">
      <c r="A35" t="s">
        <v>773</v>
      </c>
      <c r="B35" t="s">
        <v>699</v>
      </c>
      <c r="C35" t="s">
        <v>0</v>
      </c>
      <c r="D35" t="s">
        <v>24</v>
      </c>
      <c r="E35" t="s">
        <v>704</v>
      </c>
      <c r="F35" t="s">
        <v>17</v>
      </c>
      <c r="G35" t="s">
        <v>1</v>
      </c>
      <c r="H35" t="s">
        <v>771</v>
      </c>
      <c r="I35" t="s">
        <v>772</v>
      </c>
      <c r="J35" t="s">
        <v>773</v>
      </c>
      <c r="K35" t="s">
        <v>774</v>
      </c>
      <c r="L35" t="s">
        <v>35</v>
      </c>
      <c r="M35" t="s">
        <v>25</v>
      </c>
      <c r="N35" s="30">
        <v>43374</v>
      </c>
      <c r="O35" s="30">
        <v>43738</v>
      </c>
      <c r="P35" t="s">
        <v>1210</v>
      </c>
      <c r="Q35" s="55">
        <v>3228223</v>
      </c>
      <c r="R35" s="55">
        <v>11466309</v>
      </c>
      <c r="S35" s="39">
        <v>0.28149999999999997</v>
      </c>
      <c r="T35" s="30">
        <v>43525</v>
      </c>
      <c r="U35" s="30">
        <v>43890</v>
      </c>
      <c r="V35" s="55">
        <v>90616</v>
      </c>
      <c r="W35" s="55">
        <v>25038</v>
      </c>
      <c r="X35" s="55">
        <v>0</v>
      </c>
      <c r="Y35" s="55">
        <v>0</v>
      </c>
      <c r="Z35" s="55">
        <v>0</v>
      </c>
      <c r="AA35" s="55">
        <v>0</v>
      </c>
      <c r="AB35" t="s">
        <v>26</v>
      </c>
      <c r="AC35">
        <v>1</v>
      </c>
      <c r="AD35">
        <v>1</v>
      </c>
      <c r="AE35" s="55">
        <v>25038</v>
      </c>
      <c r="AF35" s="55">
        <v>25508.400000000001</v>
      </c>
      <c r="AG35" t="s">
        <v>1209</v>
      </c>
      <c r="AH35">
        <v>1.0069999999999999</v>
      </c>
      <c r="AI35" s="55">
        <v>25686.959999999999</v>
      </c>
      <c r="AJ35" s="55">
        <v>0</v>
      </c>
      <c r="AK35" s="55">
        <v>25686.959999999999</v>
      </c>
      <c r="AL35" s="55">
        <v>648.96</v>
      </c>
      <c r="AM35" s="55">
        <v>0</v>
      </c>
      <c r="AN35" s="55">
        <v>648.96</v>
      </c>
    </row>
    <row r="36" spans="1:40" x14ac:dyDescent="0.2">
      <c r="A36" t="s">
        <v>258</v>
      </c>
      <c r="B36" t="s">
        <v>699</v>
      </c>
      <c r="C36" t="s">
        <v>0</v>
      </c>
      <c r="D36" t="s">
        <v>24</v>
      </c>
      <c r="E36" t="s">
        <v>704</v>
      </c>
      <c r="F36" t="s">
        <v>17</v>
      </c>
      <c r="G36" t="s">
        <v>1</v>
      </c>
      <c r="H36" t="s">
        <v>256</v>
      </c>
      <c r="I36" t="s">
        <v>257</v>
      </c>
      <c r="J36" t="s">
        <v>258</v>
      </c>
      <c r="K36" t="s">
        <v>775</v>
      </c>
      <c r="L36" t="s">
        <v>35</v>
      </c>
      <c r="M36" t="s">
        <v>25</v>
      </c>
      <c r="N36" s="30">
        <v>43282</v>
      </c>
      <c r="O36" s="30">
        <v>43646</v>
      </c>
      <c r="P36" t="s">
        <v>1208</v>
      </c>
      <c r="Q36" s="55">
        <v>3305225</v>
      </c>
      <c r="R36" s="55">
        <v>6326479</v>
      </c>
      <c r="S36" s="39">
        <v>0.52239999999999998</v>
      </c>
      <c r="T36" s="30">
        <v>43525</v>
      </c>
      <c r="U36" s="30">
        <v>43890</v>
      </c>
      <c r="V36" s="55">
        <v>192928</v>
      </c>
      <c r="W36" s="55">
        <v>109306</v>
      </c>
      <c r="X36" s="55">
        <v>0</v>
      </c>
      <c r="Y36" s="55">
        <v>0</v>
      </c>
      <c r="Z36" s="55">
        <v>0</v>
      </c>
      <c r="AA36" s="55">
        <v>0</v>
      </c>
      <c r="AB36" t="s">
        <v>26</v>
      </c>
      <c r="AC36">
        <v>1</v>
      </c>
      <c r="AD36">
        <v>1</v>
      </c>
      <c r="AE36" s="55">
        <v>109306</v>
      </c>
      <c r="AF36" s="55">
        <v>100785.59</v>
      </c>
      <c r="AG36" t="s">
        <v>1209</v>
      </c>
      <c r="AH36">
        <v>1.0182</v>
      </c>
      <c r="AI36" s="55">
        <v>102619.89</v>
      </c>
      <c r="AJ36" s="55">
        <v>0</v>
      </c>
      <c r="AK36" s="55">
        <v>102619.89</v>
      </c>
      <c r="AL36" s="55">
        <v>-6686.11</v>
      </c>
      <c r="AM36" s="55">
        <v>0</v>
      </c>
      <c r="AN36" s="55">
        <v>-6686.11</v>
      </c>
    </row>
    <row r="37" spans="1:40" x14ac:dyDescent="0.2">
      <c r="A37" t="s">
        <v>778</v>
      </c>
      <c r="B37" t="s">
        <v>699</v>
      </c>
      <c r="C37" t="s">
        <v>0</v>
      </c>
      <c r="D37" t="s">
        <v>24</v>
      </c>
      <c r="E37" t="s">
        <v>704</v>
      </c>
      <c r="F37" t="s">
        <v>17</v>
      </c>
      <c r="G37" t="s">
        <v>1</v>
      </c>
      <c r="H37" t="s">
        <v>776</v>
      </c>
      <c r="I37" t="s">
        <v>777</v>
      </c>
      <c r="J37" t="s">
        <v>778</v>
      </c>
      <c r="K37" t="s">
        <v>779</v>
      </c>
      <c r="L37" t="s">
        <v>35</v>
      </c>
      <c r="M37" t="s">
        <v>25</v>
      </c>
      <c r="N37" s="30">
        <v>43374</v>
      </c>
      <c r="O37" s="30">
        <v>43738</v>
      </c>
      <c r="P37" t="s">
        <v>1208</v>
      </c>
      <c r="Q37" s="55">
        <v>4868431</v>
      </c>
      <c r="R37" s="55">
        <v>13233906</v>
      </c>
      <c r="S37" s="39">
        <v>0.3679</v>
      </c>
      <c r="T37" s="30">
        <v>43525</v>
      </c>
      <c r="U37" s="30">
        <v>43890</v>
      </c>
      <c r="V37" s="55">
        <v>95164</v>
      </c>
      <c r="W37" s="55">
        <v>23316</v>
      </c>
      <c r="X37" s="55">
        <v>0</v>
      </c>
      <c r="Y37" s="55">
        <v>0</v>
      </c>
      <c r="Z37" s="55">
        <v>0</v>
      </c>
      <c r="AA37" s="55">
        <v>0</v>
      </c>
      <c r="AB37" t="s">
        <v>26</v>
      </c>
      <c r="AC37">
        <v>1</v>
      </c>
      <c r="AD37">
        <v>1</v>
      </c>
      <c r="AE37" s="55">
        <v>23316</v>
      </c>
      <c r="AF37" s="55">
        <v>35010.839999999997</v>
      </c>
      <c r="AG37" t="s">
        <v>1209</v>
      </c>
      <c r="AH37">
        <v>1.0069999999999999</v>
      </c>
      <c r="AI37" s="55">
        <v>35255.919999999998</v>
      </c>
      <c r="AJ37" s="55">
        <v>0</v>
      </c>
      <c r="AK37" s="55">
        <v>35255.919999999998</v>
      </c>
      <c r="AL37" s="55">
        <v>11939.92</v>
      </c>
      <c r="AM37" s="55">
        <v>0</v>
      </c>
      <c r="AN37" s="55">
        <v>11939.92</v>
      </c>
    </row>
    <row r="38" spans="1:40" x14ac:dyDescent="0.2">
      <c r="A38" t="s">
        <v>264</v>
      </c>
      <c r="B38" t="s">
        <v>699</v>
      </c>
      <c r="C38" t="s">
        <v>0</v>
      </c>
      <c r="D38" t="s">
        <v>24</v>
      </c>
      <c r="E38" t="s">
        <v>704</v>
      </c>
      <c r="F38" t="s">
        <v>17</v>
      </c>
      <c r="G38" t="s">
        <v>1</v>
      </c>
      <c r="H38" t="s">
        <v>262</v>
      </c>
      <c r="I38" t="s">
        <v>263</v>
      </c>
      <c r="J38" t="s">
        <v>264</v>
      </c>
      <c r="K38" t="s">
        <v>782</v>
      </c>
      <c r="L38" t="s">
        <v>35</v>
      </c>
      <c r="M38" t="s">
        <v>25</v>
      </c>
      <c r="N38" s="30">
        <v>43374</v>
      </c>
      <c r="O38" s="30">
        <v>43738</v>
      </c>
      <c r="P38" t="s">
        <v>1208</v>
      </c>
      <c r="Q38" s="55">
        <v>21555744</v>
      </c>
      <c r="R38" s="55">
        <v>66972337</v>
      </c>
      <c r="S38" s="39">
        <v>0.32190000000000002</v>
      </c>
      <c r="T38" s="30">
        <v>43525</v>
      </c>
      <c r="U38" s="30">
        <v>43890</v>
      </c>
      <c r="V38" s="55">
        <v>1001978</v>
      </c>
      <c r="W38" s="55">
        <v>159344</v>
      </c>
      <c r="X38" s="55">
        <v>0</v>
      </c>
      <c r="Y38" s="55">
        <v>0</v>
      </c>
      <c r="Z38" s="55">
        <v>0</v>
      </c>
      <c r="AA38" s="55">
        <v>0</v>
      </c>
      <c r="AB38" t="s">
        <v>26</v>
      </c>
      <c r="AC38">
        <v>1</v>
      </c>
      <c r="AD38">
        <v>1</v>
      </c>
      <c r="AE38" s="55">
        <v>159344</v>
      </c>
      <c r="AF38" s="55">
        <v>322536.71999999997</v>
      </c>
      <c r="AG38" t="s">
        <v>1209</v>
      </c>
      <c r="AH38">
        <v>1.0069999999999999</v>
      </c>
      <c r="AI38" s="55">
        <v>324794.48</v>
      </c>
      <c r="AJ38" s="55">
        <v>0</v>
      </c>
      <c r="AK38" s="55">
        <v>324794.48</v>
      </c>
      <c r="AL38" s="55">
        <v>165450.48000000001</v>
      </c>
      <c r="AM38" s="55">
        <v>0</v>
      </c>
      <c r="AN38" s="55">
        <v>165450.48000000001</v>
      </c>
    </row>
    <row r="39" spans="1:40" x14ac:dyDescent="0.2">
      <c r="A39" t="s">
        <v>785</v>
      </c>
      <c r="B39" t="s">
        <v>699</v>
      </c>
      <c r="C39" t="s">
        <v>0</v>
      </c>
      <c r="D39" t="s">
        <v>24</v>
      </c>
      <c r="E39" t="s">
        <v>704</v>
      </c>
      <c r="F39" t="s">
        <v>17</v>
      </c>
      <c r="G39" t="s">
        <v>1</v>
      </c>
      <c r="H39" t="s">
        <v>783</v>
      </c>
      <c r="I39" t="s">
        <v>784</v>
      </c>
      <c r="J39" t="s">
        <v>785</v>
      </c>
      <c r="K39" t="s">
        <v>786</v>
      </c>
      <c r="L39" t="s">
        <v>35</v>
      </c>
      <c r="M39" t="s">
        <v>82</v>
      </c>
      <c r="N39" s="30">
        <v>43344</v>
      </c>
      <c r="O39" s="30">
        <v>43738</v>
      </c>
      <c r="P39" t="s">
        <v>1208</v>
      </c>
      <c r="Q39" s="55">
        <v>1423282</v>
      </c>
      <c r="R39" s="55">
        <v>15865279</v>
      </c>
      <c r="S39" s="39">
        <v>8.9700000000000002E-2</v>
      </c>
      <c r="T39" s="30">
        <v>43525</v>
      </c>
      <c r="U39" s="30">
        <v>43890</v>
      </c>
      <c r="V39" s="55">
        <v>49508</v>
      </c>
      <c r="W39" s="55">
        <v>17033</v>
      </c>
      <c r="X39" s="55">
        <v>0</v>
      </c>
      <c r="Y39" s="55">
        <v>0</v>
      </c>
      <c r="Z39" s="55">
        <v>0</v>
      </c>
      <c r="AA39" s="55">
        <v>0</v>
      </c>
      <c r="AB39" t="s">
        <v>26</v>
      </c>
      <c r="AC39">
        <v>1</v>
      </c>
      <c r="AD39">
        <v>1</v>
      </c>
      <c r="AE39" s="55">
        <v>17033</v>
      </c>
      <c r="AF39" s="55">
        <v>4440.87</v>
      </c>
      <c r="AG39" t="s">
        <v>1209</v>
      </c>
      <c r="AH39">
        <v>1.0118</v>
      </c>
      <c r="AI39" s="55">
        <v>4493.2700000000004</v>
      </c>
      <c r="AJ39" s="55">
        <v>0</v>
      </c>
      <c r="AK39" s="55">
        <v>4493.2700000000004</v>
      </c>
      <c r="AL39" s="55">
        <v>-12539.73</v>
      </c>
      <c r="AM39" s="55">
        <v>0</v>
      </c>
      <c r="AN39" s="55">
        <v>-12539.73</v>
      </c>
    </row>
    <row r="40" spans="1:40" x14ac:dyDescent="0.2">
      <c r="A40" t="s">
        <v>268</v>
      </c>
      <c r="B40" t="s">
        <v>699</v>
      </c>
      <c r="C40" t="s">
        <v>0</v>
      </c>
      <c r="D40" t="s">
        <v>24</v>
      </c>
      <c r="E40" t="s">
        <v>704</v>
      </c>
      <c r="F40" t="s">
        <v>17</v>
      </c>
      <c r="G40" t="s">
        <v>1</v>
      </c>
      <c r="H40" t="s">
        <v>266</v>
      </c>
      <c r="I40" t="s">
        <v>267</v>
      </c>
      <c r="J40" t="s">
        <v>268</v>
      </c>
      <c r="K40" t="s">
        <v>269</v>
      </c>
      <c r="L40" t="s">
        <v>35</v>
      </c>
      <c r="M40" t="s">
        <v>82</v>
      </c>
      <c r="N40" s="30">
        <v>43160</v>
      </c>
      <c r="O40" s="30">
        <v>43524</v>
      </c>
      <c r="P40" t="s">
        <v>1208</v>
      </c>
      <c r="Q40" s="55">
        <v>1902878</v>
      </c>
      <c r="R40" s="55">
        <v>8959617</v>
      </c>
      <c r="S40" s="39">
        <v>0.21240000000000001</v>
      </c>
      <c r="T40" s="30">
        <v>43525</v>
      </c>
      <c r="U40" s="30">
        <v>43890</v>
      </c>
      <c r="V40" s="55">
        <v>69690</v>
      </c>
      <c r="W40" s="55">
        <v>24332</v>
      </c>
      <c r="X40" s="55">
        <v>0</v>
      </c>
      <c r="Y40" s="55">
        <v>0</v>
      </c>
      <c r="Z40" s="55">
        <v>0</v>
      </c>
      <c r="AA40" s="55">
        <v>0</v>
      </c>
      <c r="AB40" t="s">
        <v>26</v>
      </c>
      <c r="AC40">
        <v>1</v>
      </c>
      <c r="AD40">
        <v>1</v>
      </c>
      <c r="AE40" s="55">
        <v>24332</v>
      </c>
      <c r="AF40" s="55">
        <v>14802.16</v>
      </c>
      <c r="AG40" t="s">
        <v>1209</v>
      </c>
      <c r="AH40">
        <v>1.0230999999999999</v>
      </c>
      <c r="AI40" s="55">
        <v>15144.09</v>
      </c>
      <c r="AJ40" s="55">
        <v>0</v>
      </c>
      <c r="AK40" s="55">
        <v>15144.09</v>
      </c>
      <c r="AL40" s="55">
        <v>-9187.91</v>
      </c>
      <c r="AM40" s="55">
        <v>0</v>
      </c>
      <c r="AN40" s="55">
        <v>-9187.91</v>
      </c>
    </row>
    <row r="41" spans="1:40" x14ac:dyDescent="0.2">
      <c r="A41" t="s">
        <v>789</v>
      </c>
      <c r="B41" t="s">
        <v>699</v>
      </c>
      <c r="C41" t="s">
        <v>0</v>
      </c>
      <c r="D41" t="s">
        <v>24</v>
      </c>
      <c r="E41" t="s">
        <v>704</v>
      </c>
      <c r="F41" t="s">
        <v>17</v>
      </c>
      <c r="G41" t="s">
        <v>1</v>
      </c>
      <c r="H41" t="s">
        <v>787</v>
      </c>
      <c r="I41" t="s">
        <v>788</v>
      </c>
      <c r="J41" t="s">
        <v>789</v>
      </c>
      <c r="K41" t="s">
        <v>790</v>
      </c>
      <c r="L41" t="s">
        <v>35</v>
      </c>
      <c r="M41" t="s">
        <v>25</v>
      </c>
      <c r="N41" s="30">
        <v>42979</v>
      </c>
      <c r="O41" s="30">
        <v>43343</v>
      </c>
      <c r="P41" t="s">
        <v>1208</v>
      </c>
      <c r="Q41" s="55">
        <v>297473</v>
      </c>
      <c r="R41" s="55">
        <v>955558</v>
      </c>
      <c r="S41" s="39">
        <v>0.31130000000000002</v>
      </c>
      <c r="T41" s="30">
        <v>43525</v>
      </c>
      <c r="U41" s="30">
        <v>43890</v>
      </c>
      <c r="V41" s="55">
        <v>5591</v>
      </c>
      <c r="W41" s="55">
        <v>1687</v>
      </c>
      <c r="X41" s="55">
        <v>0</v>
      </c>
      <c r="Y41" s="55">
        <v>0</v>
      </c>
      <c r="Z41" s="55">
        <v>0</v>
      </c>
      <c r="AA41" s="55">
        <v>0</v>
      </c>
      <c r="AB41" t="s">
        <v>26</v>
      </c>
      <c r="AC41">
        <v>1</v>
      </c>
      <c r="AD41">
        <v>1</v>
      </c>
      <c r="AE41" s="55">
        <v>1687</v>
      </c>
      <c r="AF41" s="55">
        <v>1740.48</v>
      </c>
      <c r="AG41" t="s">
        <v>1209</v>
      </c>
      <c r="AH41">
        <v>1.0346</v>
      </c>
      <c r="AI41" s="55">
        <v>1800.7</v>
      </c>
      <c r="AJ41" s="55">
        <v>0</v>
      </c>
      <c r="AK41" s="55">
        <v>1800.7</v>
      </c>
      <c r="AL41" s="55">
        <v>113.7</v>
      </c>
      <c r="AM41" s="55">
        <v>0</v>
      </c>
      <c r="AN41" s="55">
        <v>113.7</v>
      </c>
    </row>
    <row r="42" spans="1:40" x14ac:dyDescent="0.2">
      <c r="A42" t="s">
        <v>272</v>
      </c>
      <c r="B42" t="s">
        <v>699</v>
      </c>
      <c r="C42" t="s">
        <v>0</v>
      </c>
      <c r="D42" t="s">
        <v>24</v>
      </c>
      <c r="E42" t="s">
        <v>704</v>
      </c>
      <c r="F42" t="s">
        <v>17</v>
      </c>
      <c r="G42" t="s">
        <v>1</v>
      </c>
      <c r="H42" t="s">
        <v>270</v>
      </c>
      <c r="I42" t="s">
        <v>271</v>
      </c>
      <c r="J42" t="s">
        <v>272</v>
      </c>
      <c r="K42" t="s">
        <v>791</v>
      </c>
      <c r="L42" t="s">
        <v>35</v>
      </c>
      <c r="M42" t="s">
        <v>82</v>
      </c>
      <c r="N42" s="30">
        <v>43374</v>
      </c>
      <c r="O42" s="30">
        <v>43738</v>
      </c>
      <c r="P42" t="s">
        <v>1208</v>
      </c>
      <c r="Q42" s="55">
        <v>1359843</v>
      </c>
      <c r="R42" s="55">
        <v>2363116</v>
      </c>
      <c r="S42" s="39">
        <v>0.57540000000000002</v>
      </c>
      <c r="T42" s="30">
        <v>43525</v>
      </c>
      <c r="U42" s="30">
        <v>43890</v>
      </c>
      <c r="V42" s="55">
        <v>12931</v>
      </c>
      <c r="W42" s="55">
        <v>5246</v>
      </c>
      <c r="X42" s="55">
        <v>0</v>
      </c>
      <c r="Y42" s="55">
        <v>0</v>
      </c>
      <c r="Z42" s="55">
        <v>0</v>
      </c>
      <c r="AA42" s="55">
        <v>0</v>
      </c>
      <c r="AB42" t="s">
        <v>26</v>
      </c>
      <c r="AC42">
        <v>1</v>
      </c>
      <c r="AD42">
        <v>1</v>
      </c>
      <c r="AE42" s="55">
        <v>5246</v>
      </c>
      <c r="AF42" s="55">
        <v>7440.5</v>
      </c>
      <c r="AG42" t="s">
        <v>1209</v>
      </c>
      <c r="AH42">
        <v>1.0069999999999999</v>
      </c>
      <c r="AI42" s="55">
        <v>7492.58</v>
      </c>
      <c r="AJ42" s="55">
        <v>0</v>
      </c>
      <c r="AK42" s="55">
        <v>7492.58</v>
      </c>
      <c r="AL42" s="55">
        <v>2246.58</v>
      </c>
      <c r="AM42" s="55">
        <v>0</v>
      </c>
      <c r="AN42" s="55">
        <v>2246.58</v>
      </c>
    </row>
    <row r="43" spans="1:40" x14ac:dyDescent="0.2">
      <c r="A43" t="s">
        <v>794</v>
      </c>
      <c r="B43" t="s">
        <v>699</v>
      </c>
      <c r="C43" t="s">
        <v>0</v>
      </c>
      <c r="D43" t="s">
        <v>24</v>
      </c>
      <c r="E43" t="s">
        <v>704</v>
      </c>
      <c r="F43" t="s">
        <v>17</v>
      </c>
      <c r="G43" t="s">
        <v>1</v>
      </c>
      <c r="H43" t="s">
        <v>792</v>
      </c>
      <c r="I43" t="s">
        <v>793</v>
      </c>
      <c r="J43" t="s">
        <v>794</v>
      </c>
      <c r="K43" t="s">
        <v>795</v>
      </c>
      <c r="L43" t="s">
        <v>35</v>
      </c>
      <c r="M43" t="s">
        <v>82</v>
      </c>
      <c r="N43" s="30">
        <v>43466</v>
      </c>
      <c r="O43" s="30">
        <v>43830</v>
      </c>
      <c r="P43" t="s">
        <v>1208</v>
      </c>
      <c r="Q43" s="55">
        <v>1364091</v>
      </c>
      <c r="R43" s="55">
        <v>3387315</v>
      </c>
      <c r="S43" s="39">
        <v>0.4027</v>
      </c>
      <c r="T43" s="30">
        <v>43525</v>
      </c>
      <c r="U43" s="30">
        <v>43890</v>
      </c>
      <c r="V43" s="55">
        <v>15233</v>
      </c>
      <c r="W43" s="55">
        <v>7782</v>
      </c>
      <c r="X43" s="55">
        <v>0</v>
      </c>
      <c r="Y43" s="55">
        <v>0</v>
      </c>
      <c r="Z43" s="55">
        <v>0</v>
      </c>
      <c r="AA43" s="55">
        <v>0</v>
      </c>
      <c r="AB43" t="s">
        <v>26</v>
      </c>
      <c r="AC43">
        <v>1</v>
      </c>
      <c r="AD43">
        <v>1</v>
      </c>
      <c r="AE43" s="55">
        <v>7782</v>
      </c>
      <c r="AF43" s="55">
        <v>6134.33</v>
      </c>
      <c r="AG43" t="s">
        <v>1209</v>
      </c>
      <c r="AH43">
        <v>1</v>
      </c>
      <c r="AI43" s="55">
        <v>6134.33</v>
      </c>
      <c r="AJ43" s="55">
        <v>0</v>
      </c>
      <c r="AK43" s="55">
        <v>6134.33</v>
      </c>
      <c r="AL43" s="55">
        <v>-1647.67</v>
      </c>
      <c r="AM43" s="55">
        <v>0</v>
      </c>
      <c r="AN43" s="55">
        <v>-1647.67</v>
      </c>
    </row>
    <row r="44" spans="1:40" x14ac:dyDescent="0.2">
      <c r="A44" t="s">
        <v>278</v>
      </c>
      <c r="B44" t="s">
        <v>699</v>
      </c>
      <c r="C44" t="s">
        <v>0</v>
      </c>
      <c r="D44" t="s">
        <v>24</v>
      </c>
      <c r="E44" t="s">
        <v>704</v>
      </c>
      <c r="F44" t="s">
        <v>17</v>
      </c>
      <c r="G44" t="s">
        <v>1</v>
      </c>
      <c r="H44" t="s">
        <v>276</v>
      </c>
      <c r="I44" t="s">
        <v>277</v>
      </c>
      <c r="J44" t="s">
        <v>278</v>
      </c>
      <c r="K44" t="s">
        <v>279</v>
      </c>
      <c r="L44" t="s">
        <v>35</v>
      </c>
      <c r="M44" t="s">
        <v>25</v>
      </c>
      <c r="N44" s="30">
        <v>43160</v>
      </c>
      <c r="O44" s="30">
        <v>43524</v>
      </c>
      <c r="P44" t="s">
        <v>1208</v>
      </c>
      <c r="Q44" s="55">
        <v>33581762</v>
      </c>
      <c r="R44" s="55">
        <v>67096892</v>
      </c>
      <c r="S44" s="39">
        <v>0.50049999999999994</v>
      </c>
      <c r="T44" s="30">
        <v>43525</v>
      </c>
      <c r="U44" s="30">
        <v>43890</v>
      </c>
      <c r="V44" s="55">
        <v>28430826</v>
      </c>
      <c r="W44" s="55">
        <v>6855644</v>
      </c>
      <c r="X44" s="55">
        <v>0</v>
      </c>
      <c r="Y44" s="55">
        <v>0</v>
      </c>
      <c r="Z44" s="55">
        <v>0</v>
      </c>
      <c r="AA44" s="55">
        <v>0</v>
      </c>
      <c r="AB44" t="s">
        <v>26</v>
      </c>
      <c r="AC44">
        <v>1</v>
      </c>
      <c r="AD44">
        <v>1</v>
      </c>
      <c r="AE44" s="55">
        <v>6855644</v>
      </c>
      <c r="AF44" s="55">
        <v>14229628.41</v>
      </c>
      <c r="AG44" t="s">
        <v>1209</v>
      </c>
      <c r="AH44">
        <v>1.0230999999999999</v>
      </c>
      <c r="AI44" s="55">
        <v>14558332.83</v>
      </c>
      <c r="AJ44" s="55">
        <v>0</v>
      </c>
      <c r="AK44" s="55">
        <v>14558332.83</v>
      </c>
      <c r="AL44" s="55">
        <v>7702688.8300000001</v>
      </c>
      <c r="AM44" s="55">
        <v>0</v>
      </c>
      <c r="AN44" s="55">
        <v>7702688.8300000001</v>
      </c>
    </row>
    <row r="45" spans="1:40" x14ac:dyDescent="0.2">
      <c r="A45" t="s">
        <v>282</v>
      </c>
      <c r="B45" t="s">
        <v>699</v>
      </c>
      <c r="C45" t="s">
        <v>0</v>
      </c>
      <c r="D45" t="s">
        <v>24</v>
      </c>
      <c r="E45" t="s">
        <v>704</v>
      </c>
      <c r="F45" t="s">
        <v>17</v>
      </c>
      <c r="G45" t="s">
        <v>1</v>
      </c>
      <c r="H45" t="s">
        <v>280</v>
      </c>
      <c r="I45" t="s">
        <v>281</v>
      </c>
      <c r="J45" t="s">
        <v>282</v>
      </c>
      <c r="K45" t="s">
        <v>796</v>
      </c>
      <c r="L45" t="s">
        <v>35</v>
      </c>
      <c r="M45" t="s">
        <v>82</v>
      </c>
      <c r="N45" s="30">
        <v>43374</v>
      </c>
      <c r="O45" s="30">
        <v>43738</v>
      </c>
      <c r="P45" t="s">
        <v>1208</v>
      </c>
      <c r="Q45" s="55">
        <v>571093</v>
      </c>
      <c r="R45" s="55">
        <v>1920372</v>
      </c>
      <c r="S45" s="39">
        <v>0.2974</v>
      </c>
      <c r="T45" s="30">
        <v>43525</v>
      </c>
      <c r="U45" s="30">
        <v>43890</v>
      </c>
      <c r="V45" s="55">
        <v>18390</v>
      </c>
      <c r="W45" s="55">
        <v>6049</v>
      </c>
      <c r="X45" s="55">
        <v>0</v>
      </c>
      <c r="Y45" s="55">
        <v>0</v>
      </c>
      <c r="Z45" s="55">
        <v>0</v>
      </c>
      <c r="AA45" s="55">
        <v>0</v>
      </c>
      <c r="AB45" t="s">
        <v>26</v>
      </c>
      <c r="AC45">
        <v>1</v>
      </c>
      <c r="AD45">
        <v>1</v>
      </c>
      <c r="AE45" s="55">
        <v>6049</v>
      </c>
      <c r="AF45" s="55">
        <v>5469.19</v>
      </c>
      <c r="AG45" t="s">
        <v>1209</v>
      </c>
      <c r="AH45">
        <v>1.0069999999999999</v>
      </c>
      <c r="AI45" s="55">
        <v>5507.47</v>
      </c>
      <c r="AJ45" s="55">
        <v>0</v>
      </c>
      <c r="AK45" s="55">
        <v>5507.47</v>
      </c>
      <c r="AL45" s="55">
        <v>-541.53</v>
      </c>
      <c r="AM45" s="55">
        <v>0</v>
      </c>
      <c r="AN45" s="55">
        <v>-541.53</v>
      </c>
    </row>
    <row r="46" spans="1:40" x14ac:dyDescent="0.2">
      <c r="A46" t="s">
        <v>799</v>
      </c>
      <c r="B46" t="s">
        <v>699</v>
      </c>
      <c r="C46" t="s">
        <v>0</v>
      </c>
      <c r="D46" t="s">
        <v>24</v>
      </c>
      <c r="E46" t="s">
        <v>704</v>
      </c>
      <c r="F46" t="s">
        <v>17</v>
      </c>
      <c r="G46" t="s">
        <v>1</v>
      </c>
      <c r="H46" t="s">
        <v>797</v>
      </c>
      <c r="I46" t="s">
        <v>798</v>
      </c>
      <c r="J46" t="s">
        <v>799</v>
      </c>
      <c r="K46" t="s">
        <v>800</v>
      </c>
      <c r="L46" t="s">
        <v>35</v>
      </c>
      <c r="M46" t="s">
        <v>25</v>
      </c>
      <c r="N46" s="30">
        <v>43374</v>
      </c>
      <c r="O46" s="30">
        <v>43738</v>
      </c>
      <c r="P46" t="s">
        <v>1208</v>
      </c>
      <c r="Q46" s="55">
        <v>558402</v>
      </c>
      <c r="R46" s="55">
        <v>1205490</v>
      </c>
      <c r="S46" s="39">
        <v>0.4632</v>
      </c>
      <c r="T46" s="30">
        <v>43525</v>
      </c>
      <c r="U46" s="30">
        <v>43890</v>
      </c>
      <c r="V46" s="55">
        <v>5979</v>
      </c>
      <c r="W46" s="55">
        <v>2427</v>
      </c>
      <c r="X46" s="55">
        <v>0</v>
      </c>
      <c r="Y46" s="55">
        <v>0</v>
      </c>
      <c r="Z46" s="55">
        <v>0</v>
      </c>
      <c r="AA46" s="55">
        <v>0</v>
      </c>
      <c r="AB46" t="s">
        <v>26</v>
      </c>
      <c r="AC46">
        <v>1</v>
      </c>
      <c r="AD46">
        <v>1</v>
      </c>
      <c r="AE46" s="55">
        <v>2427</v>
      </c>
      <c r="AF46" s="55">
        <v>2769.47</v>
      </c>
      <c r="AG46" t="s">
        <v>1209</v>
      </c>
      <c r="AH46">
        <v>1.0069999999999999</v>
      </c>
      <c r="AI46" s="55">
        <v>2788.86</v>
      </c>
      <c r="AJ46" s="55">
        <v>0</v>
      </c>
      <c r="AK46" s="55">
        <v>2788.86</v>
      </c>
      <c r="AL46" s="55">
        <v>361.86</v>
      </c>
      <c r="AM46" s="55">
        <v>0</v>
      </c>
      <c r="AN46" s="55">
        <v>361.86</v>
      </c>
    </row>
    <row r="47" spans="1:40" x14ac:dyDescent="0.2">
      <c r="A47" t="s">
        <v>206</v>
      </c>
      <c r="B47" t="s">
        <v>699</v>
      </c>
      <c r="C47" t="s">
        <v>0</v>
      </c>
      <c r="D47" t="s">
        <v>24</v>
      </c>
      <c r="E47" t="s">
        <v>704</v>
      </c>
      <c r="F47" t="s">
        <v>17</v>
      </c>
      <c r="G47" t="s">
        <v>1</v>
      </c>
      <c r="H47" t="s">
        <v>204</v>
      </c>
      <c r="I47" t="s">
        <v>205</v>
      </c>
      <c r="J47" t="s">
        <v>206</v>
      </c>
      <c r="K47" t="s">
        <v>801</v>
      </c>
      <c r="L47" t="s">
        <v>35</v>
      </c>
      <c r="M47" t="s">
        <v>25</v>
      </c>
      <c r="N47" s="30">
        <v>43374</v>
      </c>
      <c r="O47" s="30">
        <v>43738</v>
      </c>
      <c r="P47" t="s">
        <v>1208</v>
      </c>
      <c r="Q47" s="55">
        <v>1463330</v>
      </c>
      <c r="R47" s="55">
        <v>3305165</v>
      </c>
      <c r="S47" s="39">
        <v>0.44269999999999998</v>
      </c>
      <c r="T47" s="30">
        <v>43525</v>
      </c>
      <c r="U47" s="30">
        <v>43890</v>
      </c>
      <c r="V47" s="55">
        <v>194609</v>
      </c>
      <c r="W47" s="55">
        <v>79072</v>
      </c>
      <c r="X47" s="55">
        <v>0</v>
      </c>
      <c r="Y47" s="55">
        <v>0</v>
      </c>
      <c r="Z47" s="55">
        <v>0</v>
      </c>
      <c r="AA47" s="55">
        <v>0</v>
      </c>
      <c r="AB47" t="s">
        <v>26</v>
      </c>
      <c r="AC47">
        <v>1</v>
      </c>
      <c r="AD47">
        <v>1</v>
      </c>
      <c r="AE47" s="55">
        <v>79072</v>
      </c>
      <c r="AF47" s="55">
        <v>86153.4</v>
      </c>
      <c r="AG47" t="s">
        <v>1209</v>
      </c>
      <c r="AH47">
        <v>1.0069999999999999</v>
      </c>
      <c r="AI47" s="55">
        <v>86756.47</v>
      </c>
      <c r="AJ47" s="55">
        <v>0</v>
      </c>
      <c r="AK47" s="55">
        <v>86756.47</v>
      </c>
      <c r="AL47" s="55">
        <v>7684.47</v>
      </c>
      <c r="AM47" s="55">
        <v>0</v>
      </c>
      <c r="AN47" s="55">
        <v>7684.47</v>
      </c>
    </row>
    <row r="48" spans="1:40" x14ac:dyDescent="0.2">
      <c r="A48" t="s">
        <v>310</v>
      </c>
      <c r="B48" t="s">
        <v>699</v>
      </c>
      <c r="C48" t="s">
        <v>0</v>
      </c>
      <c r="D48" t="s">
        <v>24</v>
      </c>
      <c r="E48" t="s">
        <v>704</v>
      </c>
      <c r="F48" t="s">
        <v>17</v>
      </c>
      <c r="G48" t="s">
        <v>1</v>
      </c>
      <c r="H48" t="s">
        <v>308</v>
      </c>
      <c r="I48" t="s">
        <v>309</v>
      </c>
      <c r="J48" t="s">
        <v>310</v>
      </c>
      <c r="K48" t="s">
        <v>802</v>
      </c>
      <c r="L48" t="s">
        <v>35</v>
      </c>
      <c r="M48" t="s">
        <v>25</v>
      </c>
      <c r="N48" s="30">
        <v>43374</v>
      </c>
      <c r="O48" s="30">
        <v>43738</v>
      </c>
      <c r="P48" t="s">
        <v>1208</v>
      </c>
      <c r="Q48" s="55">
        <v>27244759</v>
      </c>
      <c r="R48" s="55">
        <v>84019343</v>
      </c>
      <c r="S48" s="39">
        <v>0.32429999999999998</v>
      </c>
      <c r="T48" s="30">
        <v>43525</v>
      </c>
      <c r="U48" s="30">
        <v>43890</v>
      </c>
      <c r="V48" s="55">
        <v>1620617</v>
      </c>
      <c r="W48" s="55">
        <v>247537</v>
      </c>
      <c r="X48" s="55">
        <v>0</v>
      </c>
      <c r="Y48" s="55">
        <v>0</v>
      </c>
      <c r="Z48" s="55">
        <v>0</v>
      </c>
      <c r="AA48" s="55">
        <v>0</v>
      </c>
      <c r="AB48" t="s">
        <v>26</v>
      </c>
      <c r="AC48">
        <v>1</v>
      </c>
      <c r="AD48">
        <v>1</v>
      </c>
      <c r="AE48" s="55">
        <v>247537</v>
      </c>
      <c r="AF48" s="55">
        <v>525566.09</v>
      </c>
      <c r="AG48" t="s">
        <v>1209</v>
      </c>
      <c r="AH48">
        <v>1.0069999999999999</v>
      </c>
      <c r="AI48" s="55">
        <v>529245.05000000005</v>
      </c>
      <c r="AJ48" s="55">
        <v>0</v>
      </c>
      <c r="AK48" s="55">
        <v>529245.05000000005</v>
      </c>
      <c r="AL48" s="55">
        <v>281708.05</v>
      </c>
      <c r="AM48" s="55">
        <v>0</v>
      </c>
      <c r="AN48" s="55">
        <v>281708.05</v>
      </c>
    </row>
    <row r="49" spans="1:40" x14ac:dyDescent="0.2">
      <c r="A49" t="s">
        <v>805</v>
      </c>
      <c r="B49" t="s">
        <v>699</v>
      </c>
      <c r="C49" t="s">
        <v>0</v>
      </c>
      <c r="D49" t="s">
        <v>24</v>
      </c>
      <c r="E49" t="s">
        <v>704</v>
      </c>
      <c r="F49" t="s">
        <v>17</v>
      </c>
      <c r="G49" t="s">
        <v>1</v>
      </c>
      <c r="H49" t="s">
        <v>803</v>
      </c>
      <c r="I49" t="s">
        <v>804</v>
      </c>
      <c r="J49" t="s">
        <v>805</v>
      </c>
      <c r="K49" t="s">
        <v>806</v>
      </c>
      <c r="L49" t="s">
        <v>35</v>
      </c>
      <c r="M49" t="s">
        <v>82</v>
      </c>
      <c r="N49" s="30">
        <v>43466</v>
      </c>
      <c r="O49" s="30">
        <v>43830</v>
      </c>
      <c r="P49" t="s">
        <v>1208</v>
      </c>
      <c r="Q49" s="55">
        <v>533344</v>
      </c>
      <c r="R49" s="55">
        <v>644037</v>
      </c>
      <c r="S49" s="39">
        <v>0.82809999999999995</v>
      </c>
      <c r="T49" s="30">
        <v>43525</v>
      </c>
      <c r="U49" s="30">
        <v>43890</v>
      </c>
      <c r="V49" s="55">
        <v>4505</v>
      </c>
      <c r="W49" s="55">
        <v>3974</v>
      </c>
      <c r="X49" s="55">
        <v>0</v>
      </c>
      <c r="Y49" s="55">
        <v>0</v>
      </c>
      <c r="Z49" s="55">
        <v>0</v>
      </c>
      <c r="AA49" s="55">
        <v>0</v>
      </c>
      <c r="AB49" t="s">
        <v>26</v>
      </c>
      <c r="AC49">
        <v>1</v>
      </c>
      <c r="AD49">
        <v>1</v>
      </c>
      <c r="AE49" s="55">
        <v>3974</v>
      </c>
      <c r="AF49" s="55">
        <v>3730.59</v>
      </c>
      <c r="AG49" t="s">
        <v>1209</v>
      </c>
      <c r="AH49">
        <v>1</v>
      </c>
      <c r="AI49" s="55">
        <v>3730.59</v>
      </c>
      <c r="AJ49" s="55">
        <v>0</v>
      </c>
      <c r="AK49" s="55">
        <v>3730.59</v>
      </c>
      <c r="AL49" s="55">
        <v>-243.41</v>
      </c>
      <c r="AM49" s="55">
        <v>0</v>
      </c>
      <c r="AN49" s="55">
        <v>-243.41</v>
      </c>
    </row>
    <row r="50" spans="1:40" x14ac:dyDescent="0.2">
      <c r="A50" t="s">
        <v>809</v>
      </c>
      <c r="B50" t="s">
        <v>699</v>
      </c>
      <c r="C50" t="s">
        <v>0</v>
      </c>
      <c r="D50" t="s">
        <v>24</v>
      </c>
      <c r="E50" t="s">
        <v>704</v>
      </c>
      <c r="F50" t="s">
        <v>17</v>
      </c>
      <c r="G50" t="s">
        <v>1</v>
      </c>
      <c r="H50" t="s">
        <v>807</v>
      </c>
      <c r="I50" t="s">
        <v>808</v>
      </c>
      <c r="J50" t="s">
        <v>809</v>
      </c>
      <c r="K50" t="s">
        <v>810</v>
      </c>
      <c r="L50" t="s">
        <v>35</v>
      </c>
      <c r="M50" t="s">
        <v>25</v>
      </c>
      <c r="N50" s="30">
        <v>43252</v>
      </c>
      <c r="O50" s="30">
        <v>43616</v>
      </c>
      <c r="P50" t="s">
        <v>1208</v>
      </c>
      <c r="Q50" s="55">
        <v>1068757</v>
      </c>
      <c r="R50" s="55">
        <v>2362301</v>
      </c>
      <c r="S50" s="39">
        <v>0.45240000000000002</v>
      </c>
      <c r="T50" s="30">
        <v>43525</v>
      </c>
      <c r="U50" s="30">
        <v>43890</v>
      </c>
      <c r="V50" s="55">
        <v>3546</v>
      </c>
      <c r="W50" s="55">
        <v>2285</v>
      </c>
      <c r="X50" s="55">
        <v>0</v>
      </c>
      <c r="Y50" s="55">
        <v>0</v>
      </c>
      <c r="Z50" s="55">
        <v>0</v>
      </c>
      <c r="AA50" s="55">
        <v>0</v>
      </c>
      <c r="AB50" t="s">
        <v>26</v>
      </c>
      <c r="AC50">
        <v>1</v>
      </c>
      <c r="AD50">
        <v>1</v>
      </c>
      <c r="AE50" s="55">
        <v>2285</v>
      </c>
      <c r="AF50" s="55">
        <v>1604.21</v>
      </c>
      <c r="AG50" t="s">
        <v>1209</v>
      </c>
      <c r="AH50">
        <v>1.0182</v>
      </c>
      <c r="AI50" s="55">
        <v>1633.41</v>
      </c>
      <c r="AJ50" s="55">
        <v>0</v>
      </c>
      <c r="AK50" s="55">
        <v>1633.41</v>
      </c>
      <c r="AL50" s="55">
        <v>-651.59</v>
      </c>
      <c r="AM50" s="55">
        <v>0</v>
      </c>
      <c r="AN50" s="55">
        <v>-651.59</v>
      </c>
    </row>
    <row r="51" spans="1:40" x14ac:dyDescent="0.2">
      <c r="A51" t="s">
        <v>314</v>
      </c>
      <c r="B51" t="s">
        <v>699</v>
      </c>
      <c r="C51" t="s">
        <v>0</v>
      </c>
      <c r="D51" t="s">
        <v>24</v>
      </c>
      <c r="E51" t="s">
        <v>704</v>
      </c>
      <c r="F51" t="s">
        <v>17</v>
      </c>
      <c r="G51" t="s">
        <v>1</v>
      </c>
      <c r="H51" t="s">
        <v>312</v>
      </c>
      <c r="I51" t="s">
        <v>313</v>
      </c>
      <c r="J51" t="s">
        <v>314</v>
      </c>
      <c r="K51" t="s">
        <v>811</v>
      </c>
      <c r="L51" t="s">
        <v>35</v>
      </c>
      <c r="M51" t="s">
        <v>82</v>
      </c>
      <c r="N51" s="30">
        <v>43374</v>
      </c>
      <c r="O51" s="30">
        <v>43738</v>
      </c>
      <c r="P51" t="s">
        <v>1208</v>
      </c>
      <c r="Q51" s="55">
        <v>2492202</v>
      </c>
      <c r="R51" s="55">
        <v>5892573</v>
      </c>
      <c r="S51" s="39">
        <v>0.4229</v>
      </c>
      <c r="T51" s="30">
        <v>43525</v>
      </c>
      <c r="U51" s="30">
        <v>43890</v>
      </c>
      <c r="V51" s="55">
        <v>60444</v>
      </c>
      <c r="W51" s="55">
        <v>34353</v>
      </c>
      <c r="X51" s="55">
        <v>0</v>
      </c>
      <c r="Y51" s="55">
        <v>0</v>
      </c>
      <c r="Z51" s="55">
        <v>0</v>
      </c>
      <c r="AA51" s="55">
        <v>0</v>
      </c>
      <c r="AB51" t="s">
        <v>26</v>
      </c>
      <c r="AC51">
        <v>1</v>
      </c>
      <c r="AD51">
        <v>1</v>
      </c>
      <c r="AE51" s="55">
        <v>34353</v>
      </c>
      <c r="AF51" s="55">
        <v>25561.77</v>
      </c>
      <c r="AG51" t="s">
        <v>1209</v>
      </c>
      <c r="AH51">
        <v>1.0069999999999999</v>
      </c>
      <c r="AI51" s="55">
        <v>25740.7</v>
      </c>
      <c r="AJ51" s="55">
        <v>0</v>
      </c>
      <c r="AK51" s="55">
        <v>25740.7</v>
      </c>
      <c r="AL51" s="55">
        <v>-8612.2999999999993</v>
      </c>
      <c r="AM51" s="55">
        <v>0</v>
      </c>
      <c r="AN51" s="55">
        <v>-8612.2999999999993</v>
      </c>
    </row>
    <row r="52" spans="1:40" x14ac:dyDescent="0.2">
      <c r="A52" t="s">
        <v>816</v>
      </c>
      <c r="B52" t="s">
        <v>699</v>
      </c>
      <c r="C52" t="s">
        <v>0</v>
      </c>
      <c r="D52" t="s">
        <v>24</v>
      </c>
      <c r="E52" t="s">
        <v>704</v>
      </c>
      <c r="F52" t="s">
        <v>17</v>
      </c>
      <c r="G52" t="s">
        <v>1</v>
      </c>
      <c r="H52" t="s">
        <v>814</v>
      </c>
      <c r="I52" t="s">
        <v>815</v>
      </c>
      <c r="J52" t="s">
        <v>816</v>
      </c>
      <c r="K52" t="s">
        <v>817</v>
      </c>
      <c r="L52" t="s">
        <v>35</v>
      </c>
      <c r="M52" t="s">
        <v>82</v>
      </c>
      <c r="N52" s="30">
        <v>43525</v>
      </c>
      <c r="O52" s="30">
        <v>43738</v>
      </c>
      <c r="P52" t="s">
        <v>1208</v>
      </c>
      <c r="Q52" s="55">
        <v>414374</v>
      </c>
      <c r="R52" s="55">
        <v>1038194</v>
      </c>
      <c r="S52" s="39">
        <v>0.39910000000000001</v>
      </c>
      <c r="T52" s="30">
        <v>43525</v>
      </c>
      <c r="U52" s="30">
        <v>43890</v>
      </c>
      <c r="V52" s="55">
        <v>2172</v>
      </c>
      <c r="W52" s="55">
        <v>919</v>
      </c>
      <c r="X52" s="55">
        <v>0</v>
      </c>
      <c r="Y52" s="55">
        <v>0</v>
      </c>
      <c r="Z52" s="55">
        <v>0</v>
      </c>
      <c r="AA52" s="55">
        <v>0</v>
      </c>
      <c r="AB52" t="s">
        <v>26</v>
      </c>
      <c r="AC52">
        <v>1</v>
      </c>
      <c r="AD52">
        <v>1</v>
      </c>
      <c r="AE52" s="55">
        <v>919</v>
      </c>
      <c r="AF52" s="55">
        <v>866.85</v>
      </c>
      <c r="AG52" t="s">
        <v>1209</v>
      </c>
      <c r="AH52">
        <v>1.0069999999999999</v>
      </c>
      <c r="AI52" s="55">
        <v>872.92</v>
      </c>
      <c r="AJ52" s="55">
        <v>0</v>
      </c>
      <c r="AK52" s="55">
        <v>872.92</v>
      </c>
      <c r="AL52" s="55">
        <v>-46.08</v>
      </c>
      <c r="AM52" s="55">
        <v>0</v>
      </c>
      <c r="AN52" s="55">
        <v>-46.08</v>
      </c>
    </row>
    <row r="53" spans="1:40" x14ac:dyDescent="0.2">
      <c r="A53" t="s">
        <v>328</v>
      </c>
      <c r="B53" t="s">
        <v>699</v>
      </c>
      <c r="C53" t="s">
        <v>0</v>
      </c>
      <c r="D53" t="s">
        <v>24</v>
      </c>
      <c r="E53" t="s">
        <v>704</v>
      </c>
      <c r="F53" t="s">
        <v>17</v>
      </c>
      <c r="G53" t="s">
        <v>1</v>
      </c>
      <c r="H53" t="s">
        <v>326</v>
      </c>
      <c r="I53" t="s">
        <v>327</v>
      </c>
      <c r="J53" t="s">
        <v>328</v>
      </c>
      <c r="K53" t="s">
        <v>329</v>
      </c>
      <c r="L53" t="s">
        <v>35</v>
      </c>
      <c r="M53" t="s">
        <v>25</v>
      </c>
      <c r="N53" s="30">
        <v>43374</v>
      </c>
      <c r="O53" s="30">
        <v>43738</v>
      </c>
      <c r="P53" t="s">
        <v>1208</v>
      </c>
      <c r="Q53" s="55">
        <v>449666</v>
      </c>
      <c r="R53" s="55">
        <v>889316</v>
      </c>
      <c r="S53" s="39">
        <v>0.50560000000000005</v>
      </c>
      <c r="T53" s="30">
        <v>43525</v>
      </c>
      <c r="U53" s="30">
        <v>43890</v>
      </c>
      <c r="V53" s="55">
        <v>62586</v>
      </c>
      <c r="W53" s="55">
        <v>26576</v>
      </c>
      <c r="X53" s="55">
        <v>0</v>
      </c>
      <c r="Y53" s="55">
        <v>0</v>
      </c>
      <c r="Z53" s="55">
        <v>0</v>
      </c>
      <c r="AA53" s="55">
        <v>0</v>
      </c>
      <c r="AB53" t="s">
        <v>26</v>
      </c>
      <c r="AC53">
        <v>1</v>
      </c>
      <c r="AD53">
        <v>1</v>
      </c>
      <c r="AE53" s="55">
        <v>26576</v>
      </c>
      <c r="AF53" s="55">
        <v>31643.48</v>
      </c>
      <c r="AG53" t="s">
        <v>1209</v>
      </c>
      <c r="AH53">
        <v>1.0069999999999999</v>
      </c>
      <c r="AI53" s="55">
        <v>31864.98</v>
      </c>
      <c r="AJ53" s="55">
        <v>0</v>
      </c>
      <c r="AK53" s="55">
        <v>31864.98</v>
      </c>
      <c r="AL53" s="55">
        <v>5288.98</v>
      </c>
      <c r="AM53" s="55">
        <v>0</v>
      </c>
      <c r="AN53" s="55">
        <v>5288.98</v>
      </c>
    </row>
    <row r="54" spans="1:40" x14ac:dyDescent="0.2">
      <c r="A54" t="s">
        <v>339</v>
      </c>
      <c r="B54" t="s">
        <v>699</v>
      </c>
      <c r="C54" t="s">
        <v>0</v>
      </c>
      <c r="D54" t="s">
        <v>24</v>
      </c>
      <c r="E54" t="s">
        <v>704</v>
      </c>
      <c r="F54" t="s">
        <v>17</v>
      </c>
      <c r="G54" t="s">
        <v>1</v>
      </c>
      <c r="H54" t="s">
        <v>337</v>
      </c>
      <c r="I54" t="s">
        <v>338</v>
      </c>
      <c r="J54" t="s">
        <v>339</v>
      </c>
      <c r="K54" t="s">
        <v>818</v>
      </c>
      <c r="L54" t="s">
        <v>35</v>
      </c>
      <c r="M54" t="s">
        <v>82</v>
      </c>
      <c r="N54" s="30">
        <v>43466</v>
      </c>
      <c r="O54" s="30">
        <v>43830</v>
      </c>
      <c r="P54" t="s">
        <v>1208</v>
      </c>
      <c r="Q54" s="55">
        <v>3035045</v>
      </c>
      <c r="R54" s="55">
        <v>9076231</v>
      </c>
      <c r="S54" s="39">
        <v>0.33439999999999998</v>
      </c>
      <c r="T54" s="30">
        <v>43525</v>
      </c>
      <c r="U54" s="30">
        <v>43890</v>
      </c>
      <c r="V54" s="55">
        <v>21680</v>
      </c>
      <c r="W54" s="55">
        <v>11669</v>
      </c>
      <c r="X54" s="55">
        <v>0</v>
      </c>
      <c r="Y54" s="55">
        <v>0</v>
      </c>
      <c r="Z54" s="55">
        <v>0</v>
      </c>
      <c r="AA54" s="55">
        <v>0</v>
      </c>
      <c r="AB54" t="s">
        <v>26</v>
      </c>
      <c r="AC54">
        <v>1</v>
      </c>
      <c r="AD54">
        <v>1</v>
      </c>
      <c r="AE54" s="55">
        <v>11669</v>
      </c>
      <c r="AF54" s="55">
        <v>7249.79</v>
      </c>
      <c r="AG54" t="s">
        <v>1209</v>
      </c>
      <c r="AH54">
        <v>1</v>
      </c>
      <c r="AI54" s="55">
        <v>7249.79</v>
      </c>
      <c r="AJ54" s="55">
        <v>0</v>
      </c>
      <c r="AK54" s="55">
        <v>7249.79</v>
      </c>
      <c r="AL54" s="55">
        <v>-4419.21</v>
      </c>
      <c r="AM54" s="55">
        <v>0</v>
      </c>
      <c r="AN54" s="55">
        <v>-4419.21</v>
      </c>
    </row>
    <row r="55" spans="1:40" x14ac:dyDescent="0.2">
      <c r="A55" t="s">
        <v>821</v>
      </c>
      <c r="B55" t="s">
        <v>699</v>
      </c>
      <c r="C55" t="s">
        <v>0</v>
      </c>
      <c r="D55" t="s">
        <v>24</v>
      </c>
      <c r="E55" t="s">
        <v>704</v>
      </c>
      <c r="F55" t="s">
        <v>17</v>
      </c>
      <c r="G55" t="s">
        <v>1</v>
      </c>
      <c r="H55" t="s">
        <v>819</v>
      </c>
      <c r="I55" t="s">
        <v>820</v>
      </c>
      <c r="J55" t="s">
        <v>821</v>
      </c>
      <c r="K55" t="s">
        <v>822</v>
      </c>
      <c r="L55" t="s">
        <v>35</v>
      </c>
      <c r="M55" t="s">
        <v>82</v>
      </c>
      <c r="N55" s="30">
        <v>43374</v>
      </c>
      <c r="O55" s="30">
        <v>43738</v>
      </c>
      <c r="P55" t="s">
        <v>1208</v>
      </c>
      <c r="Q55" s="55">
        <v>960368</v>
      </c>
      <c r="R55" s="55">
        <v>3542157</v>
      </c>
      <c r="S55" s="39">
        <v>0.27110000000000001</v>
      </c>
      <c r="T55" s="30">
        <v>43525</v>
      </c>
      <c r="U55" s="30">
        <v>43890</v>
      </c>
      <c r="V55" s="55">
        <v>34692</v>
      </c>
      <c r="W55" s="55">
        <v>7565</v>
      </c>
      <c r="X55" s="55">
        <v>0</v>
      </c>
      <c r="Y55" s="55">
        <v>0</v>
      </c>
      <c r="Z55" s="55">
        <v>0</v>
      </c>
      <c r="AA55" s="55">
        <v>0</v>
      </c>
      <c r="AB55" t="s">
        <v>26</v>
      </c>
      <c r="AC55">
        <v>1</v>
      </c>
      <c r="AD55">
        <v>1</v>
      </c>
      <c r="AE55" s="55">
        <v>7565</v>
      </c>
      <c r="AF55" s="55">
        <v>9405</v>
      </c>
      <c r="AG55" t="s">
        <v>1209</v>
      </c>
      <c r="AH55">
        <v>1.0069999999999999</v>
      </c>
      <c r="AI55" s="55">
        <v>9470.84</v>
      </c>
      <c r="AJ55" s="55">
        <v>0</v>
      </c>
      <c r="AK55" s="55">
        <v>9470.84</v>
      </c>
      <c r="AL55" s="55">
        <v>1905.84</v>
      </c>
      <c r="AM55" s="55">
        <v>0</v>
      </c>
      <c r="AN55" s="55">
        <v>1905.84</v>
      </c>
    </row>
    <row r="56" spans="1:40" x14ac:dyDescent="0.2">
      <c r="A56" t="s">
        <v>825</v>
      </c>
      <c r="B56" t="s">
        <v>699</v>
      </c>
      <c r="C56" t="s">
        <v>0</v>
      </c>
      <c r="D56" t="s">
        <v>24</v>
      </c>
      <c r="E56" t="s">
        <v>704</v>
      </c>
      <c r="F56" t="s">
        <v>17</v>
      </c>
      <c r="G56" t="s">
        <v>1</v>
      </c>
      <c r="H56" t="s">
        <v>823</v>
      </c>
      <c r="I56" t="s">
        <v>824</v>
      </c>
      <c r="J56" t="s">
        <v>825</v>
      </c>
      <c r="K56" t="s">
        <v>826</v>
      </c>
      <c r="L56" t="s">
        <v>35</v>
      </c>
      <c r="M56" t="s">
        <v>82</v>
      </c>
      <c r="N56" s="30">
        <v>43466</v>
      </c>
      <c r="O56" s="30">
        <v>43830</v>
      </c>
      <c r="P56" t="s">
        <v>1208</v>
      </c>
      <c r="Q56" s="55">
        <v>963232</v>
      </c>
      <c r="R56" s="55">
        <v>3622406</v>
      </c>
      <c r="S56" s="39">
        <v>0.26590000000000003</v>
      </c>
      <c r="T56" s="30">
        <v>43525</v>
      </c>
      <c r="U56" s="30">
        <v>43890</v>
      </c>
      <c r="V56" s="55">
        <v>14442</v>
      </c>
      <c r="W56" s="55">
        <v>4388</v>
      </c>
      <c r="X56" s="55">
        <v>0</v>
      </c>
      <c r="Y56" s="55">
        <v>0</v>
      </c>
      <c r="Z56" s="55">
        <v>0</v>
      </c>
      <c r="AA56" s="55">
        <v>0</v>
      </c>
      <c r="AB56" t="s">
        <v>26</v>
      </c>
      <c r="AC56">
        <v>1</v>
      </c>
      <c r="AD56">
        <v>1</v>
      </c>
      <c r="AE56" s="55">
        <v>4388</v>
      </c>
      <c r="AF56" s="55">
        <v>3840.13</v>
      </c>
      <c r="AG56" t="s">
        <v>1209</v>
      </c>
      <c r="AH56">
        <v>1</v>
      </c>
      <c r="AI56" s="55">
        <v>3840.13</v>
      </c>
      <c r="AJ56" s="55">
        <v>0</v>
      </c>
      <c r="AK56" s="55">
        <v>3840.13</v>
      </c>
      <c r="AL56" s="55">
        <v>-547.87</v>
      </c>
      <c r="AM56" s="55">
        <v>0</v>
      </c>
      <c r="AN56" s="55">
        <v>-547.87</v>
      </c>
    </row>
    <row r="57" spans="1:40" x14ac:dyDescent="0.2">
      <c r="A57" t="s">
        <v>829</v>
      </c>
      <c r="B57" t="s">
        <v>699</v>
      </c>
      <c r="C57" t="s">
        <v>0</v>
      </c>
      <c r="D57" t="s">
        <v>24</v>
      </c>
      <c r="E57" t="s">
        <v>704</v>
      </c>
      <c r="F57" t="s">
        <v>17</v>
      </c>
      <c r="G57" t="s">
        <v>1</v>
      </c>
      <c r="H57" t="s">
        <v>827</v>
      </c>
      <c r="I57" t="s">
        <v>828</v>
      </c>
      <c r="J57" t="s">
        <v>829</v>
      </c>
      <c r="K57" t="s">
        <v>830</v>
      </c>
      <c r="L57" t="s">
        <v>35</v>
      </c>
      <c r="M57" t="s">
        <v>82</v>
      </c>
      <c r="N57" s="30">
        <v>43374</v>
      </c>
      <c r="O57" s="30">
        <v>43738</v>
      </c>
      <c r="P57" t="s">
        <v>1208</v>
      </c>
      <c r="Q57" s="55">
        <v>2198866</v>
      </c>
      <c r="R57" s="55">
        <v>12232938</v>
      </c>
      <c r="S57" s="39">
        <v>0.1797</v>
      </c>
      <c r="T57" s="30">
        <v>43525</v>
      </c>
      <c r="U57" s="30">
        <v>43890</v>
      </c>
      <c r="V57" s="55">
        <v>61852</v>
      </c>
      <c r="W57" s="55">
        <v>27944</v>
      </c>
      <c r="X57" s="55">
        <v>0</v>
      </c>
      <c r="Y57" s="55">
        <v>0</v>
      </c>
      <c r="Z57" s="55">
        <v>0</v>
      </c>
      <c r="AA57" s="55">
        <v>0</v>
      </c>
      <c r="AB57" t="s">
        <v>26</v>
      </c>
      <c r="AC57">
        <v>1</v>
      </c>
      <c r="AD57">
        <v>1</v>
      </c>
      <c r="AE57" s="55">
        <v>27944</v>
      </c>
      <c r="AF57" s="55">
        <v>11114.8</v>
      </c>
      <c r="AG57" t="s">
        <v>1209</v>
      </c>
      <c r="AH57">
        <v>1.0069999999999999</v>
      </c>
      <c r="AI57" s="55">
        <v>11192.6</v>
      </c>
      <c r="AJ57" s="55">
        <v>0</v>
      </c>
      <c r="AK57" s="55">
        <v>11192.6</v>
      </c>
      <c r="AL57" s="55">
        <v>-16751.400000000001</v>
      </c>
      <c r="AM57" s="55">
        <v>0</v>
      </c>
      <c r="AN57" s="55">
        <v>-16751.400000000001</v>
      </c>
    </row>
    <row r="58" spans="1:40" x14ac:dyDescent="0.2">
      <c r="A58" t="s">
        <v>835</v>
      </c>
      <c r="B58" t="s">
        <v>699</v>
      </c>
      <c r="C58" t="s">
        <v>0</v>
      </c>
      <c r="D58" t="s">
        <v>24</v>
      </c>
      <c r="E58" t="s">
        <v>704</v>
      </c>
      <c r="F58" t="s">
        <v>17</v>
      </c>
      <c r="G58" t="s">
        <v>1</v>
      </c>
      <c r="H58" t="s">
        <v>833</v>
      </c>
      <c r="I58" t="s">
        <v>834</v>
      </c>
      <c r="J58" t="s">
        <v>835</v>
      </c>
      <c r="K58" t="s">
        <v>836</v>
      </c>
      <c r="L58" t="s">
        <v>35</v>
      </c>
      <c r="M58" t="s">
        <v>82</v>
      </c>
      <c r="N58" s="30">
        <v>43374</v>
      </c>
      <c r="O58" s="30">
        <v>43738</v>
      </c>
      <c r="P58" t="s">
        <v>1208</v>
      </c>
      <c r="Q58" s="55">
        <v>573443</v>
      </c>
      <c r="R58" s="55">
        <v>1634832</v>
      </c>
      <c r="S58" s="39">
        <v>0.3508</v>
      </c>
      <c r="T58" s="30">
        <v>43525</v>
      </c>
      <c r="U58" s="30">
        <v>43890</v>
      </c>
      <c r="V58" s="55">
        <v>12657</v>
      </c>
      <c r="W58" s="55">
        <v>4257</v>
      </c>
      <c r="X58" s="55">
        <v>0</v>
      </c>
      <c r="Y58" s="55">
        <v>0</v>
      </c>
      <c r="Z58" s="55">
        <v>0</v>
      </c>
      <c r="AA58" s="55">
        <v>0</v>
      </c>
      <c r="AB58" t="s">
        <v>26</v>
      </c>
      <c r="AC58">
        <v>1</v>
      </c>
      <c r="AD58">
        <v>1</v>
      </c>
      <c r="AE58" s="55">
        <v>4257</v>
      </c>
      <c r="AF58" s="55">
        <v>4440.08</v>
      </c>
      <c r="AG58" t="s">
        <v>1209</v>
      </c>
      <c r="AH58">
        <v>1.0069999999999999</v>
      </c>
      <c r="AI58" s="55">
        <v>4471.16</v>
      </c>
      <c r="AJ58" s="55">
        <v>0</v>
      </c>
      <c r="AK58" s="55">
        <v>4471.16</v>
      </c>
      <c r="AL58" s="55">
        <v>214.16</v>
      </c>
      <c r="AM58" s="55">
        <v>0</v>
      </c>
      <c r="AN58" s="55">
        <v>214.16</v>
      </c>
    </row>
    <row r="59" spans="1:40" x14ac:dyDescent="0.2">
      <c r="A59" t="s">
        <v>841</v>
      </c>
      <c r="B59" t="s">
        <v>699</v>
      </c>
      <c r="C59" t="s">
        <v>0</v>
      </c>
      <c r="D59" t="s">
        <v>24</v>
      </c>
      <c r="E59" t="s">
        <v>704</v>
      </c>
      <c r="F59" t="s">
        <v>17</v>
      </c>
      <c r="G59" t="s">
        <v>1</v>
      </c>
      <c r="H59" t="s">
        <v>839</v>
      </c>
      <c r="I59" t="s">
        <v>840</v>
      </c>
      <c r="J59" t="s">
        <v>841</v>
      </c>
      <c r="K59" t="s">
        <v>842</v>
      </c>
      <c r="L59" t="s">
        <v>35</v>
      </c>
      <c r="M59" t="s">
        <v>82</v>
      </c>
      <c r="N59" s="30">
        <v>43221</v>
      </c>
      <c r="O59" s="30">
        <v>43585</v>
      </c>
      <c r="P59" t="s">
        <v>1208</v>
      </c>
      <c r="Q59" s="55">
        <v>1766929</v>
      </c>
      <c r="R59" s="55">
        <v>2583345</v>
      </c>
      <c r="S59" s="39">
        <v>0.68400000000000005</v>
      </c>
      <c r="T59" s="30">
        <v>43525</v>
      </c>
      <c r="U59" s="30">
        <v>43890</v>
      </c>
      <c r="V59" s="55">
        <v>38366</v>
      </c>
      <c r="W59" s="55">
        <v>22683</v>
      </c>
      <c r="X59" s="55">
        <v>0</v>
      </c>
      <c r="Y59" s="55">
        <v>0</v>
      </c>
      <c r="Z59" s="55">
        <v>0</v>
      </c>
      <c r="AA59" s="55">
        <v>0</v>
      </c>
      <c r="AB59" t="s">
        <v>26</v>
      </c>
      <c r="AC59">
        <v>1</v>
      </c>
      <c r="AD59">
        <v>1</v>
      </c>
      <c r="AE59" s="55">
        <v>22683</v>
      </c>
      <c r="AF59" s="55">
        <v>26242.34</v>
      </c>
      <c r="AG59" t="s">
        <v>1209</v>
      </c>
      <c r="AH59">
        <v>1.0182</v>
      </c>
      <c r="AI59" s="55">
        <v>26719.95</v>
      </c>
      <c r="AJ59" s="55">
        <v>0</v>
      </c>
      <c r="AK59" s="55">
        <v>26719.95</v>
      </c>
      <c r="AL59" s="55">
        <v>4036.95</v>
      </c>
      <c r="AM59" s="55">
        <v>0</v>
      </c>
      <c r="AN59" s="55">
        <v>4036.95</v>
      </c>
    </row>
    <row r="60" spans="1:40" x14ac:dyDescent="0.2">
      <c r="A60" t="s">
        <v>347</v>
      </c>
      <c r="B60" t="s">
        <v>699</v>
      </c>
      <c r="C60" t="s">
        <v>0</v>
      </c>
      <c r="D60" t="s">
        <v>24</v>
      </c>
      <c r="E60" t="s">
        <v>704</v>
      </c>
      <c r="F60" t="s">
        <v>17</v>
      </c>
      <c r="G60" t="s">
        <v>1</v>
      </c>
      <c r="H60" t="s">
        <v>345</v>
      </c>
      <c r="I60" t="s">
        <v>346</v>
      </c>
      <c r="J60" t="s">
        <v>347</v>
      </c>
      <c r="K60" t="s">
        <v>843</v>
      </c>
      <c r="L60" t="s">
        <v>35</v>
      </c>
      <c r="M60" t="s">
        <v>25</v>
      </c>
      <c r="N60" s="30">
        <v>43374</v>
      </c>
      <c r="O60" s="30">
        <v>43738</v>
      </c>
      <c r="P60" t="s">
        <v>1208</v>
      </c>
      <c r="Q60" s="55">
        <v>8013727</v>
      </c>
      <c r="R60" s="55">
        <v>20556226</v>
      </c>
      <c r="S60" s="39">
        <v>0.38979999999999998</v>
      </c>
      <c r="T60" s="30">
        <v>43525</v>
      </c>
      <c r="U60" s="30">
        <v>43890</v>
      </c>
      <c r="V60" s="55">
        <v>444042</v>
      </c>
      <c r="W60" s="55">
        <v>115107</v>
      </c>
      <c r="X60" s="55">
        <v>0</v>
      </c>
      <c r="Y60" s="55">
        <v>0</v>
      </c>
      <c r="Z60" s="55">
        <v>0</v>
      </c>
      <c r="AA60" s="55">
        <v>0</v>
      </c>
      <c r="AB60" t="s">
        <v>26</v>
      </c>
      <c r="AC60">
        <v>1</v>
      </c>
      <c r="AD60">
        <v>1</v>
      </c>
      <c r="AE60" s="55">
        <v>115107</v>
      </c>
      <c r="AF60" s="55">
        <v>173087.57</v>
      </c>
      <c r="AG60" t="s">
        <v>1209</v>
      </c>
      <c r="AH60">
        <v>1.0069999999999999</v>
      </c>
      <c r="AI60" s="55">
        <v>174299.18</v>
      </c>
      <c r="AJ60" s="55">
        <v>0</v>
      </c>
      <c r="AK60" s="55">
        <v>174299.18</v>
      </c>
      <c r="AL60" s="55">
        <v>59192.18</v>
      </c>
      <c r="AM60" s="55">
        <v>0</v>
      </c>
      <c r="AN60" s="55">
        <v>59192.18</v>
      </c>
    </row>
    <row r="61" spans="1:40" x14ac:dyDescent="0.2">
      <c r="A61" t="s">
        <v>846</v>
      </c>
      <c r="B61" t="s">
        <v>699</v>
      </c>
      <c r="C61" t="s">
        <v>0</v>
      </c>
      <c r="D61" t="s">
        <v>24</v>
      </c>
      <c r="E61" t="s">
        <v>704</v>
      </c>
      <c r="F61" t="s">
        <v>17</v>
      </c>
      <c r="G61" t="s">
        <v>1</v>
      </c>
      <c r="H61" t="s">
        <v>844</v>
      </c>
      <c r="I61" t="s">
        <v>845</v>
      </c>
      <c r="J61" t="s">
        <v>846</v>
      </c>
      <c r="K61" t="s">
        <v>847</v>
      </c>
      <c r="L61" t="s">
        <v>35</v>
      </c>
      <c r="M61" t="s">
        <v>82</v>
      </c>
      <c r="N61" s="30">
        <v>43374</v>
      </c>
      <c r="O61" s="30">
        <v>43738</v>
      </c>
      <c r="P61" t="s">
        <v>1208</v>
      </c>
      <c r="Q61" s="55">
        <v>638764</v>
      </c>
      <c r="R61" s="55">
        <v>935442</v>
      </c>
      <c r="S61" s="39">
        <v>0.68279999999999996</v>
      </c>
      <c r="T61" s="30">
        <v>43525</v>
      </c>
      <c r="U61" s="30">
        <v>43890</v>
      </c>
      <c r="V61" s="55">
        <v>6126</v>
      </c>
      <c r="W61" s="55">
        <v>4985</v>
      </c>
      <c r="X61" s="55">
        <v>0</v>
      </c>
      <c r="Y61" s="55">
        <v>0</v>
      </c>
      <c r="Z61" s="55">
        <v>0</v>
      </c>
      <c r="AA61" s="55">
        <v>0</v>
      </c>
      <c r="AB61" t="s">
        <v>26</v>
      </c>
      <c r="AC61">
        <v>1</v>
      </c>
      <c r="AD61">
        <v>1</v>
      </c>
      <c r="AE61" s="55">
        <v>4985</v>
      </c>
      <c r="AF61" s="55">
        <v>4182.83</v>
      </c>
      <c r="AG61" t="s">
        <v>1209</v>
      </c>
      <c r="AH61">
        <v>1.0069999999999999</v>
      </c>
      <c r="AI61" s="55">
        <v>4212.1099999999997</v>
      </c>
      <c r="AJ61" s="55">
        <v>0</v>
      </c>
      <c r="AK61" s="55">
        <v>4212.1099999999997</v>
      </c>
      <c r="AL61" s="55">
        <v>-772.89</v>
      </c>
      <c r="AM61" s="55">
        <v>0</v>
      </c>
      <c r="AN61" s="55">
        <v>-772.89</v>
      </c>
    </row>
    <row r="62" spans="1:40" x14ac:dyDescent="0.2">
      <c r="A62" t="s">
        <v>200</v>
      </c>
      <c r="B62" t="s">
        <v>699</v>
      </c>
      <c r="C62" t="s">
        <v>0</v>
      </c>
      <c r="D62" t="s">
        <v>24</v>
      </c>
      <c r="E62" t="s">
        <v>704</v>
      </c>
      <c r="F62" t="s">
        <v>17</v>
      </c>
      <c r="G62" t="s">
        <v>1</v>
      </c>
      <c r="H62" t="s">
        <v>198</v>
      </c>
      <c r="I62" t="s">
        <v>199</v>
      </c>
      <c r="J62" t="s">
        <v>200</v>
      </c>
      <c r="K62" t="s">
        <v>848</v>
      </c>
      <c r="L62" t="s">
        <v>35</v>
      </c>
      <c r="M62" t="s">
        <v>25</v>
      </c>
      <c r="N62" s="30">
        <v>43191</v>
      </c>
      <c r="O62" s="30">
        <v>43555</v>
      </c>
      <c r="P62" t="s">
        <v>1208</v>
      </c>
      <c r="Q62" s="55">
        <v>1746522</v>
      </c>
      <c r="R62" s="55">
        <v>3596794</v>
      </c>
      <c r="S62" s="39">
        <v>0.48559999999999998</v>
      </c>
      <c r="T62" s="30">
        <v>43525</v>
      </c>
      <c r="U62" s="30">
        <v>43890</v>
      </c>
      <c r="V62" s="55">
        <v>80365</v>
      </c>
      <c r="W62" s="55">
        <v>27779</v>
      </c>
      <c r="X62" s="55">
        <v>0</v>
      </c>
      <c r="Y62" s="55">
        <v>0</v>
      </c>
      <c r="Z62" s="55">
        <v>0</v>
      </c>
      <c r="AA62" s="55">
        <v>0</v>
      </c>
      <c r="AB62" t="s">
        <v>26</v>
      </c>
      <c r="AC62">
        <v>1</v>
      </c>
      <c r="AD62">
        <v>1</v>
      </c>
      <c r="AE62" s="55">
        <v>27779</v>
      </c>
      <c r="AF62" s="55">
        <v>39025.24</v>
      </c>
      <c r="AG62" t="s">
        <v>1209</v>
      </c>
      <c r="AH62">
        <v>1.0230999999999999</v>
      </c>
      <c r="AI62" s="55">
        <v>39926.720000000001</v>
      </c>
      <c r="AJ62" s="55">
        <v>0</v>
      </c>
      <c r="AK62" s="55">
        <v>39926.720000000001</v>
      </c>
      <c r="AL62" s="55">
        <v>12147.72</v>
      </c>
      <c r="AM62" s="55">
        <v>0</v>
      </c>
      <c r="AN62" s="55">
        <v>12147.72</v>
      </c>
    </row>
    <row r="63" spans="1:40" x14ac:dyDescent="0.2">
      <c r="A63" t="s">
        <v>355</v>
      </c>
      <c r="B63" t="s">
        <v>699</v>
      </c>
      <c r="C63" t="s">
        <v>0</v>
      </c>
      <c r="D63" t="s">
        <v>24</v>
      </c>
      <c r="E63" t="s">
        <v>704</v>
      </c>
      <c r="F63" t="s">
        <v>17</v>
      </c>
      <c r="G63" t="s">
        <v>1</v>
      </c>
      <c r="H63" t="s">
        <v>353</v>
      </c>
      <c r="I63" t="s">
        <v>354</v>
      </c>
      <c r="J63" t="s">
        <v>355</v>
      </c>
      <c r="K63" t="s">
        <v>849</v>
      </c>
      <c r="L63" t="s">
        <v>35</v>
      </c>
      <c r="M63" t="s">
        <v>82</v>
      </c>
      <c r="N63" s="30">
        <v>43374</v>
      </c>
      <c r="O63" s="30">
        <v>43738</v>
      </c>
      <c r="P63" t="s">
        <v>1208</v>
      </c>
      <c r="Q63" s="55">
        <v>1524610</v>
      </c>
      <c r="R63" s="55">
        <v>9739802</v>
      </c>
      <c r="S63" s="39">
        <v>0.1565</v>
      </c>
      <c r="T63" s="30">
        <v>43525</v>
      </c>
      <c r="U63" s="30">
        <v>43890</v>
      </c>
      <c r="V63" s="55">
        <v>192136</v>
      </c>
      <c r="W63" s="55">
        <v>57258</v>
      </c>
      <c r="X63" s="55">
        <v>0</v>
      </c>
      <c r="Y63" s="55">
        <v>0</v>
      </c>
      <c r="Z63" s="55">
        <v>0</v>
      </c>
      <c r="AA63" s="55">
        <v>0</v>
      </c>
      <c r="AB63" t="s">
        <v>26</v>
      </c>
      <c r="AC63">
        <v>1</v>
      </c>
      <c r="AD63">
        <v>1</v>
      </c>
      <c r="AE63" s="55">
        <v>57258</v>
      </c>
      <c r="AF63" s="55">
        <v>30069.279999999999</v>
      </c>
      <c r="AG63" t="s">
        <v>1209</v>
      </c>
      <c r="AH63">
        <v>1.0069999999999999</v>
      </c>
      <c r="AI63" s="55">
        <v>30279.759999999998</v>
      </c>
      <c r="AJ63" s="55">
        <v>0</v>
      </c>
      <c r="AK63" s="55">
        <v>30279.759999999998</v>
      </c>
      <c r="AL63" s="55">
        <v>-26978.240000000002</v>
      </c>
      <c r="AM63" s="55">
        <v>0</v>
      </c>
      <c r="AN63" s="55">
        <v>-26978.240000000002</v>
      </c>
    </row>
    <row r="64" spans="1:40" x14ac:dyDescent="0.2">
      <c r="A64" t="s">
        <v>375</v>
      </c>
      <c r="B64" t="s">
        <v>699</v>
      </c>
      <c r="C64" t="s">
        <v>0</v>
      </c>
      <c r="D64" t="s">
        <v>24</v>
      </c>
      <c r="E64" t="s">
        <v>704</v>
      </c>
      <c r="F64" t="s">
        <v>17</v>
      </c>
      <c r="G64" t="s">
        <v>1</v>
      </c>
      <c r="H64" t="s">
        <v>373</v>
      </c>
      <c r="I64" t="s">
        <v>374</v>
      </c>
      <c r="J64" t="s">
        <v>375</v>
      </c>
      <c r="K64" t="s">
        <v>376</v>
      </c>
      <c r="L64" t="s">
        <v>35</v>
      </c>
      <c r="M64" t="s">
        <v>82</v>
      </c>
      <c r="N64" s="30">
        <v>43466</v>
      </c>
      <c r="O64" s="30">
        <v>43830</v>
      </c>
      <c r="P64" t="s">
        <v>1208</v>
      </c>
      <c r="Q64" s="55">
        <v>1902420</v>
      </c>
      <c r="R64" s="55">
        <v>16529218</v>
      </c>
      <c r="S64" s="39">
        <v>0.11509999999999999</v>
      </c>
      <c r="T64" s="30">
        <v>43525</v>
      </c>
      <c r="U64" s="30">
        <v>43890</v>
      </c>
      <c r="V64" s="55">
        <v>140356</v>
      </c>
      <c r="W64" s="55">
        <v>41247</v>
      </c>
      <c r="X64" s="55">
        <v>0</v>
      </c>
      <c r="Y64" s="55">
        <v>0</v>
      </c>
      <c r="Z64" s="55">
        <v>0</v>
      </c>
      <c r="AA64" s="55">
        <v>0</v>
      </c>
      <c r="AB64" t="s">
        <v>26</v>
      </c>
      <c r="AC64">
        <v>1</v>
      </c>
      <c r="AD64">
        <v>1</v>
      </c>
      <c r="AE64" s="55">
        <v>41247</v>
      </c>
      <c r="AF64" s="55">
        <v>16154.98</v>
      </c>
      <c r="AG64" t="s">
        <v>1209</v>
      </c>
      <c r="AH64">
        <v>1</v>
      </c>
      <c r="AI64" s="55">
        <v>16154.98</v>
      </c>
      <c r="AJ64" s="55">
        <v>0</v>
      </c>
      <c r="AK64" s="55">
        <v>16154.98</v>
      </c>
      <c r="AL64" s="55">
        <v>-25092.02</v>
      </c>
      <c r="AM64" s="55">
        <v>0</v>
      </c>
      <c r="AN64" s="55">
        <v>-25092.02</v>
      </c>
    </row>
    <row r="65" spans="1:40" x14ac:dyDescent="0.2">
      <c r="A65" t="s">
        <v>413</v>
      </c>
      <c r="B65" t="s">
        <v>699</v>
      </c>
      <c r="C65" t="s">
        <v>0</v>
      </c>
      <c r="D65" t="s">
        <v>24</v>
      </c>
      <c r="E65" t="s">
        <v>704</v>
      </c>
      <c r="F65" t="s">
        <v>17</v>
      </c>
      <c r="G65" t="s">
        <v>1</v>
      </c>
      <c r="H65" t="s">
        <v>411</v>
      </c>
      <c r="I65" t="s">
        <v>412</v>
      </c>
      <c r="J65" t="s">
        <v>413</v>
      </c>
      <c r="K65" t="s">
        <v>850</v>
      </c>
      <c r="L65" t="s">
        <v>35</v>
      </c>
      <c r="M65" t="s">
        <v>25</v>
      </c>
      <c r="N65" s="30">
        <v>43374</v>
      </c>
      <c r="O65" s="30">
        <v>43738</v>
      </c>
      <c r="P65" t="s">
        <v>1208</v>
      </c>
      <c r="Q65" s="55">
        <v>29298168</v>
      </c>
      <c r="R65" s="55">
        <v>123463829</v>
      </c>
      <c r="S65" s="39">
        <v>0.23730000000000001</v>
      </c>
      <c r="T65" s="30">
        <v>43525</v>
      </c>
      <c r="U65" s="30">
        <v>43890</v>
      </c>
      <c r="V65" s="55">
        <v>2676434</v>
      </c>
      <c r="W65" s="55">
        <v>299099</v>
      </c>
      <c r="X65" s="55">
        <v>0</v>
      </c>
      <c r="Y65" s="55">
        <v>0</v>
      </c>
      <c r="Z65" s="55">
        <v>0</v>
      </c>
      <c r="AA65" s="55">
        <v>0</v>
      </c>
      <c r="AB65" t="s">
        <v>26</v>
      </c>
      <c r="AC65">
        <v>1</v>
      </c>
      <c r="AD65">
        <v>1</v>
      </c>
      <c r="AE65" s="55">
        <v>299099</v>
      </c>
      <c r="AF65" s="55">
        <v>635117.79</v>
      </c>
      <c r="AG65" t="s">
        <v>1209</v>
      </c>
      <c r="AH65">
        <v>1.0069999999999999</v>
      </c>
      <c r="AI65" s="55">
        <v>639563.61</v>
      </c>
      <c r="AJ65" s="55">
        <v>0</v>
      </c>
      <c r="AK65" s="55">
        <v>639563.61</v>
      </c>
      <c r="AL65" s="55">
        <v>340464.61</v>
      </c>
      <c r="AM65" s="55">
        <v>0</v>
      </c>
      <c r="AN65" s="55">
        <v>340464.61</v>
      </c>
    </row>
    <row r="66" spans="1:40" x14ac:dyDescent="0.2">
      <c r="A66" t="s">
        <v>419</v>
      </c>
      <c r="B66" t="s">
        <v>699</v>
      </c>
      <c r="C66" t="s">
        <v>0</v>
      </c>
      <c r="D66" t="s">
        <v>24</v>
      </c>
      <c r="E66" t="s">
        <v>704</v>
      </c>
      <c r="F66" t="s">
        <v>17</v>
      </c>
      <c r="G66" t="s">
        <v>1</v>
      </c>
      <c r="H66" t="s">
        <v>417</v>
      </c>
      <c r="I66" t="s">
        <v>418</v>
      </c>
      <c r="J66" t="s">
        <v>419</v>
      </c>
      <c r="K66" t="s">
        <v>851</v>
      </c>
      <c r="L66" t="s">
        <v>35</v>
      </c>
      <c r="M66" t="s">
        <v>82</v>
      </c>
      <c r="N66" s="30">
        <v>43374</v>
      </c>
      <c r="O66" s="30">
        <v>43738</v>
      </c>
      <c r="P66" t="s">
        <v>1208</v>
      </c>
      <c r="Q66" s="55">
        <v>1543957</v>
      </c>
      <c r="R66" s="55">
        <v>3284303</v>
      </c>
      <c r="S66" s="39">
        <v>0.47010000000000002</v>
      </c>
      <c r="T66" s="30">
        <v>43525</v>
      </c>
      <c r="U66" s="30">
        <v>43890</v>
      </c>
      <c r="V66" s="55">
        <v>5820</v>
      </c>
      <c r="W66" s="55">
        <v>2250</v>
      </c>
      <c r="X66" s="55">
        <v>0</v>
      </c>
      <c r="Y66" s="55">
        <v>0</v>
      </c>
      <c r="Z66" s="55">
        <v>0</v>
      </c>
      <c r="AA66" s="55">
        <v>0</v>
      </c>
      <c r="AB66" t="s">
        <v>26</v>
      </c>
      <c r="AC66">
        <v>1</v>
      </c>
      <c r="AD66">
        <v>1</v>
      </c>
      <c r="AE66" s="55">
        <v>2250</v>
      </c>
      <c r="AF66" s="55">
        <v>2735.98</v>
      </c>
      <c r="AG66" t="s">
        <v>1209</v>
      </c>
      <c r="AH66">
        <v>1.0069999999999999</v>
      </c>
      <c r="AI66" s="55">
        <v>2755.13</v>
      </c>
      <c r="AJ66" s="55">
        <v>0</v>
      </c>
      <c r="AK66" s="55">
        <v>2755.13</v>
      </c>
      <c r="AL66" s="55">
        <v>505.13</v>
      </c>
      <c r="AM66" s="55">
        <v>0</v>
      </c>
      <c r="AN66" s="55">
        <v>505.13</v>
      </c>
    </row>
    <row r="67" spans="1:40" x14ac:dyDescent="0.2">
      <c r="A67" t="s">
        <v>423</v>
      </c>
      <c r="B67" t="s">
        <v>699</v>
      </c>
      <c r="C67" t="s">
        <v>0</v>
      </c>
      <c r="D67" t="s">
        <v>24</v>
      </c>
      <c r="E67" t="s">
        <v>704</v>
      </c>
      <c r="F67" t="s">
        <v>17</v>
      </c>
      <c r="G67" t="s">
        <v>1</v>
      </c>
      <c r="H67" t="s">
        <v>421</v>
      </c>
      <c r="I67" t="s">
        <v>422</v>
      </c>
      <c r="J67" t="s">
        <v>423</v>
      </c>
      <c r="K67" t="s">
        <v>852</v>
      </c>
      <c r="L67" t="s">
        <v>35</v>
      </c>
      <c r="M67" t="s">
        <v>82</v>
      </c>
      <c r="N67" s="30">
        <v>43282</v>
      </c>
      <c r="O67" s="30">
        <v>43646</v>
      </c>
      <c r="P67" t="s">
        <v>1208</v>
      </c>
      <c r="Q67" s="55">
        <v>1228742</v>
      </c>
      <c r="R67" s="55">
        <v>8880439</v>
      </c>
      <c r="S67" s="39">
        <v>0.1384</v>
      </c>
      <c r="T67" s="30">
        <v>43525</v>
      </c>
      <c r="U67" s="30">
        <v>43890</v>
      </c>
      <c r="V67" s="55">
        <v>227697</v>
      </c>
      <c r="W67" s="55">
        <v>67216</v>
      </c>
      <c r="X67" s="55">
        <v>0</v>
      </c>
      <c r="Y67" s="55">
        <v>0</v>
      </c>
      <c r="Z67" s="55">
        <v>0</v>
      </c>
      <c r="AA67" s="55">
        <v>0</v>
      </c>
      <c r="AB67" t="s">
        <v>26</v>
      </c>
      <c r="AC67">
        <v>1</v>
      </c>
      <c r="AD67">
        <v>1</v>
      </c>
      <c r="AE67" s="55">
        <v>67216</v>
      </c>
      <c r="AF67" s="55">
        <v>31513.26</v>
      </c>
      <c r="AG67" t="s">
        <v>1209</v>
      </c>
      <c r="AH67">
        <v>1.0182</v>
      </c>
      <c r="AI67" s="55">
        <v>32086.799999999999</v>
      </c>
      <c r="AJ67" s="55">
        <v>0</v>
      </c>
      <c r="AK67" s="55">
        <v>32086.799999999999</v>
      </c>
      <c r="AL67" s="55">
        <v>-35129.199999999997</v>
      </c>
      <c r="AM67" s="55">
        <v>0</v>
      </c>
      <c r="AN67" s="55">
        <v>-35129.199999999997</v>
      </c>
    </row>
    <row r="68" spans="1:40" x14ac:dyDescent="0.2">
      <c r="A68" t="s">
        <v>861</v>
      </c>
      <c r="B68" t="s">
        <v>699</v>
      </c>
      <c r="C68" t="s">
        <v>0</v>
      </c>
      <c r="D68" t="s">
        <v>24</v>
      </c>
      <c r="E68" t="s">
        <v>704</v>
      </c>
      <c r="F68" t="s">
        <v>17</v>
      </c>
      <c r="G68" t="s">
        <v>1</v>
      </c>
      <c r="H68" t="s">
        <v>859</v>
      </c>
      <c r="I68" t="s">
        <v>860</v>
      </c>
      <c r="J68" t="s">
        <v>861</v>
      </c>
      <c r="K68" t="s">
        <v>862</v>
      </c>
      <c r="L68" t="s">
        <v>35</v>
      </c>
      <c r="M68" t="s">
        <v>82</v>
      </c>
      <c r="N68" s="30">
        <v>43282</v>
      </c>
      <c r="O68" s="30">
        <v>43646</v>
      </c>
      <c r="P68" t="s">
        <v>1208</v>
      </c>
      <c r="Q68" s="55">
        <v>912700</v>
      </c>
      <c r="R68" s="55">
        <v>2522653</v>
      </c>
      <c r="S68" s="39">
        <v>0.36180000000000001</v>
      </c>
      <c r="T68" s="30">
        <v>43525</v>
      </c>
      <c r="U68" s="30">
        <v>43890</v>
      </c>
      <c r="V68" s="55">
        <v>2110</v>
      </c>
      <c r="W68" s="55">
        <v>935</v>
      </c>
      <c r="X68" s="55">
        <v>0</v>
      </c>
      <c r="Y68" s="55">
        <v>0</v>
      </c>
      <c r="Z68" s="55">
        <v>0</v>
      </c>
      <c r="AA68" s="55">
        <v>0</v>
      </c>
      <c r="AB68" t="s">
        <v>26</v>
      </c>
      <c r="AC68">
        <v>1</v>
      </c>
      <c r="AD68">
        <v>1</v>
      </c>
      <c r="AE68" s="55">
        <v>935</v>
      </c>
      <c r="AF68" s="55">
        <v>763.4</v>
      </c>
      <c r="AG68" t="s">
        <v>1209</v>
      </c>
      <c r="AH68">
        <v>1.0182</v>
      </c>
      <c r="AI68" s="55">
        <v>777.29</v>
      </c>
      <c r="AJ68" s="55">
        <v>0</v>
      </c>
      <c r="AK68" s="55">
        <v>777.29</v>
      </c>
      <c r="AL68" s="55">
        <v>-157.71</v>
      </c>
      <c r="AM68" s="55">
        <v>0</v>
      </c>
      <c r="AN68" s="55">
        <v>-157.71</v>
      </c>
    </row>
    <row r="69" spans="1:40" x14ac:dyDescent="0.2">
      <c r="A69" t="s">
        <v>429</v>
      </c>
      <c r="B69" t="s">
        <v>699</v>
      </c>
      <c r="C69" t="s">
        <v>0</v>
      </c>
      <c r="D69" t="s">
        <v>24</v>
      </c>
      <c r="E69" t="s">
        <v>704</v>
      </c>
      <c r="F69" t="s">
        <v>17</v>
      </c>
      <c r="G69" t="s">
        <v>1</v>
      </c>
      <c r="H69" t="s">
        <v>427</v>
      </c>
      <c r="I69" t="s">
        <v>428</v>
      </c>
      <c r="J69" t="s">
        <v>429</v>
      </c>
      <c r="K69" t="s">
        <v>863</v>
      </c>
      <c r="L69" t="s">
        <v>35</v>
      </c>
      <c r="M69" t="s">
        <v>25</v>
      </c>
      <c r="N69" s="30">
        <v>43282</v>
      </c>
      <c r="O69" s="30">
        <v>43646</v>
      </c>
      <c r="P69" t="s">
        <v>1208</v>
      </c>
      <c r="Q69" s="55">
        <v>6787705</v>
      </c>
      <c r="R69" s="55">
        <v>30157058</v>
      </c>
      <c r="S69" s="39">
        <v>0.22509999999999999</v>
      </c>
      <c r="T69" s="30">
        <v>43525</v>
      </c>
      <c r="U69" s="30">
        <v>43890</v>
      </c>
      <c r="V69" s="55">
        <v>552122</v>
      </c>
      <c r="W69" s="55">
        <v>66408</v>
      </c>
      <c r="X69" s="55">
        <v>0</v>
      </c>
      <c r="Y69" s="55">
        <v>0</v>
      </c>
      <c r="Z69" s="55">
        <v>0</v>
      </c>
      <c r="AA69" s="55">
        <v>0</v>
      </c>
      <c r="AB69" t="s">
        <v>26</v>
      </c>
      <c r="AC69">
        <v>1</v>
      </c>
      <c r="AD69">
        <v>1</v>
      </c>
      <c r="AE69" s="55">
        <v>66408</v>
      </c>
      <c r="AF69" s="55">
        <v>124282.66</v>
      </c>
      <c r="AG69" t="s">
        <v>1209</v>
      </c>
      <c r="AH69">
        <v>1.0182</v>
      </c>
      <c r="AI69" s="55">
        <v>126544.6</v>
      </c>
      <c r="AJ69" s="55">
        <v>0</v>
      </c>
      <c r="AK69" s="55">
        <v>126544.6</v>
      </c>
      <c r="AL69" s="55">
        <v>60136.6</v>
      </c>
      <c r="AM69" s="55">
        <v>0</v>
      </c>
      <c r="AN69" s="55">
        <v>60136.6</v>
      </c>
    </row>
    <row r="70" spans="1:40" x14ac:dyDescent="0.2">
      <c r="A70" t="s">
        <v>866</v>
      </c>
      <c r="B70" t="s">
        <v>699</v>
      </c>
      <c r="C70" t="s">
        <v>0</v>
      </c>
      <c r="D70" t="s">
        <v>24</v>
      </c>
      <c r="E70" t="s">
        <v>704</v>
      </c>
      <c r="F70" t="s">
        <v>17</v>
      </c>
      <c r="G70" t="s">
        <v>1</v>
      </c>
      <c r="H70" t="s">
        <v>864</v>
      </c>
      <c r="I70" t="s">
        <v>865</v>
      </c>
      <c r="J70" t="s">
        <v>866</v>
      </c>
      <c r="K70" t="s">
        <v>867</v>
      </c>
      <c r="L70" t="s">
        <v>35</v>
      </c>
      <c r="M70" t="s">
        <v>25</v>
      </c>
      <c r="N70" s="30">
        <v>43282</v>
      </c>
      <c r="O70" s="30">
        <v>43646</v>
      </c>
      <c r="P70" t="s">
        <v>1208</v>
      </c>
      <c r="Q70" s="55">
        <v>1217932</v>
      </c>
      <c r="R70" s="55">
        <v>3266785</v>
      </c>
      <c r="S70" s="39">
        <v>0.37280000000000002</v>
      </c>
      <c r="T70" s="30">
        <v>43525</v>
      </c>
      <c r="U70" s="30">
        <v>43890</v>
      </c>
      <c r="V70" s="55">
        <v>15924</v>
      </c>
      <c r="W70" s="55">
        <v>3386</v>
      </c>
      <c r="X70" s="55">
        <v>0</v>
      </c>
      <c r="Y70" s="55">
        <v>0</v>
      </c>
      <c r="Z70" s="55">
        <v>0</v>
      </c>
      <c r="AA70" s="55">
        <v>0</v>
      </c>
      <c r="AB70" t="s">
        <v>26</v>
      </c>
      <c r="AC70">
        <v>1</v>
      </c>
      <c r="AD70">
        <v>1</v>
      </c>
      <c r="AE70" s="55">
        <v>3386</v>
      </c>
      <c r="AF70" s="55">
        <v>5936.47</v>
      </c>
      <c r="AG70" t="s">
        <v>1209</v>
      </c>
      <c r="AH70">
        <v>1.0182</v>
      </c>
      <c r="AI70" s="55">
        <v>6044.51</v>
      </c>
      <c r="AJ70" s="55">
        <v>0</v>
      </c>
      <c r="AK70" s="55">
        <v>6044.51</v>
      </c>
      <c r="AL70" s="55">
        <v>2658.51</v>
      </c>
      <c r="AM70" s="55">
        <v>0</v>
      </c>
      <c r="AN70" s="55">
        <v>2658.51</v>
      </c>
    </row>
    <row r="71" spans="1:40" x14ac:dyDescent="0.2">
      <c r="A71" t="s">
        <v>870</v>
      </c>
      <c r="B71" t="s">
        <v>699</v>
      </c>
      <c r="C71" t="s">
        <v>0</v>
      </c>
      <c r="D71" t="s">
        <v>24</v>
      </c>
      <c r="E71" t="s">
        <v>704</v>
      </c>
      <c r="F71" t="s">
        <v>17</v>
      </c>
      <c r="G71" t="s">
        <v>1</v>
      </c>
      <c r="H71" t="s">
        <v>868</v>
      </c>
      <c r="I71" t="s">
        <v>869</v>
      </c>
      <c r="J71" t="s">
        <v>870</v>
      </c>
      <c r="K71" t="s">
        <v>871</v>
      </c>
      <c r="L71" t="s">
        <v>35</v>
      </c>
      <c r="M71" t="s">
        <v>82</v>
      </c>
      <c r="N71" s="30">
        <v>43282</v>
      </c>
      <c r="O71" s="30">
        <v>43646</v>
      </c>
      <c r="P71" t="s">
        <v>1208</v>
      </c>
      <c r="Q71" s="55">
        <v>735147</v>
      </c>
      <c r="R71" s="55">
        <v>1450435</v>
      </c>
      <c r="S71" s="39">
        <v>0.50680000000000003</v>
      </c>
      <c r="T71" s="30">
        <v>43525</v>
      </c>
      <c r="U71" s="30">
        <v>43890</v>
      </c>
      <c r="V71" s="55">
        <v>2775</v>
      </c>
      <c r="W71" s="55">
        <v>1284</v>
      </c>
      <c r="X71" s="55">
        <v>0</v>
      </c>
      <c r="Y71" s="55">
        <v>0</v>
      </c>
      <c r="Z71" s="55">
        <v>0</v>
      </c>
      <c r="AA71" s="55">
        <v>0</v>
      </c>
      <c r="AB71" t="s">
        <v>26</v>
      </c>
      <c r="AC71">
        <v>1</v>
      </c>
      <c r="AD71">
        <v>1</v>
      </c>
      <c r="AE71" s="55">
        <v>1284</v>
      </c>
      <c r="AF71" s="55">
        <v>1406.37</v>
      </c>
      <c r="AG71" t="s">
        <v>1209</v>
      </c>
      <c r="AH71">
        <v>1.0182</v>
      </c>
      <c r="AI71" s="55">
        <v>1431.97</v>
      </c>
      <c r="AJ71" s="55">
        <v>0</v>
      </c>
      <c r="AK71" s="55">
        <v>1431.97</v>
      </c>
      <c r="AL71" s="55">
        <v>147.97</v>
      </c>
      <c r="AM71" s="55">
        <v>0</v>
      </c>
      <c r="AN71" s="55">
        <v>147.97</v>
      </c>
    </row>
    <row r="72" spans="1:40" x14ac:dyDescent="0.2">
      <c r="A72" t="s">
        <v>445</v>
      </c>
      <c r="B72" t="s">
        <v>699</v>
      </c>
      <c r="C72" t="s">
        <v>0</v>
      </c>
      <c r="D72" t="s">
        <v>24</v>
      </c>
      <c r="E72" t="s">
        <v>704</v>
      </c>
      <c r="F72" t="s">
        <v>17</v>
      </c>
      <c r="G72" t="s">
        <v>1</v>
      </c>
      <c r="H72" t="s">
        <v>443</v>
      </c>
      <c r="I72" t="s">
        <v>444</v>
      </c>
      <c r="J72" t="s">
        <v>445</v>
      </c>
      <c r="K72" t="s">
        <v>872</v>
      </c>
      <c r="L72" t="s">
        <v>35</v>
      </c>
      <c r="M72" t="s">
        <v>25</v>
      </c>
      <c r="N72" s="30">
        <v>43466</v>
      </c>
      <c r="O72" s="30">
        <v>43830</v>
      </c>
      <c r="P72" t="s">
        <v>1208</v>
      </c>
      <c r="Q72" s="55">
        <v>10330377</v>
      </c>
      <c r="R72" s="55">
        <v>40437243</v>
      </c>
      <c r="S72" s="39">
        <v>0.2555</v>
      </c>
      <c r="T72" s="30">
        <v>43525</v>
      </c>
      <c r="U72" s="30">
        <v>43890</v>
      </c>
      <c r="V72" s="55">
        <v>2088425</v>
      </c>
      <c r="W72" s="55">
        <v>292956</v>
      </c>
      <c r="X72" s="55">
        <v>0</v>
      </c>
      <c r="Y72" s="55">
        <v>0</v>
      </c>
      <c r="Z72" s="55">
        <v>0</v>
      </c>
      <c r="AA72" s="55">
        <v>0</v>
      </c>
      <c r="AB72" t="s">
        <v>26</v>
      </c>
      <c r="AC72">
        <v>1</v>
      </c>
      <c r="AD72">
        <v>1</v>
      </c>
      <c r="AE72" s="55">
        <v>292956</v>
      </c>
      <c r="AF72" s="55">
        <v>533592.59</v>
      </c>
      <c r="AG72" t="s">
        <v>1209</v>
      </c>
      <c r="AH72">
        <v>1</v>
      </c>
      <c r="AI72" s="55">
        <v>533592.59</v>
      </c>
      <c r="AJ72" s="55">
        <v>0</v>
      </c>
      <c r="AK72" s="55">
        <v>533592.59</v>
      </c>
      <c r="AL72" s="55">
        <v>240636.59</v>
      </c>
      <c r="AM72" s="55">
        <v>0</v>
      </c>
      <c r="AN72" s="55">
        <v>240636.59</v>
      </c>
    </row>
    <row r="73" spans="1:40" x14ac:dyDescent="0.2">
      <c r="A73" t="s">
        <v>451</v>
      </c>
      <c r="B73" t="s">
        <v>699</v>
      </c>
      <c r="C73" t="s">
        <v>0</v>
      </c>
      <c r="D73" t="s">
        <v>24</v>
      </c>
      <c r="E73" t="s">
        <v>704</v>
      </c>
      <c r="F73" t="s">
        <v>17</v>
      </c>
      <c r="G73" t="s">
        <v>1</v>
      </c>
      <c r="H73" t="s">
        <v>449</v>
      </c>
      <c r="I73" t="s">
        <v>450</v>
      </c>
      <c r="J73" t="s">
        <v>451</v>
      </c>
      <c r="K73" t="s">
        <v>452</v>
      </c>
      <c r="L73" t="s">
        <v>35</v>
      </c>
      <c r="M73" t="s">
        <v>82</v>
      </c>
      <c r="N73" s="30">
        <v>43374</v>
      </c>
      <c r="O73" s="30">
        <v>43738</v>
      </c>
      <c r="P73" t="s">
        <v>1208</v>
      </c>
      <c r="Q73" s="55">
        <v>1469449</v>
      </c>
      <c r="R73" s="55">
        <v>5102546</v>
      </c>
      <c r="S73" s="39">
        <v>0.28799999999999998</v>
      </c>
      <c r="T73" s="30">
        <v>43525</v>
      </c>
      <c r="U73" s="30">
        <v>43890</v>
      </c>
      <c r="V73" s="55">
        <v>40821</v>
      </c>
      <c r="W73" s="55">
        <v>17660</v>
      </c>
      <c r="X73" s="55">
        <v>0</v>
      </c>
      <c r="Y73" s="55">
        <v>0</v>
      </c>
      <c r="Z73" s="55">
        <v>0</v>
      </c>
      <c r="AA73" s="55">
        <v>0</v>
      </c>
      <c r="AB73" t="s">
        <v>26</v>
      </c>
      <c r="AC73">
        <v>1</v>
      </c>
      <c r="AD73">
        <v>1</v>
      </c>
      <c r="AE73" s="55">
        <v>17660</v>
      </c>
      <c r="AF73" s="55">
        <v>11756.45</v>
      </c>
      <c r="AG73" t="s">
        <v>1209</v>
      </c>
      <c r="AH73">
        <v>1.0069999999999999</v>
      </c>
      <c r="AI73" s="55">
        <v>11838.75</v>
      </c>
      <c r="AJ73" s="55">
        <v>0</v>
      </c>
      <c r="AK73" s="55">
        <v>11838.75</v>
      </c>
      <c r="AL73" s="55">
        <v>-5821.25</v>
      </c>
      <c r="AM73" s="55">
        <v>0</v>
      </c>
      <c r="AN73" s="55">
        <v>-5821.25</v>
      </c>
    </row>
    <row r="74" spans="1:40" x14ac:dyDescent="0.2">
      <c r="A74" t="s">
        <v>875</v>
      </c>
      <c r="B74" t="s">
        <v>699</v>
      </c>
      <c r="C74" t="s">
        <v>0</v>
      </c>
      <c r="D74" t="s">
        <v>24</v>
      </c>
      <c r="E74" t="s">
        <v>704</v>
      </c>
      <c r="F74" t="s">
        <v>17</v>
      </c>
      <c r="G74" t="s">
        <v>1</v>
      </c>
      <c r="H74" t="s">
        <v>873</v>
      </c>
      <c r="I74" t="s">
        <v>874</v>
      </c>
      <c r="J74" t="s">
        <v>875</v>
      </c>
      <c r="K74" t="s">
        <v>876</v>
      </c>
      <c r="L74" t="s">
        <v>35</v>
      </c>
      <c r="M74" t="s">
        <v>82</v>
      </c>
      <c r="N74" s="30">
        <v>43282</v>
      </c>
      <c r="O74" s="30">
        <v>43646</v>
      </c>
      <c r="P74" t="s">
        <v>1208</v>
      </c>
      <c r="Q74" s="55">
        <v>3058810</v>
      </c>
      <c r="R74" s="55">
        <v>8902231</v>
      </c>
      <c r="S74" s="39">
        <v>0.34360000000000002</v>
      </c>
      <c r="T74" s="30">
        <v>43525</v>
      </c>
      <c r="U74" s="30">
        <v>43890</v>
      </c>
      <c r="V74" s="55">
        <v>88041</v>
      </c>
      <c r="W74" s="55">
        <v>30298</v>
      </c>
      <c r="X74" s="55">
        <v>0</v>
      </c>
      <c r="Y74" s="55">
        <v>0</v>
      </c>
      <c r="Z74" s="55">
        <v>0</v>
      </c>
      <c r="AA74" s="55">
        <v>0</v>
      </c>
      <c r="AB74" t="s">
        <v>26</v>
      </c>
      <c r="AC74">
        <v>1</v>
      </c>
      <c r="AD74">
        <v>1</v>
      </c>
      <c r="AE74" s="55">
        <v>30298</v>
      </c>
      <c r="AF74" s="55">
        <v>30250.89</v>
      </c>
      <c r="AG74" t="s">
        <v>1209</v>
      </c>
      <c r="AH74">
        <v>1.0182</v>
      </c>
      <c r="AI74" s="55">
        <v>30801.46</v>
      </c>
      <c r="AJ74" s="55">
        <v>0</v>
      </c>
      <c r="AK74" s="55">
        <v>30801.46</v>
      </c>
      <c r="AL74" s="55">
        <v>503.46</v>
      </c>
      <c r="AM74" s="55">
        <v>0</v>
      </c>
      <c r="AN74" s="55">
        <v>503.46</v>
      </c>
    </row>
    <row r="75" spans="1:40" x14ac:dyDescent="0.2">
      <c r="A75" t="s">
        <v>461</v>
      </c>
      <c r="B75" t="s">
        <v>699</v>
      </c>
      <c r="C75" t="s">
        <v>0</v>
      </c>
      <c r="D75" t="s">
        <v>24</v>
      </c>
      <c r="E75" t="s">
        <v>704</v>
      </c>
      <c r="F75" t="s">
        <v>17</v>
      </c>
      <c r="G75" t="s">
        <v>1</v>
      </c>
      <c r="H75" t="s">
        <v>459</v>
      </c>
      <c r="I75" t="s">
        <v>460</v>
      </c>
      <c r="J75" t="s">
        <v>461</v>
      </c>
      <c r="K75" t="s">
        <v>879</v>
      </c>
      <c r="L75" t="s">
        <v>35</v>
      </c>
      <c r="M75" t="s">
        <v>25</v>
      </c>
      <c r="N75" s="30">
        <v>43374</v>
      </c>
      <c r="O75" s="30">
        <v>43738</v>
      </c>
      <c r="P75" t="s">
        <v>1208</v>
      </c>
      <c r="Q75" s="55">
        <v>6845729</v>
      </c>
      <c r="R75" s="55">
        <v>20026152</v>
      </c>
      <c r="S75" s="39">
        <v>0.34179999999999999</v>
      </c>
      <c r="T75" s="30">
        <v>43525</v>
      </c>
      <c r="U75" s="30">
        <v>43890</v>
      </c>
      <c r="V75" s="55">
        <v>364169</v>
      </c>
      <c r="W75" s="55">
        <v>62394</v>
      </c>
      <c r="X75" s="55">
        <v>0</v>
      </c>
      <c r="Y75" s="55">
        <v>0</v>
      </c>
      <c r="Z75" s="55">
        <v>0</v>
      </c>
      <c r="AA75" s="55">
        <v>0</v>
      </c>
      <c r="AB75" t="s">
        <v>26</v>
      </c>
      <c r="AC75">
        <v>1</v>
      </c>
      <c r="AD75">
        <v>1</v>
      </c>
      <c r="AE75" s="55">
        <v>62394</v>
      </c>
      <c r="AF75" s="55">
        <v>124472.96000000001</v>
      </c>
      <c r="AG75" t="s">
        <v>1209</v>
      </c>
      <c r="AH75">
        <v>1.0069999999999999</v>
      </c>
      <c r="AI75" s="55">
        <v>125344.27</v>
      </c>
      <c r="AJ75" s="55">
        <v>0</v>
      </c>
      <c r="AK75" s="55">
        <v>125344.27</v>
      </c>
      <c r="AL75" s="55">
        <v>62950.27</v>
      </c>
      <c r="AM75" s="55">
        <v>0</v>
      </c>
      <c r="AN75" s="55">
        <v>62950.27</v>
      </c>
    </row>
    <row r="76" spans="1:40" x14ac:dyDescent="0.2">
      <c r="A76" t="s">
        <v>882</v>
      </c>
      <c r="B76" t="s">
        <v>699</v>
      </c>
      <c r="C76" t="s">
        <v>0</v>
      </c>
      <c r="D76" t="s">
        <v>24</v>
      </c>
      <c r="E76" t="s">
        <v>704</v>
      </c>
      <c r="F76" t="s">
        <v>17</v>
      </c>
      <c r="G76" t="s">
        <v>1</v>
      </c>
      <c r="H76" t="s">
        <v>880</v>
      </c>
      <c r="I76" t="s">
        <v>881</v>
      </c>
      <c r="J76" t="s">
        <v>882</v>
      </c>
      <c r="K76" t="s">
        <v>465</v>
      </c>
      <c r="L76" t="s">
        <v>35</v>
      </c>
      <c r="M76" t="s">
        <v>82</v>
      </c>
      <c r="N76" s="30">
        <v>43252</v>
      </c>
      <c r="O76" s="30">
        <v>43616</v>
      </c>
      <c r="P76" t="s">
        <v>1210</v>
      </c>
      <c r="Q76" s="55">
        <v>805571</v>
      </c>
      <c r="R76" s="55">
        <v>1340804</v>
      </c>
      <c r="S76" s="39">
        <v>0.6008</v>
      </c>
      <c r="T76" s="30">
        <v>43525</v>
      </c>
      <c r="U76" s="30">
        <v>43890</v>
      </c>
      <c r="V76" s="55">
        <v>5097</v>
      </c>
      <c r="W76" s="55">
        <v>1837</v>
      </c>
      <c r="X76" s="55">
        <v>0</v>
      </c>
      <c r="Y76" s="55">
        <v>0</v>
      </c>
      <c r="Z76" s="55">
        <v>0</v>
      </c>
      <c r="AA76" s="55">
        <v>0</v>
      </c>
      <c r="AB76" t="s">
        <v>26</v>
      </c>
      <c r="AC76">
        <v>1</v>
      </c>
      <c r="AD76">
        <v>1</v>
      </c>
      <c r="AE76" s="55">
        <v>1837</v>
      </c>
      <c r="AF76" s="55">
        <v>3062.28</v>
      </c>
      <c r="AG76" t="s">
        <v>1209</v>
      </c>
      <c r="AH76">
        <v>1.0182</v>
      </c>
      <c r="AI76" s="55">
        <v>3118.01</v>
      </c>
      <c r="AJ76" s="55">
        <v>0</v>
      </c>
      <c r="AK76" s="55">
        <v>3118.01</v>
      </c>
      <c r="AL76" s="55">
        <v>1281.01</v>
      </c>
      <c r="AM76" s="55">
        <v>0</v>
      </c>
      <c r="AN76" s="55">
        <v>1281.01</v>
      </c>
    </row>
    <row r="77" spans="1:40" x14ac:dyDescent="0.2">
      <c r="A77" t="s">
        <v>468</v>
      </c>
      <c r="B77" t="s">
        <v>699</v>
      </c>
      <c r="C77" t="s">
        <v>0</v>
      </c>
      <c r="D77" t="s">
        <v>24</v>
      </c>
      <c r="E77" t="s">
        <v>704</v>
      </c>
      <c r="F77" t="s">
        <v>17</v>
      </c>
      <c r="G77" t="s">
        <v>1</v>
      </c>
      <c r="H77" t="s">
        <v>466</v>
      </c>
      <c r="I77" t="s">
        <v>467</v>
      </c>
      <c r="J77" t="s">
        <v>468</v>
      </c>
      <c r="K77" t="s">
        <v>885</v>
      </c>
      <c r="L77" t="s">
        <v>35</v>
      </c>
      <c r="M77" t="s">
        <v>25</v>
      </c>
      <c r="N77" s="30">
        <v>43466</v>
      </c>
      <c r="O77" s="30">
        <v>43830</v>
      </c>
      <c r="P77" t="s">
        <v>1208</v>
      </c>
      <c r="Q77" s="55">
        <v>1421601</v>
      </c>
      <c r="R77" s="55">
        <v>5871020</v>
      </c>
      <c r="S77" s="39">
        <v>0.24210000000000001</v>
      </c>
      <c r="T77" s="30">
        <v>43525</v>
      </c>
      <c r="U77" s="30">
        <v>43890</v>
      </c>
      <c r="V77" s="55">
        <v>93145</v>
      </c>
      <c r="W77" s="55">
        <v>28191</v>
      </c>
      <c r="X77" s="55">
        <v>0</v>
      </c>
      <c r="Y77" s="55">
        <v>0</v>
      </c>
      <c r="Z77" s="55">
        <v>0</v>
      </c>
      <c r="AA77" s="55">
        <v>0</v>
      </c>
      <c r="AB77" t="s">
        <v>26</v>
      </c>
      <c r="AC77">
        <v>1</v>
      </c>
      <c r="AD77">
        <v>1</v>
      </c>
      <c r="AE77" s="55">
        <v>28191</v>
      </c>
      <c r="AF77" s="55">
        <v>22550.400000000001</v>
      </c>
      <c r="AG77" t="s">
        <v>1209</v>
      </c>
      <c r="AH77">
        <v>1</v>
      </c>
      <c r="AI77" s="55">
        <v>22550.400000000001</v>
      </c>
      <c r="AJ77" s="55">
        <v>0</v>
      </c>
      <c r="AK77" s="55">
        <v>22550.400000000001</v>
      </c>
      <c r="AL77" s="55">
        <v>-5640.6</v>
      </c>
      <c r="AM77" s="55">
        <v>0</v>
      </c>
      <c r="AN77" s="55">
        <v>-5640.6</v>
      </c>
    </row>
    <row r="78" spans="1:40" x14ac:dyDescent="0.2">
      <c r="A78" t="s">
        <v>888</v>
      </c>
      <c r="B78" t="s">
        <v>699</v>
      </c>
      <c r="C78" t="s">
        <v>0</v>
      </c>
      <c r="D78" t="s">
        <v>24</v>
      </c>
      <c r="E78" t="s">
        <v>704</v>
      </c>
      <c r="F78" t="s">
        <v>17</v>
      </c>
      <c r="G78" t="s">
        <v>1</v>
      </c>
      <c r="H78" t="s">
        <v>886</v>
      </c>
      <c r="I78" t="s">
        <v>887</v>
      </c>
      <c r="J78" t="s">
        <v>888</v>
      </c>
      <c r="K78" t="s">
        <v>889</v>
      </c>
      <c r="L78" t="s">
        <v>35</v>
      </c>
      <c r="M78" t="s">
        <v>82</v>
      </c>
      <c r="N78" s="30">
        <v>43374</v>
      </c>
      <c r="O78" s="30">
        <v>43738</v>
      </c>
      <c r="P78" t="s">
        <v>1208</v>
      </c>
      <c r="Q78" s="55">
        <v>1136860</v>
      </c>
      <c r="R78" s="55">
        <v>1787441</v>
      </c>
      <c r="S78" s="39">
        <v>0.63600000000000001</v>
      </c>
      <c r="T78" s="30">
        <v>43525</v>
      </c>
      <c r="U78" s="30">
        <v>43890</v>
      </c>
      <c r="V78" s="55">
        <v>35478</v>
      </c>
      <c r="W78" s="55">
        <v>19740</v>
      </c>
      <c r="X78" s="55">
        <v>0</v>
      </c>
      <c r="Y78" s="55">
        <v>0</v>
      </c>
      <c r="Z78" s="55">
        <v>0</v>
      </c>
      <c r="AA78" s="55">
        <v>0</v>
      </c>
      <c r="AB78" t="s">
        <v>26</v>
      </c>
      <c r="AC78">
        <v>1</v>
      </c>
      <c r="AD78">
        <v>1</v>
      </c>
      <c r="AE78" s="55">
        <v>19740</v>
      </c>
      <c r="AF78" s="55">
        <v>22564.01</v>
      </c>
      <c r="AG78" t="s">
        <v>1209</v>
      </c>
      <c r="AH78">
        <v>1.0069999999999999</v>
      </c>
      <c r="AI78" s="55">
        <v>22721.96</v>
      </c>
      <c r="AJ78" s="55">
        <v>0</v>
      </c>
      <c r="AK78" s="55">
        <v>22721.96</v>
      </c>
      <c r="AL78" s="55">
        <v>2981.96</v>
      </c>
      <c r="AM78" s="55">
        <v>0</v>
      </c>
      <c r="AN78" s="55">
        <v>2981.96</v>
      </c>
    </row>
    <row r="79" spans="1:40" x14ac:dyDescent="0.2">
      <c r="A79" t="s">
        <v>896</v>
      </c>
      <c r="B79" t="s">
        <v>699</v>
      </c>
      <c r="C79" t="s">
        <v>0</v>
      </c>
      <c r="D79" t="s">
        <v>24</v>
      </c>
      <c r="E79" t="s">
        <v>704</v>
      </c>
      <c r="F79" t="s">
        <v>17</v>
      </c>
      <c r="G79" t="s">
        <v>1</v>
      </c>
      <c r="H79" t="s">
        <v>894</v>
      </c>
      <c r="I79" t="s">
        <v>895</v>
      </c>
      <c r="J79" t="s">
        <v>896</v>
      </c>
      <c r="K79" t="s">
        <v>897</v>
      </c>
      <c r="L79" t="s">
        <v>35</v>
      </c>
      <c r="M79" t="s">
        <v>82</v>
      </c>
      <c r="N79" s="30">
        <v>43374</v>
      </c>
      <c r="O79" s="30">
        <v>43738</v>
      </c>
      <c r="P79" t="s">
        <v>1208</v>
      </c>
      <c r="Q79" s="55">
        <v>396602</v>
      </c>
      <c r="R79" s="55">
        <v>481940</v>
      </c>
      <c r="S79" s="39">
        <v>0.82289999999999996</v>
      </c>
      <c r="T79" s="30">
        <v>43525</v>
      </c>
      <c r="U79" s="30">
        <v>43890</v>
      </c>
      <c r="V79" s="55">
        <v>5741</v>
      </c>
      <c r="W79" s="55">
        <v>4346</v>
      </c>
      <c r="X79" s="55">
        <v>0</v>
      </c>
      <c r="Y79" s="55">
        <v>0</v>
      </c>
      <c r="Z79" s="55">
        <v>0</v>
      </c>
      <c r="AA79" s="55">
        <v>0</v>
      </c>
      <c r="AB79" t="s">
        <v>26</v>
      </c>
      <c r="AC79">
        <v>1</v>
      </c>
      <c r="AD79">
        <v>1</v>
      </c>
      <c r="AE79" s="55">
        <v>4346</v>
      </c>
      <c r="AF79" s="55">
        <v>4724.2700000000004</v>
      </c>
      <c r="AG79" t="s">
        <v>1209</v>
      </c>
      <c r="AH79">
        <v>1.0069999999999999</v>
      </c>
      <c r="AI79" s="55">
        <v>4757.34</v>
      </c>
      <c r="AJ79" s="55">
        <v>0</v>
      </c>
      <c r="AK79" s="55">
        <v>4757.34</v>
      </c>
      <c r="AL79" s="55">
        <v>411.34</v>
      </c>
      <c r="AM79" s="55">
        <v>0</v>
      </c>
      <c r="AN79" s="55">
        <v>411.34</v>
      </c>
    </row>
    <row r="80" spans="1:40" x14ac:dyDescent="0.2">
      <c r="A80" t="s">
        <v>900</v>
      </c>
      <c r="B80" t="s">
        <v>699</v>
      </c>
      <c r="C80" t="s">
        <v>0</v>
      </c>
      <c r="D80" t="s">
        <v>24</v>
      </c>
      <c r="E80" t="s">
        <v>704</v>
      </c>
      <c r="F80" t="s">
        <v>17</v>
      </c>
      <c r="G80" t="s">
        <v>1</v>
      </c>
      <c r="H80" t="s">
        <v>898</v>
      </c>
      <c r="I80" t="s">
        <v>899</v>
      </c>
      <c r="J80" t="s">
        <v>900</v>
      </c>
      <c r="K80" t="s">
        <v>901</v>
      </c>
      <c r="L80" t="s">
        <v>35</v>
      </c>
      <c r="M80" t="s">
        <v>82</v>
      </c>
      <c r="N80" s="30">
        <v>43374</v>
      </c>
      <c r="O80" s="30">
        <v>43738</v>
      </c>
      <c r="P80" t="s">
        <v>1208</v>
      </c>
      <c r="Q80" s="55">
        <v>649503</v>
      </c>
      <c r="R80" s="55">
        <v>794111</v>
      </c>
      <c r="S80" s="39">
        <v>0.81789999999999996</v>
      </c>
      <c r="T80" s="30">
        <v>43525</v>
      </c>
      <c r="U80" s="30">
        <v>43890</v>
      </c>
      <c r="V80" s="55">
        <v>6758</v>
      </c>
      <c r="W80" s="55">
        <v>3412</v>
      </c>
      <c r="X80" s="55">
        <v>0</v>
      </c>
      <c r="Y80" s="55">
        <v>0</v>
      </c>
      <c r="Z80" s="55">
        <v>0</v>
      </c>
      <c r="AA80" s="55">
        <v>0</v>
      </c>
      <c r="AB80" t="s">
        <v>26</v>
      </c>
      <c r="AC80">
        <v>1</v>
      </c>
      <c r="AD80">
        <v>1</v>
      </c>
      <c r="AE80" s="55">
        <v>3412</v>
      </c>
      <c r="AF80" s="55">
        <v>5527.37</v>
      </c>
      <c r="AG80" t="s">
        <v>1209</v>
      </c>
      <c r="AH80">
        <v>1.0069999999999999</v>
      </c>
      <c r="AI80" s="55">
        <v>5566.06</v>
      </c>
      <c r="AJ80" s="55">
        <v>0</v>
      </c>
      <c r="AK80" s="55">
        <v>5566.06</v>
      </c>
      <c r="AL80" s="55">
        <v>2154.06</v>
      </c>
      <c r="AM80" s="55">
        <v>0</v>
      </c>
      <c r="AN80" s="55">
        <v>2154.06</v>
      </c>
    </row>
    <row r="81" spans="1:40" x14ac:dyDescent="0.2">
      <c r="A81" t="s">
        <v>486</v>
      </c>
      <c r="B81" t="s">
        <v>699</v>
      </c>
      <c r="C81" t="s">
        <v>0</v>
      </c>
      <c r="D81" t="s">
        <v>24</v>
      </c>
      <c r="E81" t="s">
        <v>704</v>
      </c>
      <c r="F81" t="s">
        <v>17</v>
      </c>
      <c r="G81" t="s">
        <v>1</v>
      </c>
      <c r="H81" t="s">
        <v>484</v>
      </c>
      <c r="I81" t="s">
        <v>485</v>
      </c>
      <c r="J81" t="s">
        <v>486</v>
      </c>
      <c r="K81" t="s">
        <v>487</v>
      </c>
      <c r="L81" t="s">
        <v>35</v>
      </c>
      <c r="M81" t="s">
        <v>82</v>
      </c>
      <c r="N81" s="30">
        <v>43466</v>
      </c>
      <c r="O81" s="30">
        <v>43830</v>
      </c>
      <c r="P81" t="s">
        <v>1208</v>
      </c>
      <c r="Q81" s="55">
        <v>1269524</v>
      </c>
      <c r="R81" s="55">
        <v>4268970</v>
      </c>
      <c r="S81" s="39">
        <v>0.2974</v>
      </c>
      <c r="T81" s="30">
        <v>43525</v>
      </c>
      <c r="U81" s="30">
        <v>43890</v>
      </c>
      <c r="V81" s="55">
        <v>47519</v>
      </c>
      <c r="W81" s="55">
        <v>23964</v>
      </c>
      <c r="X81" s="55">
        <v>0</v>
      </c>
      <c r="Y81" s="55">
        <v>0</v>
      </c>
      <c r="Z81" s="55">
        <v>0</v>
      </c>
      <c r="AA81" s="55">
        <v>0</v>
      </c>
      <c r="AB81" t="s">
        <v>26</v>
      </c>
      <c r="AC81">
        <v>1</v>
      </c>
      <c r="AD81">
        <v>1</v>
      </c>
      <c r="AE81" s="55">
        <v>23964</v>
      </c>
      <c r="AF81" s="55">
        <v>14132.15</v>
      </c>
      <c r="AG81" t="s">
        <v>1209</v>
      </c>
      <c r="AH81">
        <v>1</v>
      </c>
      <c r="AI81" s="55">
        <v>14132.15</v>
      </c>
      <c r="AJ81" s="55">
        <v>0</v>
      </c>
      <c r="AK81" s="55">
        <v>14132.15</v>
      </c>
      <c r="AL81" s="55">
        <v>-9831.85</v>
      </c>
      <c r="AM81" s="55">
        <v>0</v>
      </c>
      <c r="AN81" s="55">
        <v>-9831.85</v>
      </c>
    </row>
    <row r="82" spans="1:40" x14ac:dyDescent="0.2">
      <c r="A82" t="s">
        <v>490</v>
      </c>
      <c r="B82" t="s">
        <v>699</v>
      </c>
      <c r="C82" t="s">
        <v>0</v>
      </c>
      <c r="D82" t="s">
        <v>24</v>
      </c>
      <c r="E82" t="s">
        <v>704</v>
      </c>
      <c r="F82" t="s">
        <v>17</v>
      </c>
      <c r="G82" t="s">
        <v>1</v>
      </c>
      <c r="H82" t="s">
        <v>488</v>
      </c>
      <c r="I82" t="s">
        <v>489</v>
      </c>
      <c r="J82" t="s">
        <v>490</v>
      </c>
      <c r="K82" t="s">
        <v>902</v>
      </c>
      <c r="L82" t="s">
        <v>35</v>
      </c>
      <c r="M82" t="s">
        <v>82</v>
      </c>
      <c r="N82" s="30">
        <v>43466</v>
      </c>
      <c r="O82" s="30">
        <v>43830</v>
      </c>
      <c r="P82" t="s">
        <v>1208</v>
      </c>
      <c r="Q82" s="55">
        <v>1681405</v>
      </c>
      <c r="R82" s="55">
        <v>10056065</v>
      </c>
      <c r="S82" s="39">
        <v>0.16719999999999999</v>
      </c>
      <c r="T82" s="30">
        <v>43525</v>
      </c>
      <c r="U82" s="30">
        <v>43890</v>
      </c>
      <c r="V82" s="55">
        <v>29125</v>
      </c>
      <c r="W82" s="55">
        <v>11207</v>
      </c>
      <c r="X82" s="55">
        <v>0</v>
      </c>
      <c r="Y82" s="55">
        <v>0</v>
      </c>
      <c r="Z82" s="55">
        <v>0</v>
      </c>
      <c r="AA82" s="55">
        <v>0</v>
      </c>
      <c r="AB82" t="s">
        <v>26</v>
      </c>
      <c r="AC82">
        <v>1</v>
      </c>
      <c r="AD82">
        <v>1</v>
      </c>
      <c r="AE82" s="55">
        <v>11207</v>
      </c>
      <c r="AF82" s="55">
        <v>4869.7</v>
      </c>
      <c r="AG82" t="s">
        <v>1209</v>
      </c>
      <c r="AH82">
        <v>1</v>
      </c>
      <c r="AI82" s="55">
        <v>4869.7</v>
      </c>
      <c r="AJ82" s="55">
        <v>0</v>
      </c>
      <c r="AK82" s="55">
        <v>4869.7</v>
      </c>
      <c r="AL82" s="55">
        <v>-6337.3</v>
      </c>
      <c r="AM82" s="55">
        <v>0</v>
      </c>
      <c r="AN82" s="55">
        <v>-6337.3</v>
      </c>
    </row>
    <row r="83" spans="1:40" x14ac:dyDescent="0.2">
      <c r="A83" t="s">
        <v>498</v>
      </c>
      <c r="B83" t="s">
        <v>699</v>
      </c>
      <c r="C83" t="s">
        <v>0</v>
      </c>
      <c r="D83" t="s">
        <v>24</v>
      </c>
      <c r="E83" t="s">
        <v>704</v>
      </c>
      <c r="F83" t="s">
        <v>17</v>
      </c>
      <c r="G83" t="s">
        <v>1</v>
      </c>
      <c r="H83" t="s">
        <v>496</v>
      </c>
      <c r="I83" t="s">
        <v>497</v>
      </c>
      <c r="J83" t="s">
        <v>498</v>
      </c>
      <c r="K83" t="s">
        <v>903</v>
      </c>
      <c r="L83" t="s">
        <v>35</v>
      </c>
      <c r="M83" t="s">
        <v>25</v>
      </c>
      <c r="N83" s="30">
        <v>43374</v>
      </c>
      <c r="O83" s="30">
        <v>43738</v>
      </c>
      <c r="P83" t="s">
        <v>1208</v>
      </c>
      <c r="Q83" s="55">
        <v>3710372</v>
      </c>
      <c r="R83" s="55">
        <v>7867644</v>
      </c>
      <c r="S83" s="39">
        <v>0.47160000000000002</v>
      </c>
      <c r="T83" s="30">
        <v>43525</v>
      </c>
      <c r="U83" s="30">
        <v>43890</v>
      </c>
      <c r="V83" s="55">
        <v>145463</v>
      </c>
      <c r="W83" s="55">
        <v>53466</v>
      </c>
      <c r="X83" s="55">
        <v>0</v>
      </c>
      <c r="Y83" s="55">
        <v>0</v>
      </c>
      <c r="Z83" s="55">
        <v>0</v>
      </c>
      <c r="AA83" s="55">
        <v>0</v>
      </c>
      <c r="AB83" t="s">
        <v>26</v>
      </c>
      <c r="AC83">
        <v>1</v>
      </c>
      <c r="AD83">
        <v>1</v>
      </c>
      <c r="AE83" s="55">
        <v>53466</v>
      </c>
      <c r="AF83" s="55">
        <v>68600.350000000006</v>
      </c>
      <c r="AG83" t="s">
        <v>1209</v>
      </c>
      <c r="AH83">
        <v>1.0069999999999999</v>
      </c>
      <c r="AI83" s="55">
        <v>69080.55</v>
      </c>
      <c r="AJ83" s="55">
        <v>0</v>
      </c>
      <c r="AK83" s="55">
        <v>69080.55</v>
      </c>
      <c r="AL83" s="55">
        <v>15614.55</v>
      </c>
      <c r="AM83" s="55">
        <v>0</v>
      </c>
      <c r="AN83" s="55">
        <v>15614.55</v>
      </c>
    </row>
    <row r="84" spans="1:40" x14ac:dyDescent="0.2">
      <c r="A84" t="s">
        <v>520</v>
      </c>
      <c r="B84" t="s">
        <v>699</v>
      </c>
      <c r="C84" t="s">
        <v>0</v>
      </c>
      <c r="D84" t="s">
        <v>24</v>
      </c>
      <c r="E84" t="s">
        <v>704</v>
      </c>
      <c r="F84" t="s">
        <v>17</v>
      </c>
      <c r="G84" t="s">
        <v>1</v>
      </c>
      <c r="H84" t="s">
        <v>518</v>
      </c>
      <c r="I84" t="s">
        <v>519</v>
      </c>
      <c r="J84" t="s">
        <v>520</v>
      </c>
      <c r="K84" t="s">
        <v>912</v>
      </c>
      <c r="L84" t="s">
        <v>35</v>
      </c>
      <c r="M84" t="s">
        <v>82</v>
      </c>
      <c r="N84" s="30">
        <v>43466</v>
      </c>
      <c r="O84" s="30">
        <v>43830</v>
      </c>
      <c r="P84" t="s">
        <v>1208</v>
      </c>
      <c r="Q84" s="55">
        <v>2810949</v>
      </c>
      <c r="R84" s="55">
        <v>9870961</v>
      </c>
      <c r="S84" s="39">
        <v>0.2848</v>
      </c>
      <c r="T84" s="30">
        <v>43525</v>
      </c>
      <c r="U84" s="30">
        <v>43890</v>
      </c>
      <c r="V84" s="55">
        <v>197473</v>
      </c>
      <c r="W84" s="55">
        <v>80966</v>
      </c>
      <c r="X84" s="55">
        <v>0</v>
      </c>
      <c r="Y84" s="55">
        <v>0</v>
      </c>
      <c r="Z84" s="55">
        <v>0</v>
      </c>
      <c r="AA84" s="55">
        <v>0</v>
      </c>
      <c r="AB84" t="s">
        <v>26</v>
      </c>
      <c r="AC84">
        <v>1</v>
      </c>
      <c r="AD84">
        <v>1</v>
      </c>
      <c r="AE84" s="55">
        <v>80966</v>
      </c>
      <c r="AF84" s="55">
        <v>56240.31</v>
      </c>
      <c r="AG84" t="s">
        <v>1209</v>
      </c>
      <c r="AH84">
        <v>1</v>
      </c>
      <c r="AI84" s="55">
        <v>56240.31</v>
      </c>
      <c r="AJ84" s="55">
        <v>0</v>
      </c>
      <c r="AK84" s="55">
        <v>56240.31</v>
      </c>
      <c r="AL84" s="55">
        <v>-24725.69</v>
      </c>
      <c r="AM84" s="55">
        <v>0</v>
      </c>
      <c r="AN84" s="55">
        <v>-24725.69</v>
      </c>
    </row>
    <row r="85" spans="1:40" x14ac:dyDescent="0.2">
      <c r="A85" t="s">
        <v>524</v>
      </c>
      <c r="B85" t="s">
        <v>699</v>
      </c>
      <c r="C85" t="s">
        <v>0</v>
      </c>
      <c r="D85" t="s">
        <v>24</v>
      </c>
      <c r="E85" t="s">
        <v>704</v>
      </c>
      <c r="F85" t="s">
        <v>17</v>
      </c>
      <c r="G85" t="s">
        <v>1</v>
      </c>
      <c r="H85" t="s">
        <v>522</v>
      </c>
      <c r="I85" t="s">
        <v>523</v>
      </c>
      <c r="J85" t="s">
        <v>524</v>
      </c>
      <c r="K85" t="s">
        <v>913</v>
      </c>
      <c r="L85" t="s">
        <v>35</v>
      </c>
      <c r="M85" t="s">
        <v>82</v>
      </c>
      <c r="N85" s="30">
        <v>43374</v>
      </c>
      <c r="O85" s="30">
        <v>43738</v>
      </c>
      <c r="P85" t="s">
        <v>1208</v>
      </c>
      <c r="Q85" s="55">
        <v>1837926</v>
      </c>
      <c r="R85" s="55">
        <v>3755111</v>
      </c>
      <c r="S85" s="39">
        <v>0.4894</v>
      </c>
      <c r="T85" s="30">
        <v>43525</v>
      </c>
      <c r="U85" s="30">
        <v>43890</v>
      </c>
      <c r="V85" s="55">
        <v>90232</v>
      </c>
      <c r="W85" s="55">
        <v>52176</v>
      </c>
      <c r="X85" s="55">
        <v>0</v>
      </c>
      <c r="Y85" s="55">
        <v>0</v>
      </c>
      <c r="Z85" s="55">
        <v>0</v>
      </c>
      <c r="AA85" s="55">
        <v>0</v>
      </c>
      <c r="AB85" t="s">
        <v>26</v>
      </c>
      <c r="AC85">
        <v>1</v>
      </c>
      <c r="AD85">
        <v>1</v>
      </c>
      <c r="AE85" s="55">
        <v>52176</v>
      </c>
      <c r="AF85" s="55">
        <v>44159.54</v>
      </c>
      <c r="AG85" t="s">
        <v>1209</v>
      </c>
      <c r="AH85">
        <v>1.0069999999999999</v>
      </c>
      <c r="AI85" s="55">
        <v>44468.66</v>
      </c>
      <c r="AJ85" s="55">
        <v>0</v>
      </c>
      <c r="AK85" s="55">
        <v>44468.66</v>
      </c>
      <c r="AL85" s="55">
        <v>-7707.34</v>
      </c>
      <c r="AM85" s="55">
        <v>0</v>
      </c>
      <c r="AN85" s="55">
        <v>-7707.34</v>
      </c>
    </row>
    <row r="86" spans="1:40" x14ac:dyDescent="0.2">
      <c r="A86" t="s">
        <v>575</v>
      </c>
      <c r="B86" t="s">
        <v>699</v>
      </c>
      <c r="C86" t="s">
        <v>0</v>
      </c>
      <c r="D86" t="s">
        <v>24</v>
      </c>
      <c r="E86" t="s">
        <v>704</v>
      </c>
      <c r="F86" t="s">
        <v>17</v>
      </c>
      <c r="G86" t="s">
        <v>1</v>
      </c>
      <c r="H86" t="s">
        <v>573</v>
      </c>
      <c r="I86" t="s">
        <v>574</v>
      </c>
      <c r="J86" t="s">
        <v>575</v>
      </c>
      <c r="K86" t="s">
        <v>920</v>
      </c>
      <c r="L86" t="s">
        <v>35</v>
      </c>
      <c r="M86" t="s">
        <v>25</v>
      </c>
      <c r="N86" s="30">
        <v>43374</v>
      </c>
      <c r="O86" s="30">
        <v>43738</v>
      </c>
      <c r="P86" t="s">
        <v>1208</v>
      </c>
      <c r="Q86" s="55">
        <v>4021764</v>
      </c>
      <c r="R86" s="55">
        <v>8310390</v>
      </c>
      <c r="S86" s="39">
        <v>0.4839</v>
      </c>
      <c r="T86" s="30">
        <v>43525</v>
      </c>
      <c r="U86" s="30">
        <v>43890</v>
      </c>
      <c r="V86" s="55">
        <v>297320</v>
      </c>
      <c r="W86" s="55">
        <v>263850</v>
      </c>
      <c r="X86" s="55">
        <v>0</v>
      </c>
      <c r="Y86" s="55">
        <v>0</v>
      </c>
      <c r="Z86" s="55">
        <v>0</v>
      </c>
      <c r="AA86" s="55">
        <v>0</v>
      </c>
      <c r="AB86" t="s">
        <v>26</v>
      </c>
      <c r="AC86">
        <v>1</v>
      </c>
      <c r="AD86">
        <v>1</v>
      </c>
      <c r="AE86" s="55">
        <v>263850</v>
      </c>
      <c r="AF86" s="55">
        <v>143873.15</v>
      </c>
      <c r="AG86" t="s">
        <v>1209</v>
      </c>
      <c r="AH86">
        <v>1.0069999999999999</v>
      </c>
      <c r="AI86" s="55">
        <v>144880.26</v>
      </c>
      <c r="AJ86" s="55">
        <v>0</v>
      </c>
      <c r="AK86" s="55">
        <v>144880.26</v>
      </c>
      <c r="AL86" s="55">
        <v>-118969.74</v>
      </c>
      <c r="AM86" s="55">
        <v>0</v>
      </c>
      <c r="AN86" s="55">
        <v>-118969.74</v>
      </c>
    </row>
    <row r="87" spans="1:40" x14ac:dyDescent="0.2">
      <c r="A87" t="s">
        <v>579</v>
      </c>
      <c r="B87" t="s">
        <v>699</v>
      </c>
      <c r="C87" t="s">
        <v>0</v>
      </c>
      <c r="D87" t="s">
        <v>24</v>
      </c>
      <c r="E87" t="s">
        <v>704</v>
      </c>
      <c r="F87" t="s">
        <v>17</v>
      </c>
      <c r="G87" t="s">
        <v>1</v>
      </c>
      <c r="H87" t="s">
        <v>577</v>
      </c>
      <c r="I87" t="s">
        <v>578</v>
      </c>
      <c r="J87" t="s">
        <v>579</v>
      </c>
      <c r="K87" t="s">
        <v>921</v>
      </c>
      <c r="L87" t="s">
        <v>35</v>
      </c>
      <c r="M87" t="s">
        <v>25</v>
      </c>
      <c r="N87" s="30">
        <v>43374</v>
      </c>
      <c r="O87" s="30">
        <v>43738</v>
      </c>
      <c r="P87" t="s">
        <v>1208</v>
      </c>
      <c r="Q87" s="55">
        <v>1916203</v>
      </c>
      <c r="R87" s="55">
        <v>5709727</v>
      </c>
      <c r="S87" s="39">
        <v>0.33560000000000001</v>
      </c>
      <c r="T87" s="30">
        <v>43525</v>
      </c>
      <c r="U87" s="30">
        <v>43890</v>
      </c>
      <c r="V87" s="55">
        <v>45041</v>
      </c>
      <c r="W87" s="55">
        <v>13029</v>
      </c>
      <c r="X87" s="55">
        <v>0</v>
      </c>
      <c r="Y87" s="55">
        <v>0</v>
      </c>
      <c r="Z87" s="55">
        <v>0</v>
      </c>
      <c r="AA87" s="55">
        <v>0</v>
      </c>
      <c r="AB87" t="s">
        <v>26</v>
      </c>
      <c r="AC87">
        <v>1</v>
      </c>
      <c r="AD87">
        <v>1</v>
      </c>
      <c r="AE87" s="55">
        <v>13029</v>
      </c>
      <c r="AF87" s="55">
        <v>15115.76</v>
      </c>
      <c r="AG87" t="s">
        <v>1209</v>
      </c>
      <c r="AH87">
        <v>1.0069999999999999</v>
      </c>
      <c r="AI87" s="55">
        <v>15221.57</v>
      </c>
      <c r="AJ87" s="55">
        <v>0</v>
      </c>
      <c r="AK87" s="55">
        <v>15221.57</v>
      </c>
      <c r="AL87" s="55">
        <v>2192.5700000000002</v>
      </c>
      <c r="AM87" s="55">
        <v>0</v>
      </c>
      <c r="AN87" s="55">
        <v>2192.5700000000002</v>
      </c>
    </row>
    <row r="88" spans="1:40" x14ac:dyDescent="0.2">
      <c r="A88" t="s">
        <v>924</v>
      </c>
      <c r="B88" t="s">
        <v>699</v>
      </c>
      <c r="C88" t="s">
        <v>0</v>
      </c>
      <c r="D88" t="s">
        <v>24</v>
      </c>
      <c r="E88" t="s">
        <v>704</v>
      </c>
      <c r="F88" t="s">
        <v>17</v>
      </c>
      <c r="G88" t="s">
        <v>1</v>
      </c>
      <c r="H88" t="s">
        <v>922</v>
      </c>
      <c r="I88" t="s">
        <v>923</v>
      </c>
      <c r="J88" t="s">
        <v>924</v>
      </c>
      <c r="K88" t="s">
        <v>925</v>
      </c>
      <c r="L88" t="s">
        <v>35</v>
      </c>
      <c r="M88" t="s">
        <v>82</v>
      </c>
      <c r="N88" s="30">
        <v>43374</v>
      </c>
      <c r="O88" s="30">
        <v>43738</v>
      </c>
      <c r="P88" t="s">
        <v>1208</v>
      </c>
      <c r="Q88" s="55">
        <v>1066447</v>
      </c>
      <c r="R88" s="55">
        <v>2398136</v>
      </c>
      <c r="S88" s="39">
        <v>0.44469999999999998</v>
      </c>
      <c r="T88" s="30">
        <v>43525</v>
      </c>
      <c r="U88" s="30">
        <v>43890</v>
      </c>
      <c r="V88" s="55">
        <v>1160</v>
      </c>
      <c r="W88" s="55">
        <v>792</v>
      </c>
      <c r="X88" s="55">
        <v>0</v>
      </c>
      <c r="Y88" s="55">
        <v>0</v>
      </c>
      <c r="Z88" s="55">
        <v>0</v>
      </c>
      <c r="AA88" s="55">
        <v>0</v>
      </c>
      <c r="AB88" t="s">
        <v>26</v>
      </c>
      <c r="AC88">
        <v>1</v>
      </c>
      <c r="AD88">
        <v>1</v>
      </c>
      <c r="AE88" s="55">
        <v>792</v>
      </c>
      <c r="AF88" s="55">
        <v>515.85</v>
      </c>
      <c r="AG88" t="s">
        <v>1209</v>
      </c>
      <c r="AH88">
        <v>1.0069999999999999</v>
      </c>
      <c r="AI88" s="55">
        <v>519.46</v>
      </c>
      <c r="AJ88" s="55">
        <v>0</v>
      </c>
      <c r="AK88" s="55">
        <v>519.46</v>
      </c>
      <c r="AL88" s="55">
        <v>-272.54000000000002</v>
      </c>
      <c r="AM88" s="55">
        <v>0</v>
      </c>
      <c r="AN88" s="55">
        <v>-272.54000000000002</v>
      </c>
    </row>
    <row r="89" spans="1:40" x14ac:dyDescent="0.2">
      <c r="A89" t="s">
        <v>928</v>
      </c>
      <c r="B89" t="s">
        <v>699</v>
      </c>
      <c r="C89" t="s">
        <v>0</v>
      </c>
      <c r="D89" t="s">
        <v>24</v>
      </c>
      <c r="E89" t="s">
        <v>704</v>
      </c>
      <c r="F89" t="s">
        <v>17</v>
      </c>
      <c r="G89" t="s">
        <v>1</v>
      </c>
      <c r="H89" t="s">
        <v>926</v>
      </c>
      <c r="I89" t="s">
        <v>927</v>
      </c>
      <c r="J89" t="s">
        <v>928</v>
      </c>
      <c r="K89" t="s">
        <v>929</v>
      </c>
      <c r="L89" t="s">
        <v>35</v>
      </c>
      <c r="M89" t="s">
        <v>82</v>
      </c>
      <c r="N89" s="30">
        <v>43374</v>
      </c>
      <c r="O89" s="30">
        <v>43738</v>
      </c>
      <c r="P89" t="s">
        <v>1208</v>
      </c>
      <c r="Q89" s="55">
        <v>2296884</v>
      </c>
      <c r="R89" s="55">
        <v>6047708</v>
      </c>
      <c r="S89" s="39">
        <v>0.37980000000000003</v>
      </c>
      <c r="T89" s="30">
        <v>43525</v>
      </c>
      <c r="U89" s="30">
        <v>43890</v>
      </c>
      <c r="V89" s="55">
        <v>53195</v>
      </c>
      <c r="W89" s="55">
        <v>21096</v>
      </c>
      <c r="X89" s="55">
        <v>0</v>
      </c>
      <c r="Y89" s="55">
        <v>0</v>
      </c>
      <c r="Z89" s="55">
        <v>0</v>
      </c>
      <c r="AA89" s="55">
        <v>0</v>
      </c>
      <c r="AB89" t="s">
        <v>26</v>
      </c>
      <c r="AC89">
        <v>1</v>
      </c>
      <c r="AD89">
        <v>1</v>
      </c>
      <c r="AE89" s="55">
        <v>21096</v>
      </c>
      <c r="AF89" s="55">
        <v>20203.46</v>
      </c>
      <c r="AG89" t="s">
        <v>1209</v>
      </c>
      <c r="AH89">
        <v>1.0069999999999999</v>
      </c>
      <c r="AI89" s="55">
        <v>20344.88</v>
      </c>
      <c r="AJ89" s="55">
        <v>0</v>
      </c>
      <c r="AK89" s="55">
        <v>20344.88</v>
      </c>
      <c r="AL89" s="55">
        <v>-751.12</v>
      </c>
      <c r="AM89" s="55">
        <v>0</v>
      </c>
      <c r="AN89" s="55">
        <v>-751.12</v>
      </c>
    </row>
    <row r="90" spans="1:40" x14ac:dyDescent="0.2">
      <c r="A90" t="s">
        <v>932</v>
      </c>
      <c r="B90" t="s">
        <v>699</v>
      </c>
      <c r="C90" t="s">
        <v>0</v>
      </c>
      <c r="D90" t="s">
        <v>24</v>
      </c>
      <c r="E90" t="s">
        <v>704</v>
      </c>
      <c r="F90" t="s">
        <v>17</v>
      </c>
      <c r="G90" t="s">
        <v>1</v>
      </c>
      <c r="H90" t="s">
        <v>930</v>
      </c>
      <c r="I90" t="s">
        <v>931</v>
      </c>
      <c r="J90" t="s">
        <v>932</v>
      </c>
      <c r="K90" t="s">
        <v>933</v>
      </c>
      <c r="L90" t="s">
        <v>35</v>
      </c>
      <c r="M90" t="s">
        <v>82</v>
      </c>
      <c r="N90" s="30">
        <v>43466</v>
      </c>
      <c r="O90" s="30">
        <v>43830</v>
      </c>
      <c r="P90" t="s">
        <v>1208</v>
      </c>
      <c r="Q90" s="55">
        <v>1046880</v>
      </c>
      <c r="R90" s="55">
        <v>3784497</v>
      </c>
      <c r="S90" s="39">
        <v>0.27660000000000001</v>
      </c>
      <c r="T90" s="30">
        <v>43525</v>
      </c>
      <c r="U90" s="30">
        <v>43890</v>
      </c>
      <c r="V90" s="55">
        <v>6777</v>
      </c>
      <c r="W90" s="55">
        <v>4144</v>
      </c>
      <c r="X90" s="55">
        <v>0</v>
      </c>
      <c r="Y90" s="55">
        <v>0</v>
      </c>
      <c r="Z90" s="55">
        <v>0</v>
      </c>
      <c r="AA90" s="55">
        <v>0</v>
      </c>
      <c r="AB90" t="s">
        <v>26</v>
      </c>
      <c r="AC90">
        <v>1</v>
      </c>
      <c r="AD90">
        <v>1</v>
      </c>
      <c r="AE90" s="55">
        <v>4144</v>
      </c>
      <c r="AF90" s="55">
        <v>1874.52</v>
      </c>
      <c r="AG90" t="s">
        <v>1209</v>
      </c>
      <c r="AH90">
        <v>1</v>
      </c>
      <c r="AI90" s="55">
        <v>1874.52</v>
      </c>
      <c r="AJ90" s="55">
        <v>0</v>
      </c>
      <c r="AK90" s="55">
        <v>1874.52</v>
      </c>
      <c r="AL90" s="55">
        <v>-2269.48</v>
      </c>
      <c r="AM90" s="55">
        <v>0</v>
      </c>
      <c r="AN90" s="55">
        <v>-2269.48</v>
      </c>
    </row>
    <row r="91" spans="1:40" x14ac:dyDescent="0.2">
      <c r="A91" t="s">
        <v>585</v>
      </c>
      <c r="B91" t="s">
        <v>699</v>
      </c>
      <c r="C91" t="s">
        <v>0</v>
      </c>
      <c r="D91" t="s">
        <v>24</v>
      </c>
      <c r="E91" t="s">
        <v>704</v>
      </c>
      <c r="F91" t="s">
        <v>17</v>
      </c>
      <c r="G91" t="s">
        <v>1</v>
      </c>
      <c r="H91" t="s">
        <v>583</v>
      </c>
      <c r="I91" t="s">
        <v>584</v>
      </c>
      <c r="J91" t="s">
        <v>585</v>
      </c>
      <c r="K91" t="s">
        <v>934</v>
      </c>
      <c r="L91" t="s">
        <v>35</v>
      </c>
      <c r="M91" t="s">
        <v>25</v>
      </c>
      <c r="N91" s="30">
        <v>43374</v>
      </c>
      <c r="O91" s="30">
        <v>43738</v>
      </c>
      <c r="P91" t="s">
        <v>1208</v>
      </c>
      <c r="Q91" s="55">
        <v>35615309</v>
      </c>
      <c r="R91" s="55">
        <v>95371254</v>
      </c>
      <c r="S91" s="39">
        <v>0.37340000000000001</v>
      </c>
      <c r="T91" s="30">
        <v>43525</v>
      </c>
      <c r="U91" s="30">
        <v>43890</v>
      </c>
      <c r="V91" s="55">
        <v>15439721</v>
      </c>
      <c r="W91" s="55">
        <v>2700298</v>
      </c>
      <c r="X91" s="55">
        <v>0</v>
      </c>
      <c r="Y91" s="55">
        <v>0</v>
      </c>
      <c r="Z91" s="55">
        <v>0</v>
      </c>
      <c r="AA91" s="55">
        <v>0</v>
      </c>
      <c r="AB91" t="s">
        <v>26</v>
      </c>
      <c r="AC91">
        <v>1</v>
      </c>
      <c r="AD91">
        <v>1</v>
      </c>
      <c r="AE91" s="55">
        <v>2700298</v>
      </c>
      <c r="AF91" s="55">
        <v>5765191.8200000003</v>
      </c>
      <c r="AG91" t="s">
        <v>1209</v>
      </c>
      <c r="AH91">
        <v>1.0069999999999999</v>
      </c>
      <c r="AI91" s="55">
        <v>5805548.1600000001</v>
      </c>
      <c r="AJ91" s="55">
        <v>0</v>
      </c>
      <c r="AK91" s="55">
        <v>5805548.1600000001</v>
      </c>
      <c r="AL91" s="55">
        <v>3105250.16</v>
      </c>
      <c r="AM91" s="55">
        <v>0</v>
      </c>
      <c r="AN91" s="55">
        <v>3105250.16</v>
      </c>
    </row>
    <row r="92" spans="1:40" x14ac:dyDescent="0.2">
      <c r="A92" t="s">
        <v>939</v>
      </c>
      <c r="B92" t="s">
        <v>699</v>
      </c>
      <c r="C92" t="s">
        <v>0</v>
      </c>
      <c r="D92" t="s">
        <v>24</v>
      </c>
      <c r="E92" t="s">
        <v>704</v>
      </c>
      <c r="F92" t="s">
        <v>17</v>
      </c>
      <c r="G92" t="s">
        <v>1</v>
      </c>
      <c r="H92" t="s">
        <v>937</v>
      </c>
      <c r="I92" t="s">
        <v>938</v>
      </c>
      <c r="J92" t="s">
        <v>939</v>
      </c>
      <c r="K92" t="s">
        <v>940</v>
      </c>
      <c r="L92" t="s">
        <v>35</v>
      </c>
      <c r="M92" t="s">
        <v>82</v>
      </c>
      <c r="N92" s="30">
        <v>43466</v>
      </c>
      <c r="O92" s="30">
        <v>43830</v>
      </c>
      <c r="P92" t="s">
        <v>1208</v>
      </c>
      <c r="Q92" s="55">
        <v>669570</v>
      </c>
      <c r="R92" s="55">
        <v>836129</v>
      </c>
      <c r="S92" s="39">
        <v>0.80079999999999996</v>
      </c>
      <c r="T92" s="30">
        <v>43525</v>
      </c>
      <c r="U92" s="30">
        <v>43890</v>
      </c>
      <c r="V92" s="55">
        <v>2247</v>
      </c>
      <c r="W92" s="55">
        <v>2107</v>
      </c>
      <c r="X92" s="55">
        <v>0</v>
      </c>
      <c r="Y92" s="55">
        <v>0</v>
      </c>
      <c r="Z92" s="55">
        <v>0</v>
      </c>
      <c r="AA92" s="55">
        <v>0</v>
      </c>
      <c r="AB92" t="s">
        <v>26</v>
      </c>
      <c r="AC92">
        <v>1</v>
      </c>
      <c r="AD92">
        <v>1</v>
      </c>
      <c r="AE92" s="55">
        <v>2107</v>
      </c>
      <c r="AF92" s="55">
        <v>1799.4</v>
      </c>
      <c r="AG92" t="s">
        <v>1209</v>
      </c>
      <c r="AH92">
        <v>1</v>
      </c>
      <c r="AI92" s="55">
        <v>1799.4</v>
      </c>
      <c r="AJ92" s="55">
        <v>0</v>
      </c>
      <c r="AK92" s="55">
        <v>1799.4</v>
      </c>
      <c r="AL92" s="55">
        <v>-307.60000000000002</v>
      </c>
      <c r="AM92" s="55">
        <v>0</v>
      </c>
      <c r="AN92" s="55">
        <v>-307.60000000000002</v>
      </c>
    </row>
    <row r="93" spans="1:40" x14ac:dyDescent="0.2">
      <c r="A93" t="s">
        <v>639</v>
      </c>
      <c r="B93" t="s">
        <v>699</v>
      </c>
      <c r="C93" t="s">
        <v>0</v>
      </c>
      <c r="D93" t="s">
        <v>24</v>
      </c>
      <c r="E93" t="s">
        <v>704</v>
      </c>
      <c r="F93" t="s">
        <v>17</v>
      </c>
      <c r="G93" t="s">
        <v>1</v>
      </c>
      <c r="H93" t="s">
        <v>637</v>
      </c>
      <c r="I93" t="s">
        <v>638</v>
      </c>
      <c r="J93" t="s">
        <v>639</v>
      </c>
      <c r="K93" t="s">
        <v>941</v>
      </c>
      <c r="L93" t="s">
        <v>35</v>
      </c>
      <c r="M93" t="s">
        <v>25</v>
      </c>
      <c r="N93" s="30">
        <v>43374</v>
      </c>
      <c r="O93" s="30">
        <v>43738</v>
      </c>
      <c r="P93" t="s">
        <v>1208</v>
      </c>
      <c r="Q93" s="55">
        <v>13279966</v>
      </c>
      <c r="R93" s="55">
        <v>30746748</v>
      </c>
      <c r="S93" s="39">
        <v>0.43190000000000001</v>
      </c>
      <c r="T93" s="30">
        <v>43525</v>
      </c>
      <c r="U93" s="30">
        <v>43890</v>
      </c>
      <c r="V93" s="55">
        <v>779691</v>
      </c>
      <c r="W93" s="55">
        <v>198573</v>
      </c>
      <c r="X93" s="55">
        <v>0</v>
      </c>
      <c r="Y93" s="55">
        <v>0</v>
      </c>
      <c r="Z93" s="55">
        <v>0</v>
      </c>
      <c r="AA93" s="55">
        <v>0</v>
      </c>
      <c r="AB93" t="s">
        <v>26</v>
      </c>
      <c r="AC93">
        <v>1</v>
      </c>
      <c r="AD93">
        <v>1</v>
      </c>
      <c r="AE93" s="55">
        <v>198573</v>
      </c>
      <c r="AF93" s="55">
        <v>336748.54</v>
      </c>
      <c r="AG93" t="s">
        <v>1209</v>
      </c>
      <c r="AH93">
        <v>1.0069999999999999</v>
      </c>
      <c r="AI93" s="55">
        <v>339105.78</v>
      </c>
      <c r="AJ93" s="55">
        <v>0</v>
      </c>
      <c r="AK93" s="55">
        <v>339105.78</v>
      </c>
      <c r="AL93" s="55">
        <v>140532.78</v>
      </c>
      <c r="AM93" s="55">
        <v>0</v>
      </c>
      <c r="AN93" s="55">
        <v>140532.78</v>
      </c>
    </row>
    <row r="94" spans="1:40" x14ac:dyDescent="0.2">
      <c r="A94" t="s">
        <v>643</v>
      </c>
      <c r="B94" t="s">
        <v>699</v>
      </c>
      <c r="C94" t="s">
        <v>0</v>
      </c>
      <c r="D94" t="s">
        <v>24</v>
      </c>
      <c r="E94" t="s">
        <v>704</v>
      </c>
      <c r="F94" t="s">
        <v>17</v>
      </c>
      <c r="G94" t="s">
        <v>1</v>
      </c>
      <c r="H94" t="s">
        <v>641</v>
      </c>
      <c r="I94" t="s">
        <v>642</v>
      </c>
      <c r="J94" t="s">
        <v>643</v>
      </c>
      <c r="K94" t="s">
        <v>942</v>
      </c>
      <c r="L94" t="s">
        <v>35</v>
      </c>
      <c r="M94" t="s">
        <v>25</v>
      </c>
      <c r="N94" s="30">
        <v>43282</v>
      </c>
      <c r="O94" s="30">
        <v>43646</v>
      </c>
      <c r="P94" t="s">
        <v>1208</v>
      </c>
      <c r="Q94" s="55">
        <v>1632894</v>
      </c>
      <c r="R94" s="55">
        <v>2985870</v>
      </c>
      <c r="S94" s="39">
        <v>0.54690000000000005</v>
      </c>
      <c r="T94" s="30">
        <v>43525</v>
      </c>
      <c r="U94" s="30">
        <v>43890</v>
      </c>
      <c r="V94" s="55">
        <v>67508</v>
      </c>
      <c r="W94" s="55">
        <v>13489</v>
      </c>
      <c r="X94" s="55">
        <v>0</v>
      </c>
      <c r="Y94" s="55">
        <v>0</v>
      </c>
      <c r="Z94" s="55">
        <v>0</v>
      </c>
      <c r="AA94" s="55">
        <v>0</v>
      </c>
      <c r="AB94" t="s">
        <v>26</v>
      </c>
      <c r="AC94">
        <v>1</v>
      </c>
      <c r="AD94">
        <v>1</v>
      </c>
      <c r="AE94" s="55">
        <v>13489</v>
      </c>
      <c r="AF94" s="55">
        <v>36920.129999999997</v>
      </c>
      <c r="AG94" t="s">
        <v>1209</v>
      </c>
      <c r="AH94">
        <v>1.0182</v>
      </c>
      <c r="AI94" s="55">
        <v>37592.080000000002</v>
      </c>
      <c r="AJ94" s="55">
        <v>0</v>
      </c>
      <c r="AK94" s="55">
        <v>37592.080000000002</v>
      </c>
      <c r="AL94" s="55">
        <v>24103.08</v>
      </c>
      <c r="AM94" s="55">
        <v>0</v>
      </c>
      <c r="AN94" s="55">
        <v>24103.08</v>
      </c>
    </row>
    <row r="95" spans="1:40" x14ac:dyDescent="0.2">
      <c r="A95" t="s">
        <v>234</v>
      </c>
      <c r="B95" t="s">
        <v>699</v>
      </c>
      <c r="C95" t="s">
        <v>0</v>
      </c>
      <c r="D95" t="s">
        <v>24</v>
      </c>
      <c r="E95" t="s">
        <v>704</v>
      </c>
      <c r="F95" t="s">
        <v>17</v>
      </c>
      <c r="G95" t="s">
        <v>1</v>
      </c>
      <c r="H95" t="s">
        <v>232</v>
      </c>
      <c r="I95" t="s">
        <v>233</v>
      </c>
      <c r="J95" t="s">
        <v>234</v>
      </c>
      <c r="K95" t="s">
        <v>943</v>
      </c>
      <c r="L95" t="s">
        <v>35</v>
      </c>
      <c r="M95" t="s">
        <v>25</v>
      </c>
      <c r="N95" s="30">
        <v>43374</v>
      </c>
      <c r="O95" s="30">
        <v>43738</v>
      </c>
      <c r="P95" t="s">
        <v>1208</v>
      </c>
      <c r="Q95" s="55">
        <v>9448427</v>
      </c>
      <c r="R95" s="55">
        <v>31251156</v>
      </c>
      <c r="S95" s="39">
        <v>0.30230000000000001</v>
      </c>
      <c r="T95" s="30">
        <v>43525</v>
      </c>
      <c r="U95" s="30">
        <v>43890</v>
      </c>
      <c r="V95" s="55">
        <v>6289575</v>
      </c>
      <c r="W95" s="55">
        <v>974538</v>
      </c>
      <c r="X95" s="55">
        <v>0</v>
      </c>
      <c r="Y95" s="55">
        <v>0</v>
      </c>
      <c r="Z95" s="55">
        <v>0</v>
      </c>
      <c r="AA95" s="55">
        <v>0</v>
      </c>
      <c r="AB95" t="s">
        <v>26</v>
      </c>
      <c r="AC95">
        <v>1</v>
      </c>
      <c r="AD95">
        <v>1</v>
      </c>
      <c r="AE95" s="55">
        <v>974538</v>
      </c>
      <c r="AF95" s="55">
        <v>1901338.52</v>
      </c>
      <c r="AG95" t="s">
        <v>1209</v>
      </c>
      <c r="AH95">
        <v>1.0069999999999999</v>
      </c>
      <c r="AI95" s="55">
        <v>1914647.89</v>
      </c>
      <c r="AJ95" s="55">
        <v>0</v>
      </c>
      <c r="AK95" s="55">
        <v>1914647.89</v>
      </c>
      <c r="AL95" s="55">
        <v>940109.89</v>
      </c>
      <c r="AM95" s="55">
        <v>0</v>
      </c>
      <c r="AN95" s="55">
        <v>940109.89</v>
      </c>
    </row>
    <row r="96" spans="1:40" x14ac:dyDescent="0.2">
      <c r="A96" t="s">
        <v>654</v>
      </c>
      <c r="B96" t="s">
        <v>699</v>
      </c>
      <c r="C96" t="s">
        <v>0</v>
      </c>
      <c r="D96" t="s">
        <v>24</v>
      </c>
      <c r="E96" t="s">
        <v>704</v>
      </c>
      <c r="F96" t="s">
        <v>17</v>
      </c>
      <c r="G96" t="s">
        <v>1</v>
      </c>
      <c r="H96" t="s">
        <v>652</v>
      </c>
      <c r="I96" t="s">
        <v>653</v>
      </c>
      <c r="J96" t="s">
        <v>654</v>
      </c>
      <c r="K96" t="s">
        <v>944</v>
      </c>
      <c r="L96" t="s">
        <v>35</v>
      </c>
      <c r="M96" t="s">
        <v>25</v>
      </c>
      <c r="N96" s="30">
        <v>43466</v>
      </c>
      <c r="O96" s="30">
        <v>43830</v>
      </c>
      <c r="P96" t="s">
        <v>1208</v>
      </c>
      <c r="Q96" s="55">
        <v>53505873</v>
      </c>
      <c r="R96" s="55">
        <v>244383185</v>
      </c>
      <c r="S96" s="39">
        <v>0.21890000000000001</v>
      </c>
      <c r="T96" s="30">
        <v>43525</v>
      </c>
      <c r="U96" s="30">
        <v>43890</v>
      </c>
      <c r="V96" s="55">
        <v>9679227</v>
      </c>
      <c r="W96" s="55">
        <v>1167711</v>
      </c>
      <c r="X96" s="55">
        <v>0</v>
      </c>
      <c r="Y96" s="55">
        <v>0</v>
      </c>
      <c r="Z96" s="55">
        <v>0</v>
      </c>
      <c r="AA96" s="55">
        <v>0</v>
      </c>
      <c r="AB96" t="s">
        <v>26</v>
      </c>
      <c r="AC96">
        <v>1</v>
      </c>
      <c r="AD96">
        <v>1</v>
      </c>
      <c r="AE96" s="55">
        <v>1167711</v>
      </c>
      <c r="AF96" s="55">
        <v>2118782.79</v>
      </c>
      <c r="AG96" t="s">
        <v>1209</v>
      </c>
      <c r="AH96">
        <v>1</v>
      </c>
      <c r="AI96" s="55">
        <v>2118782.79</v>
      </c>
      <c r="AJ96" s="55">
        <v>0</v>
      </c>
      <c r="AK96" s="55">
        <v>2118782.79</v>
      </c>
      <c r="AL96" s="55">
        <v>951071.79</v>
      </c>
      <c r="AM96" s="55">
        <v>0</v>
      </c>
      <c r="AN96" s="55">
        <v>951071.79</v>
      </c>
    </row>
    <row r="97" spans="1:40" x14ac:dyDescent="0.2">
      <c r="A97" t="s">
        <v>662</v>
      </c>
      <c r="B97" t="s">
        <v>699</v>
      </c>
      <c r="C97" t="s">
        <v>0</v>
      </c>
      <c r="D97" t="s">
        <v>24</v>
      </c>
      <c r="E97" t="s">
        <v>704</v>
      </c>
      <c r="F97" t="s">
        <v>17</v>
      </c>
      <c r="G97" t="s">
        <v>1</v>
      </c>
      <c r="H97" t="s">
        <v>660</v>
      </c>
      <c r="I97" t="s">
        <v>661</v>
      </c>
      <c r="J97" t="s">
        <v>662</v>
      </c>
      <c r="K97" t="s">
        <v>663</v>
      </c>
      <c r="L97" t="s">
        <v>35</v>
      </c>
      <c r="M97" t="s">
        <v>82</v>
      </c>
      <c r="N97" s="30">
        <v>43282</v>
      </c>
      <c r="O97" s="30">
        <v>43646</v>
      </c>
      <c r="P97" t="s">
        <v>1208</v>
      </c>
      <c r="Q97" s="55">
        <v>3816544</v>
      </c>
      <c r="R97" s="55">
        <v>36271355</v>
      </c>
      <c r="S97" s="39">
        <v>0.1052</v>
      </c>
      <c r="T97" s="30">
        <v>43525</v>
      </c>
      <c r="U97" s="30">
        <v>43890</v>
      </c>
      <c r="V97" s="55">
        <v>1325767</v>
      </c>
      <c r="W97" s="55">
        <v>277690</v>
      </c>
      <c r="X97" s="55">
        <v>0</v>
      </c>
      <c r="Y97" s="55">
        <v>0</v>
      </c>
      <c r="Z97" s="55">
        <v>0</v>
      </c>
      <c r="AA97" s="55">
        <v>0</v>
      </c>
      <c r="AB97" t="s">
        <v>26</v>
      </c>
      <c r="AC97">
        <v>1</v>
      </c>
      <c r="AD97">
        <v>1</v>
      </c>
      <c r="AE97" s="55">
        <v>277690</v>
      </c>
      <c r="AF97" s="55">
        <v>139470.69</v>
      </c>
      <c r="AG97" t="s">
        <v>1209</v>
      </c>
      <c r="AH97">
        <v>1.0182</v>
      </c>
      <c r="AI97" s="55">
        <v>142009.06</v>
      </c>
      <c r="AJ97" s="55">
        <v>0</v>
      </c>
      <c r="AK97" s="55">
        <v>142009.06</v>
      </c>
      <c r="AL97" s="55">
        <v>-135680.94</v>
      </c>
      <c r="AM97" s="55">
        <v>0</v>
      </c>
      <c r="AN97" s="55">
        <v>-135680.94</v>
      </c>
    </row>
    <row r="98" spans="1:40" x14ac:dyDescent="0.2">
      <c r="A98" t="s">
        <v>666</v>
      </c>
      <c r="B98" t="s">
        <v>699</v>
      </c>
      <c r="C98" t="s">
        <v>0</v>
      </c>
      <c r="D98" t="s">
        <v>24</v>
      </c>
      <c r="E98" t="s">
        <v>704</v>
      </c>
      <c r="F98" t="s">
        <v>17</v>
      </c>
      <c r="G98" t="s">
        <v>1</v>
      </c>
      <c r="H98" t="s">
        <v>664</v>
      </c>
      <c r="I98" t="s">
        <v>665</v>
      </c>
      <c r="J98" t="s">
        <v>666</v>
      </c>
      <c r="K98" t="s">
        <v>945</v>
      </c>
      <c r="L98" t="s">
        <v>35</v>
      </c>
      <c r="M98" t="s">
        <v>25</v>
      </c>
      <c r="N98" s="30">
        <v>43282</v>
      </c>
      <c r="O98" s="30">
        <v>43646</v>
      </c>
      <c r="P98" t="s">
        <v>1208</v>
      </c>
      <c r="Q98" s="55">
        <v>9106062</v>
      </c>
      <c r="R98" s="55">
        <v>38187581</v>
      </c>
      <c r="S98" s="39">
        <v>0.23849999999999999</v>
      </c>
      <c r="T98" s="30">
        <v>43525</v>
      </c>
      <c r="U98" s="30">
        <v>43890</v>
      </c>
      <c r="V98" s="55">
        <v>743195</v>
      </c>
      <c r="W98" s="55">
        <v>130865</v>
      </c>
      <c r="X98" s="55">
        <v>0</v>
      </c>
      <c r="Y98" s="55">
        <v>0</v>
      </c>
      <c r="Z98" s="55">
        <v>0</v>
      </c>
      <c r="AA98" s="55">
        <v>0</v>
      </c>
      <c r="AB98" t="s">
        <v>26</v>
      </c>
      <c r="AC98">
        <v>1</v>
      </c>
      <c r="AD98">
        <v>1</v>
      </c>
      <c r="AE98" s="55">
        <v>130865</v>
      </c>
      <c r="AF98" s="55">
        <v>177252.01</v>
      </c>
      <c r="AG98" t="s">
        <v>1209</v>
      </c>
      <c r="AH98">
        <v>1.0182</v>
      </c>
      <c r="AI98" s="55">
        <v>180478</v>
      </c>
      <c r="AJ98" s="55">
        <v>0</v>
      </c>
      <c r="AK98" s="55">
        <v>180478</v>
      </c>
      <c r="AL98" s="55">
        <v>49613</v>
      </c>
      <c r="AM98" s="55">
        <v>0</v>
      </c>
      <c r="AN98" s="55">
        <v>49613</v>
      </c>
    </row>
    <row r="99" spans="1:40" x14ac:dyDescent="0.2">
      <c r="A99" t="s">
        <v>948</v>
      </c>
      <c r="B99" t="s">
        <v>699</v>
      </c>
      <c r="C99" t="s">
        <v>0</v>
      </c>
      <c r="D99" t="s">
        <v>24</v>
      </c>
      <c r="E99" t="s">
        <v>704</v>
      </c>
      <c r="F99" t="s">
        <v>17</v>
      </c>
      <c r="G99" t="s">
        <v>1</v>
      </c>
      <c r="H99" t="s">
        <v>946</v>
      </c>
      <c r="I99" t="s">
        <v>947</v>
      </c>
      <c r="J99" t="s">
        <v>948</v>
      </c>
      <c r="K99" t="s">
        <v>949</v>
      </c>
      <c r="L99" t="s">
        <v>35</v>
      </c>
      <c r="M99" t="s">
        <v>82</v>
      </c>
      <c r="N99" s="30">
        <v>43374</v>
      </c>
      <c r="O99" s="30">
        <v>43738</v>
      </c>
      <c r="P99" t="s">
        <v>1208</v>
      </c>
      <c r="Q99" s="55">
        <v>652921</v>
      </c>
      <c r="R99" s="55">
        <v>2092551</v>
      </c>
      <c r="S99" s="39">
        <v>0.312</v>
      </c>
      <c r="T99" s="30">
        <v>43525</v>
      </c>
      <c r="U99" s="30">
        <v>43890</v>
      </c>
      <c r="V99" s="55">
        <v>9598</v>
      </c>
      <c r="W99" s="55">
        <v>2789</v>
      </c>
      <c r="X99" s="55">
        <v>0</v>
      </c>
      <c r="Y99" s="55">
        <v>0</v>
      </c>
      <c r="Z99" s="55">
        <v>0</v>
      </c>
      <c r="AA99" s="55">
        <v>0</v>
      </c>
      <c r="AB99" t="s">
        <v>26</v>
      </c>
      <c r="AC99">
        <v>1</v>
      </c>
      <c r="AD99">
        <v>1</v>
      </c>
      <c r="AE99" s="55">
        <v>2789</v>
      </c>
      <c r="AF99" s="55">
        <v>2994.58</v>
      </c>
      <c r="AG99" t="s">
        <v>1209</v>
      </c>
      <c r="AH99">
        <v>1.0069999999999999</v>
      </c>
      <c r="AI99" s="55">
        <v>3015.54</v>
      </c>
      <c r="AJ99" s="55">
        <v>0</v>
      </c>
      <c r="AK99" s="55">
        <v>3015.54</v>
      </c>
      <c r="AL99" s="55">
        <v>226.54</v>
      </c>
      <c r="AM99" s="55">
        <v>0</v>
      </c>
      <c r="AN99" s="55">
        <v>226.54</v>
      </c>
    </row>
    <row r="100" spans="1:40" x14ac:dyDescent="0.2">
      <c r="A100" t="s">
        <v>952</v>
      </c>
      <c r="B100" t="s">
        <v>699</v>
      </c>
      <c r="C100" t="s">
        <v>0</v>
      </c>
      <c r="D100" t="s">
        <v>24</v>
      </c>
      <c r="E100" t="s">
        <v>704</v>
      </c>
      <c r="F100" t="s">
        <v>17</v>
      </c>
      <c r="G100" t="s">
        <v>1</v>
      </c>
      <c r="H100" t="s">
        <v>950</v>
      </c>
      <c r="I100" t="s">
        <v>951</v>
      </c>
      <c r="J100" t="s">
        <v>952</v>
      </c>
      <c r="K100" t="s">
        <v>953</v>
      </c>
      <c r="L100" t="s">
        <v>35</v>
      </c>
      <c r="M100" t="s">
        <v>82</v>
      </c>
      <c r="N100" s="30">
        <v>43466</v>
      </c>
      <c r="O100" s="30">
        <v>43830</v>
      </c>
      <c r="P100" t="s">
        <v>1208</v>
      </c>
      <c r="Q100" s="55">
        <v>503443</v>
      </c>
      <c r="R100" s="55">
        <v>6094757</v>
      </c>
      <c r="S100" s="39">
        <v>8.2600000000000007E-2</v>
      </c>
      <c r="T100" s="30">
        <v>43525</v>
      </c>
      <c r="U100" s="30">
        <v>43890</v>
      </c>
      <c r="V100" s="55">
        <v>132340</v>
      </c>
      <c r="W100" s="55">
        <v>44895</v>
      </c>
      <c r="X100" s="55">
        <v>0</v>
      </c>
      <c r="Y100" s="55">
        <v>0</v>
      </c>
      <c r="Z100" s="55">
        <v>0</v>
      </c>
      <c r="AA100" s="55">
        <v>0</v>
      </c>
      <c r="AB100" t="s">
        <v>26</v>
      </c>
      <c r="AC100">
        <v>1</v>
      </c>
      <c r="AD100">
        <v>1</v>
      </c>
      <c r="AE100" s="55">
        <v>44895</v>
      </c>
      <c r="AF100" s="55">
        <v>10931.28</v>
      </c>
      <c r="AG100" t="s">
        <v>1209</v>
      </c>
      <c r="AH100">
        <v>1</v>
      </c>
      <c r="AI100" s="55">
        <v>10931.28</v>
      </c>
      <c r="AJ100" s="55">
        <v>0</v>
      </c>
      <c r="AK100" s="55">
        <v>10931.28</v>
      </c>
      <c r="AL100" s="55">
        <v>-33963.72</v>
      </c>
      <c r="AM100" s="55">
        <v>0</v>
      </c>
      <c r="AN100" s="55">
        <v>-33963.72</v>
      </c>
    </row>
    <row r="101" spans="1:40" x14ac:dyDescent="0.2">
      <c r="A101" t="s">
        <v>682</v>
      </c>
      <c r="B101" t="s">
        <v>699</v>
      </c>
      <c r="C101" t="s">
        <v>0</v>
      </c>
      <c r="D101" t="s">
        <v>24</v>
      </c>
      <c r="E101" t="s">
        <v>704</v>
      </c>
      <c r="F101" t="s">
        <v>17</v>
      </c>
      <c r="G101" t="s">
        <v>1</v>
      </c>
      <c r="H101" t="s">
        <v>680</v>
      </c>
      <c r="I101" t="s">
        <v>681</v>
      </c>
      <c r="J101" t="s">
        <v>682</v>
      </c>
      <c r="K101" t="s">
        <v>954</v>
      </c>
      <c r="L101" t="s">
        <v>35</v>
      </c>
      <c r="M101" t="s">
        <v>25</v>
      </c>
      <c r="N101" s="30">
        <v>43374</v>
      </c>
      <c r="O101" s="30">
        <v>43738</v>
      </c>
      <c r="P101" t="s">
        <v>1208</v>
      </c>
      <c r="Q101" s="55">
        <v>2840281</v>
      </c>
      <c r="R101" s="55">
        <v>6887245</v>
      </c>
      <c r="S101" s="39">
        <v>0.41239999999999999</v>
      </c>
      <c r="T101" s="30">
        <v>43525</v>
      </c>
      <c r="U101" s="30">
        <v>43890</v>
      </c>
      <c r="V101" s="55">
        <v>36921</v>
      </c>
      <c r="W101" s="55">
        <v>9823</v>
      </c>
      <c r="X101" s="55">
        <v>0</v>
      </c>
      <c r="Y101" s="55">
        <v>0</v>
      </c>
      <c r="Z101" s="55">
        <v>0</v>
      </c>
      <c r="AA101" s="55">
        <v>0</v>
      </c>
      <c r="AB101" t="s">
        <v>26</v>
      </c>
      <c r="AC101">
        <v>1</v>
      </c>
      <c r="AD101">
        <v>1</v>
      </c>
      <c r="AE101" s="55">
        <v>9823</v>
      </c>
      <c r="AF101" s="55">
        <v>15226.22</v>
      </c>
      <c r="AG101" t="s">
        <v>1209</v>
      </c>
      <c r="AH101">
        <v>1.0069999999999999</v>
      </c>
      <c r="AI101" s="55">
        <v>15332.8</v>
      </c>
      <c r="AJ101" s="55">
        <v>0</v>
      </c>
      <c r="AK101" s="55">
        <v>15332.8</v>
      </c>
      <c r="AL101" s="55">
        <v>5509.8</v>
      </c>
      <c r="AM101" s="55">
        <v>0</v>
      </c>
      <c r="AN101" s="55">
        <v>5509.8</v>
      </c>
    </row>
    <row r="102" spans="1:40" x14ac:dyDescent="0.2">
      <c r="A102" t="s">
        <v>686</v>
      </c>
      <c r="B102" t="s">
        <v>699</v>
      </c>
      <c r="C102" t="s">
        <v>0</v>
      </c>
      <c r="D102" t="s">
        <v>24</v>
      </c>
      <c r="E102" t="s">
        <v>704</v>
      </c>
      <c r="F102" t="s">
        <v>17</v>
      </c>
      <c r="G102" t="s">
        <v>1</v>
      </c>
      <c r="H102" t="s">
        <v>684</v>
      </c>
      <c r="I102" t="s">
        <v>685</v>
      </c>
      <c r="J102" t="s">
        <v>686</v>
      </c>
      <c r="K102" t="s">
        <v>955</v>
      </c>
      <c r="L102" t="s">
        <v>35</v>
      </c>
      <c r="M102" t="s">
        <v>25</v>
      </c>
      <c r="N102" s="30">
        <v>43374</v>
      </c>
      <c r="O102" s="30">
        <v>43738</v>
      </c>
      <c r="P102" t="s">
        <v>1208</v>
      </c>
      <c r="Q102" s="55">
        <v>5248196</v>
      </c>
      <c r="R102" s="55">
        <v>17143979</v>
      </c>
      <c r="S102" s="39">
        <v>0.30609999999999998</v>
      </c>
      <c r="T102" s="30">
        <v>43525</v>
      </c>
      <c r="U102" s="30">
        <v>43890</v>
      </c>
      <c r="V102" s="55">
        <v>168826</v>
      </c>
      <c r="W102" s="55">
        <v>29617</v>
      </c>
      <c r="X102" s="55">
        <v>0</v>
      </c>
      <c r="Y102" s="55">
        <v>0</v>
      </c>
      <c r="Z102" s="55">
        <v>0</v>
      </c>
      <c r="AA102" s="55">
        <v>0</v>
      </c>
      <c r="AB102" t="s">
        <v>26</v>
      </c>
      <c r="AC102">
        <v>1</v>
      </c>
      <c r="AD102">
        <v>1</v>
      </c>
      <c r="AE102" s="55">
        <v>29617</v>
      </c>
      <c r="AF102" s="55">
        <v>51677.64</v>
      </c>
      <c r="AG102" t="s">
        <v>1209</v>
      </c>
      <c r="AH102">
        <v>1.0069999999999999</v>
      </c>
      <c r="AI102" s="55">
        <v>52039.38</v>
      </c>
      <c r="AJ102" s="55">
        <v>0</v>
      </c>
      <c r="AK102" s="55">
        <v>52039.38</v>
      </c>
      <c r="AL102" s="55">
        <v>22422.38</v>
      </c>
      <c r="AM102" s="55">
        <v>0</v>
      </c>
      <c r="AN102" s="55">
        <v>22422.38</v>
      </c>
    </row>
    <row r="103" spans="1:40" x14ac:dyDescent="0.2">
      <c r="A103" t="s">
        <v>958</v>
      </c>
      <c r="B103" t="s">
        <v>699</v>
      </c>
      <c r="C103" t="s">
        <v>0</v>
      </c>
      <c r="D103" t="s">
        <v>24</v>
      </c>
      <c r="E103" t="s">
        <v>704</v>
      </c>
      <c r="F103" t="s">
        <v>17</v>
      </c>
      <c r="G103" t="s">
        <v>1</v>
      </c>
      <c r="H103" t="s">
        <v>956</v>
      </c>
      <c r="I103" t="s">
        <v>957</v>
      </c>
      <c r="J103" t="s">
        <v>958</v>
      </c>
      <c r="K103" t="s">
        <v>959</v>
      </c>
      <c r="L103" t="s">
        <v>35</v>
      </c>
      <c r="M103" t="s">
        <v>82</v>
      </c>
      <c r="N103" s="30">
        <v>43374</v>
      </c>
      <c r="O103" s="30">
        <v>43738</v>
      </c>
      <c r="P103" t="s">
        <v>1208</v>
      </c>
      <c r="Q103" s="55">
        <v>597744</v>
      </c>
      <c r="R103" s="55">
        <v>1569404</v>
      </c>
      <c r="S103" s="39">
        <v>0.38090000000000002</v>
      </c>
      <c r="T103" s="30">
        <v>43525</v>
      </c>
      <c r="U103" s="30">
        <v>43890</v>
      </c>
      <c r="V103" s="55">
        <v>6387</v>
      </c>
      <c r="W103" s="55">
        <v>3818</v>
      </c>
      <c r="X103" s="55">
        <v>0</v>
      </c>
      <c r="Y103" s="55">
        <v>0</v>
      </c>
      <c r="Z103" s="55">
        <v>0</v>
      </c>
      <c r="AA103" s="55">
        <v>0</v>
      </c>
      <c r="AB103" t="s">
        <v>26</v>
      </c>
      <c r="AC103">
        <v>1</v>
      </c>
      <c r="AD103">
        <v>1</v>
      </c>
      <c r="AE103" s="55">
        <v>3818</v>
      </c>
      <c r="AF103" s="55">
        <v>2432.81</v>
      </c>
      <c r="AG103" t="s">
        <v>1209</v>
      </c>
      <c r="AH103">
        <v>1.0069999999999999</v>
      </c>
      <c r="AI103" s="55">
        <v>2449.84</v>
      </c>
      <c r="AJ103" s="55">
        <v>0</v>
      </c>
      <c r="AK103" s="55">
        <v>2449.84</v>
      </c>
      <c r="AL103" s="55">
        <v>-1368.16</v>
      </c>
      <c r="AM103" s="55">
        <v>0</v>
      </c>
      <c r="AN103" s="55">
        <v>-1368.16</v>
      </c>
    </row>
    <row r="104" spans="1:40" x14ac:dyDescent="0.2">
      <c r="A104" t="s">
        <v>962</v>
      </c>
      <c r="B104" t="s">
        <v>699</v>
      </c>
      <c r="C104" t="s">
        <v>0</v>
      </c>
      <c r="D104" t="s">
        <v>24</v>
      </c>
      <c r="E104" t="s">
        <v>704</v>
      </c>
      <c r="F104" t="s">
        <v>17</v>
      </c>
      <c r="G104" t="s">
        <v>1</v>
      </c>
      <c r="H104" t="s">
        <v>960</v>
      </c>
      <c r="I104" t="s">
        <v>961</v>
      </c>
      <c r="J104" t="s">
        <v>962</v>
      </c>
      <c r="K104" t="s">
        <v>963</v>
      </c>
      <c r="L104" t="s">
        <v>35</v>
      </c>
      <c r="M104" t="s">
        <v>25</v>
      </c>
      <c r="N104" s="30">
        <v>43466</v>
      </c>
      <c r="O104" s="30">
        <v>43830</v>
      </c>
      <c r="P104" t="s">
        <v>1208</v>
      </c>
      <c r="Q104" s="55">
        <v>14132449</v>
      </c>
      <c r="R104" s="55">
        <v>36758228</v>
      </c>
      <c r="S104" s="39">
        <v>0.38450000000000001</v>
      </c>
      <c r="T104" s="30">
        <v>43525</v>
      </c>
      <c r="U104" s="30">
        <v>43890</v>
      </c>
      <c r="V104" s="55">
        <v>3804</v>
      </c>
      <c r="W104" s="55">
        <v>824</v>
      </c>
      <c r="X104" s="55">
        <v>0</v>
      </c>
      <c r="Y104" s="55">
        <v>0</v>
      </c>
      <c r="Z104" s="55">
        <v>0</v>
      </c>
      <c r="AA104" s="55">
        <v>0</v>
      </c>
      <c r="AB104" t="s">
        <v>26</v>
      </c>
      <c r="AC104">
        <v>1</v>
      </c>
      <c r="AD104">
        <v>1</v>
      </c>
      <c r="AE104" s="55">
        <v>824</v>
      </c>
      <c r="AF104" s="55">
        <v>1462.64</v>
      </c>
      <c r="AG104" t="s">
        <v>1209</v>
      </c>
      <c r="AH104">
        <v>1</v>
      </c>
      <c r="AI104" s="55">
        <v>1462.64</v>
      </c>
      <c r="AJ104" s="55">
        <v>0</v>
      </c>
      <c r="AK104" s="55">
        <v>1462.64</v>
      </c>
      <c r="AL104" s="55">
        <v>638.64</v>
      </c>
      <c r="AM104" s="55">
        <v>0</v>
      </c>
      <c r="AN104" s="55">
        <v>638.64</v>
      </c>
    </row>
    <row r="105" spans="1:40" x14ac:dyDescent="0.2">
      <c r="A105" t="s">
        <v>210</v>
      </c>
      <c r="B105" t="s">
        <v>699</v>
      </c>
      <c r="C105" t="s">
        <v>0</v>
      </c>
      <c r="D105" t="s">
        <v>24</v>
      </c>
      <c r="E105" t="s">
        <v>704</v>
      </c>
      <c r="F105" t="s">
        <v>17</v>
      </c>
      <c r="G105" t="s">
        <v>1</v>
      </c>
      <c r="H105" t="s">
        <v>208</v>
      </c>
      <c r="I105" t="s">
        <v>209</v>
      </c>
      <c r="J105" t="s">
        <v>210</v>
      </c>
      <c r="K105" t="s">
        <v>964</v>
      </c>
      <c r="L105" t="s">
        <v>35</v>
      </c>
      <c r="M105" t="s">
        <v>25</v>
      </c>
      <c r="N105" s="30">
        <v>43466</v>
      </c>
      <c r="O105" s="30">
        <v>43830</v>
      </c>
      <c r="P105" t="s">
        <v>1208</v>
      </c>
      <c r="Q105" s="55">
        <v>19322339</v>
      </c>
      <c r="R105" s="55">
        <v>100422491</v>
      </c>
      <c r="S105" s="39">
        <v>0.19239999999999999</v>
      </c>
      <c r="T105" s="30">
        <v>43525</v>
      </c>
      <c r="U105" s="30">
        <v>43890</v>
      </c>
      <c r="V105" s="55">
        <v>467176</v>
      </c>
      <c r="W105" s="55">
        <v>84992</v>
      </c>
      <c r="X105" s="55">
        <v>0</v>
      </c>
      <c r="Y105" s="55">
        <v>0</v>
      </c>
      <c r="Z105" s="55">
        <v>0</v>
      </c>
      <c r="AA105" s="55">
        <v>0</v>
      </c>
      <c r="AB105" t="s">
        <v>26</v>
      </c>
      <c r="AC105">
        <v>1</v>
      </c>
      <c r="AD105">
        <v>1</v>
      </c>
      <c r="AE105" s="55">
        <v>84992</v>
      </c>
      <c r="AF105" s="55">
        <v>89884.66</v>
      </c>
      <c r="AG105" t="s">
        <v>1209</v>
      </c>
      <c r="AH105">
        <v>1</v>
      </c>
      <c r="AI105" s="55">
        <v>89884.66</v>
      </c>
      <c r="AJ105" s="55">
        <v>0</v>
      </c>
      <c r="AK105" s="55">
        <v>89884.66</v>
      </c>
      <c r="AL105" s="55">
        <v>4892.66</v>
      </c>
      <c r="AM105" s="55">
        <v>0</v>
      </c>
      <c r="AN105" s="55">
        <v>4892.66</v>
      </c>
    </row>
    <row r="106" spans="1:40" x14ac:dyDescent="0.2">
      <c r="A106" t="s">
        <v>694</v>
      </c>
      <c r="B106" t="s">
        <v>699</v>
      </c>
      <c r="C106" t="s">
        <v>0</v>
      </c>
      <c r="D106" t="s">
        <v>24</v>
      </c>
      <c r="E106" t="s">
        <v>704</v>
      </c>
      <c r="F106" t="s">
        <v>17</v>
      </c>
      <c r="G106" t="s">
        <v>1</v>
      </c>
      <c r="H106" t="s">
        <v>692</v>
      </c>
      <c r="I106" t="s">
        <v>693</v>
      </c>
      <c r="J106" t="s">
        <v>694</v>
      </c>
      <c r="K106" t="s">
        <v>695</v>
      </c>
      <c r="L106" t="s">
        <v>35</v>
      </c>
      <c r="M106" t="s">
        <v>82</v>
      </c>
      <c r="N106" s="30">
        <v>43282</v>
      </c>
      <c r="O106" s="30">
        <v>43646</v>
      </c>
      <c r="P106" t="s">
        <v>1208</v>
      </c>
      <c r="Q106" s="55">
        <v>2610271</v>
      </c>
      <c r="R106" s="55">
        <v>11611814</v>
      </c>
      <c r="S106" s="39">
        <v>0.2248</v>
      </c>
      <c r="T106" s="30">
        <v>43525</v>
      </c>
      <c r="U106" s="30">
        <v>43890</v>
      </c>
      <c r="V106" s="55">
        <v>67914</v>
      </c>
      <c r="W106" s="55">
        <v>24831</v>
      </c>
      <c r="X106" s="55">
        <v>0</v>
      </c>
      <c r="Y106" s="55">
        <v>0</v>
      </c>
      <c r="Z106" s="55">
        <v>0</v>
      </c>
      <c r="AA106" s="55">
        <v>0</v>
      </c>
      <c r="AB106" t="s">
        <v>26</v>
      </c>
      <c r="AC106">
        <v>1</v>
      </c>
      <c r="AD106">
        <v>1</v>
      </c>
      <c r="AE106" s="55">
        <v>24831</v>
      </c>
      <c r="AF106" s="55">
        <v>15267.07</v>
      </c>
      <c r="AG106" t="s">
        <v>1209</v>
      </c>
      <c r="AH106">
        <v>1.0182</v>
      </c>
      <c r="AI106" s="55">
        <v>15544.93</v>
      </c>
      <c r="AJ106" s="55">
        <v>0</v>
      </c>
      <c r="AK106" s="55">
        <v>15544.93</v>
      </c>
      <c r="AL106" s="55">
        <v>-9286.07</v>
      </c>
      <c r="AM106" s="55">
        <v>0</v>
      </c>
      <c r="AN106" s="55">
        <v>-9286.07</v>
      </c>
    </row>
    <row r="107" spans="1:40" x14ac:dyDescent="0.2">
      <c r="A107" t="s">
        <v>183</v>
      </c>
      <c r="B107" t="s">
        <v>699</v>
      </c>
      <c r="C107" t="s">
        <v>0</v>
      </c>
      <c r="D107" t="s">
        <v>24</v>
      </c>
      <c r="E107" t="s">
        <v>704</v>
      </c>
      <c r="F107" t="s">
        <v>17</v>
      </c>
      <c r="G107" t="s">
        <v>1</v>
      </c>
      <c r="H107" t="s">
        <v>181</v>
      </c>
      <c r="I107" t="s">
        <v>182</v>
      </c>
      <c r="J107" t="s">
        <v>183</v>
      </c>
      <c r="K107" t="s">
        <v>965</v>
      </c>
      <c r="L107" t="s">
        <v>35</v>
      </c>
      <c r="M107" t="s">
        <v>82</v>
      </c>
      <c r="N107" s="30">
        <v>43466</v>
      </c>
      <c r="O107" s="30">
        <v>43830</v>
      </c>
      <c r="P107" t="s">
        <v>1208</v>
      </c>
      <c r="Q107" s="55">
        <v>1618888</v>
      </c>
      <c r="R107" s="55">
        <v>3690047</v>
      </c>
      <c r="S107" s="39">
        <v>0.43869999999999998</v>
      </c>
      <c r="T107" s="30">
        <v>43525</v>
      </c>
      <c r="U107" s="30">
        <v>43890</v>
      </c>
      <c r="V107" s="55">
        <v>76114</v>
      </c>
      <c r="W107" s="55">
        <v>34035</v>
      </c>
      <c r="X107" s="55">
        <v>0</v>
      </c>
      <c r="Y107" s="55">
        <v>0</v>
      </c>
      <c r="Z107" s="55">
        <v>0</v>
      </c>
      <c r="AA107" s="55">
        <v>0</v>
      </c>
      <c r="AB107" t="s">
        <v>26</v>
      </c>
      <c r="AC107">
        <v>1</v>
      </c>
      <c r="AD107">
        <v>1</v>
      </c>
      <c r="AE107" s="55">
        <v>34035</v>
      </c>
      <c r="AF107" s="55">
        <v>33391.21</v>
      </c>
      <c r="AG107" t="s">
        <v>1209</v>
      </c>
      <c r="AH107">
        <v>1</v>
      </c>
      <c r="AI107" s="55">
        <v>33391.21</v>
      </c>
      <c r="AJ107" s="55">
        <v>0</v>
      </c>
      <c r="AK107" s="55">
        <v>33391.21</v>
      </c>
      <c r="AL107" s="55">
        <v>-643.79</v>
      </c>
      <c r="AM107" s="55">
        <v>0</v>
      </c>
      <c r="AN107" s="55">
        <v>-643.79</v>
      </c>
    </row>
  </sheetData>
  <autoFilter ref="A9:AN107" xr:uid="{27C3C35F-1072-431B-8D55-700CCEB66743}"/>
  <conditionalFormatting sqref="A8">
    <cfRule type="duplicateValues" dxfId="3" priority="1"/>
  </conditionalFormatting>
  <pageMargins left="8.3229166666666674E-2" right="0.7" top="3.8958333333333331E-2" bottom="0.75" header="0.3" footer="0.3"/>
  <pageSetup scale="17" fitToHeight="0" orientation="landscape" r:id="rId1"/>
  <headerFooter>
    <oddFooter>&amp;LTexas Health and Human Services Commission
Provider Finance Department&amp;RPage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548C6-744A-4385-89A5-E36B6CCE07EA}">
  <sheetPr>
    <pageSetUpPr fitToPage="1"/>
  </sheetPr>
  <dimension ref="A1:D322"/>
  <sheetViews>
    <sheetView view="pageLayout" zoomScaleNormal="100" workbookViewId="0">
      <selection activeCell="D6" sqref="D6"/>
    </sheetView>
  </sheetViews>
  <sheetFormatPr defaultColWidth="8.796875" defaultRowHeight="15" x14ac:dyDescent="0.25"/>
  <cols>
    <col min="1" max="1" width="10.19921875" style="98" customWidth="1"/>
    <col min="2" max="2" width="15.3984375" style="98" customWidth="1"/>
    <col min="3" max="3" width="28.69921875" style="99" customWidth="1"/>
    <col min="4" max="4" width="37.09765625" style="99" customWidth="1"/>
    <col min="5" max="16384" width="8.796875" style="98"/>
  </cols>
  <sheetData>
    <row r="1" spans="1:4" ht="47.45" customHeight="1" x14ac:dyDescent="0.25">
      <c r="A1" s="118" t="s">
        <v>1619</v>
      </c>
      <c r="B1" s="118"/>
      <c r="C1" s="118"/>
      <c r="D1" s="118"/>
    </row>
    <row r="2" spans="1:4" ht="18" x14ac:dyDescent="0.25">
      <c r="A2" s="7"/>
    </row>
    <row r="3" spans="1:4" s="103" customFormat="1" ht="45" x14ac:dyDescent="0.25">
      <c r="A3" s="100" t="s">
        <v>1052</v>
      </c>
      <c r="B3" s="101" t="s">
        <v>1232</v>
      </c>
      <c r="C3" s="102" t="s">
        <v>974</v>
      </c>
      <c r="D3" s="101" t="s">
        <v>1233</v>
      </c>
    </row>
    <row r="4" spans="1:4" ht="30" x14ac:dyDescent="0.25">
      <c r="A4" s="98" t="s">
        <v>657</v>
      </c>
      <c r="B4" s="104" t="s">
        <v>656</v>
      </c>
      <c r="C4" s="99" t="s">
        <v>1234</v>
      </c>
      <c r="D4" s="105" t="s">
        <v>1235</v>
      </c>
    </row>
    <row r="5" spans="1:4" ht="30" x14ac:dyDescent="0.25">
      <c r="A5" s="98" t="s">
        <v>1236</v>
      </c>
      <c r="B5" s="104" t="s">
        <v>1237</v>
      </c>
      <c r="C5" s="99" t="s">
        <v>1238</v>
      </c>
      <c r="D5" s="105" t="s">
        <v>1239</v>
      </c>
    </row>
    <row r="6" spans="1:4" ht="45" x14ac:dyDescent="0.25">
      <c r="A6" s="98" t="s">
        <v>1240</v>
      </c>
      <c r="B6" s="104" t="s">
        <v>1241</v>
      </c>
      <c r="C6" s="99" t="s">
        <v>1242</v>
      </c>
      <c r="D6" s="105" t="s">
        <v>1243</v>
      </c>
    </row>
    <row r="7" spans="1:4" ht="30" x14ac:dyDescent="0.25">
      <c r="A7" s="98" t="s">
        <v>1244</v>
      </c>
      <c r="B7" s="104" t="s">
        <v>1245</v>
      </c>
      <c r="C7" s="99" t="s">
        <v>1246</v>
      </c>
      <c r="D7" s="105" t="s">
        <v>1239</v>
      </c>
    </row>
    <row r="8" spans="1:4" ht="45" x14ac:dyDescent="0.25">
      <c r="A8" s="98" t="s">
        <v>1247</v>
      </c>
      <c r="B8" s="104" t="s">
        <v>1248</v>
      </c>
      <c r="C8" s="99" t="s">
        <v>1249</v>
      </c>
      <c r="D8" s="105" t="s">
        <v>1243</v>
      </c>
    </row>
    <row r="9" spans="1:4" ht="45" x14ac:dyDescent="0.25">
      <c r="A9" s="98" t="s">
        <v>1250</v>
      </c>
      <c r="B9" s="104" t="s">
        <v>1251</v>
      </c>
      <c r="C9" s="99" t="s">
        <v>1252</v>
      </c>
      <c r="D9" s="105" t="s">
        <v>1243</v>
      </c>
    </row>
    <row r="10" spans="1:4" ht="30" x14ac:dyDescent="0.25">
      <c r="A10" s="98" t="s">
        <v>1253</v>
      </c>
      <c r="B10" s="104" t="s">
        <v>1254</v>
      </c>
      <c r="C10" s="99" t="s">
        <v>1255</v>
      </c>
      <c r="D10" s="105" t="s">
        <v>1239</v>
      </c>
    </row>
    <row r="11" spans="1:4" ht="45" x14ac:dyDescent="0.25">
      <c r="A11" s="98" t="s">
        <v>1256</v>
      </c>
      <c r="B11" s="104" t="s">
        <v>1257</v>
      </c>
      <c r="C11" s="99" t="s">
        <v>1258</v>
      </c>
      <c r="D11" s="105" t="s">
        <v>1243</v>
      </c>
    </row>
    <row r="12" spans="1:4" ht="45" x14ac:dyDescent="0.25">
      <c r="A12" s="98" t="s">
        <v>1259</v>
      </c>
      <c r="B12" s="104" t="s">
        <v>1260</v>
      </c>
      <c r="C12" s="99" t="s">
        <v>1261</v>
      </c>
      <c r="D12" s="105" t="s">
        <v>1243</v>
      </c>
    </row>
    <row r="13" spans="1:4" ht="30" x14ac:dyDescent="0.25">
      <c r="A13" s="98" t="s">
        <v>1262</v>
      </c>
      <c r="B13" s="104" t="s">
        <v>1263</v>
      </c>
      <c r="C13" s="99" t="s">
        <v>1261</v>
      </c>
      <c r="D13" s="105" t="s">
        <v>1239</v>
      </c>
    </row>
    <row r="14" spans="1:4" ht="30" x14ac:dyDescent="0.25">
      <c r="A14" s="98" t="s">
        <v>1264</v>
      </c>
      <c r="B14" s="104" t="s">
        <v>1265</v>
      </c>
      <c r="C14" s="99" t="s">
        <v>1266</v>
      </c>
      <c r="D14" s="105" t="s">
        <v>1239</v>
      </c>
    </row>
    <row r="15" spans="1:4" ht="45" x14ac:dyDescent="0.25">
      <c r="A15" s="98" t="s">
        <v>1267</v>
      </c>
      <c r="B15" s="104" t="s">
        <v>1268</v>
      </c>
      <c r="C15" s="99" t="s">
        <v>1269</v>
      </c>
      <c r="D15" s="105" t="s">
        <v>1243</v>
      </c>
    </row>
    <row r="16" spans="1:4" ht="30" x14ac:dyDescent="0.25">
      <c r="A16" s="98" t="s">
        <v>1270</v>
      </c>
      <c r="B16" s="104" t="s">
        <v>1271</v>
      </c>
      <c r="C16" s="99" t="s">
        <v>1272</v>
      </c>
      <c r="D16" s="105" t="s">
        <v>1239</v>
      </c>
    </row>
    <row r="17" spans="1:4" ht="30" x14ac:dyDescent="0.25">
      <c r="A17" s="98" t="s">
        <v>1273</v>
      </c>
      <c r="B17" s="104" t="s">
        <v>1274</v>
      </c>
      <c r="C17" s="99" t="s">
        <v>1275</v>
      </c>
      <c r="D17" s="105" t="s">
        <v>1239</v>
      </c>
    </row>
    <row r="18" spans="1:4" ht="45" x14ac:dyDescent="0.25">
      <c r="A18" s="98" t="s">
        <v>1276</v>
      </c>
      <c r="B18" s="104" t="s">
        <v>1277</v>
      </c>
      <c r="C18" s="99" t="s">
        <v>1278</v>
      </c>
      <c r="D18" s="105" t="s">
        <v>1243</v>
      </c>
    </row>
    <row r="19" spans="1:4" ht="45" x14ac:dyDescent="0.25">
      <c r="A19" s="98" t="s">
        <v>1279</v>
      </c>
      <c r="B19" s="104" t="s">
        <v>1280</v>
      </c>
      <c r="C19" s="99" t="s">
        <v>1281</v>
      </c>
      <c r="D19" s="105" t="s">
        <v>1243</v>
      </c>
    </row>
    <row r="20" spans="1:4" ht="45" x14ac:dyDescent="0.25">
      <c r="A20" s="98" t="s">
        <v>1282</v>
      </c>
      <c r="B20" s="104" t="s">
        <v>1283</v>
      </c>
      <c r="C20" s="99" t="s">
        <v>1284</v>
      </c>
      <c r="D20" s="105" t="s">
        <v>1243</v>
      </c>
    </row>
    <row r="21" spans="1:4" ht="45" x14ac:dyDescent="0.25">
      <c r="A21" s="98" t="s">
        <v>1285</v>
      </c>
      <c r="B21" s="104" t="s">
        <v>1286</v>
      </c>
      <c r="C21" s="99" t="s">
        <v>1287</v>
      </c>
      <c r="D21" s="105" t="s">
        <v>1243</v>
      </c>
    </row>
    <row r="22" spans="1:4" ht="30" x14ac:dyDescent="0.25">
      <c r="A22" s="98" t="s">
        <v>1288</v>
      </c>
      <c r="B22" s="104" t="s">
        <v>1289</v>
      </c>
      <c r="C22" s="99" t="s">
        <v>1290</v>
      </c>
      <c r="D22" s="105" t="s">
        <v>1239</v>
      </c>
    </row>
    <row r="23" spans="1:4" ht="45" x14ac:dyDescent="0.25">
      <c r="A23" s="98" t="s">
        <v>1291</v>
      </c>
      <c r="B23" s="104" t="s">
        <v>1292</v>
      </c>
      <c r="C23" s="99" t="s">
        <v>1293</v>
      </c>
      <c r="D23" s="105" t="s">
        <v>1243</v>
      </c>
    </row>
    <row r="24" spans="1:4" ht="30" x14ac:dyDescent="0.25">
      <c r="A24" s="98" t="s">
        <v>1294</v>
      </c>
      <c r="B24" s="104" t="s">
        <v>1295</v>
      </c>
      <c r="C24" s="99" t="s">
        <v>1296</v>
      </c>
      <c r="D24" s="105" t="s">
        <v>1239</v>
      </c>
    </row>
    <row r="25" spans="1:4" ht="30" x14ac:dyDescent="0.25">
      <c r="A25" s="98" t="s">
        <v>1297</v>
      </c>
      <c r="B25" s="104" t="s">
        <v>1298</v>
      </c>
      <c r="C25" s="99" t="s">
        <v>1299</v>
      </c>
      <c r="D25" s="105" t="s">
        <v>1239</v>
      </c>
    </row>
    <row r="26" spans="1:4" ht="45" x14ac:dyDescent="0.25">
      <c r="A26" s="98" t="s">
        <v>1300</v>
      </c>
      <c r="B26" s="104" t="s">
        <v>1301</v>
      </c>
      <c r="C26" s="99" t="s">
        <v>1302</v>
      </c>
      <c r="D26" s="105" t="s">
        <v>1243</v>
      </c>
    </row>
    <row r="27" spans="1:4" ht="45" x14ac:dyDescent="0.25">
      <c r="A27" s="98" t="s">
        <v>1303</v>
      </c>
      <c r="B27" s="104" t="s">
        <v>1304</v>
      </c>
      <c r="C27" s="99" t="s">
        <v>1305</v>
      </c>
      <c r="D27" s="105" t="s">
        <v>1243</v>
      </c>
    </row>
    <row r="28" spans="1:4" ht="30" x14ac:dyDescent="0.25">
      <c r="A28" s="98" t="s">
        <v>1306</v>
      </c>
      <c r="B28" s="104" t="s">
        <v>1307</v>
      </c>
      <c r="C28" s="99" t="s">
        <v>1308</v>
      </c>
      <c r="D28" s="105" t="s">
        <v>1239</v>
      </c>
    </row>
    <row r="29" spans="1:4" ht="30" x14ac:dyDescent="0.25">
      <c r="A29" s="98" t="s">
        <v>1309</v>
      </c>
      <c r="B29" s="98" t="s">
        <v>1310</v>
      </c>
      <c r="C29" s="98" t="s">
        <v>1311</v>
      </c>
      <c r="D29" s="105" t="s">
        <v>1239</v>
      </c>
    </row>
    <row r="30" spans="1:4" ht="30" x14ac:dyDescent="0.25">
      <c r="A30" s="98" t="s">
        <v>1312</v>
      </c>
      <c r="B30" s="98" t="s">
        <v>1313</v>
      </c>
      <c r="C30" s="98" t="s">
        <v>1314</v>
      </c>
      <c r="D30" s="105" t="s">
        <v>1315</v>
      </c>
    </row>
    <row r="31" spans="1:4" ht="30" x14ac:dyDescent="0.25">
      <c r="A31" s="98" t="s">
        <v>1316</v>
      </c>
      <c r="B31" s="98" t="s">
        <v>1317</v>
      </c>
      <c r="C31" s="98" t="s">
        <v>1318</v>
      </c>
      <c r="D31" s="105" t="s">
        <v>1239</v>
      </c>
    </row>
    <row r="32" spans="1:4" ht="30" x14ac:dyDescent="0.25">
      <c r="A32" s="98" t="s">
        <v>1319</v>
      </c>
      <c r="B32" s="98" t="s">
        <v>1320</v>
      </c>
      <c r="C32" s="98" t="s">
        <v>1321</v>
      </c>
      <c r="D32" s="105" t="s">
        <v>1239</v>
      </c>
    </row>
    <row r="33" spans="1:4" ht="30" x14ac:dyDescent="0.25">
      <c r="A33" s="98" t="s">
        <v>1322</v>
      </c>
      <c r="B33" s="98" t="s">
        <v>1323</v>
      </c>
      <c r="C33" s="98" t="s">
        <v>1324</v>
      </c>
      <c r="D33" s="105" t="s">
        <v>1239</v>
      </c>
    </row>
    <row r="34" spans="1:4" ht="30" x14ac:dyDescent="0.25">
      <c r="A34" s="98" t="s">
        <v>1325</v>
      </c>
      <c r="B34" s="98" t="s">
        <v>1326</v>
      </c>
      <c r="C34" s="98" t="s">
        <v>1327</v>
      </c>
      <c r="D34" s="105" t="s">
        <v>1239</v>
      </c>
    </row>
    <row r="35" spans="1:4" ht="30" x14ac:dyDescent="0.25">
      <c r="A35" s="98" t="s">
        <v>1328</v>
      </c>
      <c r="B35" s="98" t="s">
        <v>1329</v>
      </c>
      <c r="C35" s="98" t="s">
        <v>1330</v>
      </c>
      <c r="D35" s="105" t="s">
        <v>1239</v>
      </c>
    </row>
    <row r="36" spans="1:4" ht="30" x14ac:dyDescent="0.25">
      <c r="A36" s="98" t="s">
        <v>1331</v>
      </c>
      <c r="B36" s="98" t="s">
        <v>1332</v>
      </c>
      <c r="C36" s="98" t="s">
        <v>1333</v>
      </c>
      <c r="D36" s="105" t="s">
        <v>1239</v>
      </c>
    </row>
    <row r="37" spans="1:4" ht="30" x14ac:dyDescent="0.25">
      <c r="A37" s="98" t="s">
        <v>1334</v>
      </c>
      <c r="B37" s="98" t="s">
        <v>1335</v>
      </c>
      <c r="C37" s="98" t="s">
        <v>1336</v>
      </c>
      <c r="D37" s="105" t="s">
        <v>1239</v>
      </c>
    </row>
    <row r="38" spans="1:4" ht="30" x14ac:dyDescent="0.25">
      <c r="A38" s="98" t="s">
        <v>1337</v>
      </c>
      <c r="B38" s="98" t="s">
        <v>1338</v>
      </c>
      <c r="C38" s="98" t="s">
        <v>1339</v>
      </c>
      <c r="D38" s="105" t="s">
        <v>1239</v>
      </c>
    </row>
    <row r="39" spans="1:4" ht="30" x14ac:dyDescent="0.25">
      <c r="A39" s="98" t="s">
        <v>1340</v>
      </c>
      <c r="B39" s="98" t="s">
        <v>1341</v>
      </c>
      <c r="C39" s="98" t="s">
        <v>1342</v>
      </c>
      <c r="D39" s="105" t="s">
        <v>1239</v>
      </c>
    </row>
    <row r="40" spans="1:4" ht="30" x14ac:dyDescent="0.25">
      <c r="A40" s="98" t="s">
        <v>1343</v>
      </c>
      <c r="B40" s="98" t="s">
        <v>1344</v>
      </c>
      <c r="C40" s="98" t="s">
        <v>1345</v>
      </c>
      <c r="D40" s="105" t="s">
        <v>1239</v>
      </c>
    </row>
    <row r="41" spans="1:4" ht="30" x14ac:dyDescent="0.25">
      <c r="A41" s="98" t="s">
        <v>1346</v>
      </c>
      <c r="B41" s="98" t="s">
        <v>1347</v>
      </c>
      <c r="C41" s="98" t="s">
        <v>1348</v>
      </c>
      <c r="D41" s="105" t="s">
        <v>1239</v>
      </c>
    </row>
    <row r="42" spans="1:4" ht="30" x14ac:dyDescent="0.25">
      <c r="A42" s="98" t="s">
        <v>1349</v>
      </c>
      <c r="B42" s="98" t="s">
        <v>1350</v>
      </c>
      <c r="C42" s="98" t="s">
        <v>1351</v>
      </c>
      <c r="D42" s="105" t="s">
        <v>1239</v>
      </c>
    </row>
    <row r="43" spans="1:4" ht="30" x14ac:dyDescent="0.25">
      <c r="A43" s="98" t="s">
        <v>1352</v>
      </c>
      <c r="B43" s="98" t="s">
        <v>1353</v>
      </c>
      <c r="C43" s="98" t="s">
        <v>1354</v>
      </c>
      <c r="D43" s="105" t="s">
        <v>1239</v>
      </c>
    </row>
    <row r="44" spans="1:4" ht="30" x14ac:dyDescent="0.25">
      <c r="A44" s="98" t="s">
        <v>1355</v>
      </c>
      <c r="B44" s="98" t="s">
        <v>1356</v>
      </c>
      <c r="C44" s="98" t="s">
        <v>1357</v>
      </c>
      <c r="D44" s="105" t="s">
        <v>1239</v>
      </c>
    </row>
    <row r="45" spans="1:4" ht="45" x14ac:dyDescent="0.25">
      <c r="A45" s="98" t="e">
        <v>#N/A</v>
      </c>
      <c r="B45" s="104">
        <v>1356960132</v>
      </c>
      <c r="C45" s="98" t="s">
        <v>1358</v>
      </c>
      <c r="D45" s="105" t="s">
        <v>1243</v>
      </c>
    </row>
    <row r="46" spans="1:4" ht="30" x14ac:dyDescent="0.25">
      <c r="A46" s="98" t="s">
        <v>1359</v>
      </c>
      <c r="B46" s="98" t="s">
        <v>1360</v>
      </c>
      <c r="C46" s="98" t="s">
        <v>1361</v>
      </c>
      <c r="D46" s="105" t="s">
        <v>1239</v>
      </c>
    </row>
    <row r="47" spans="1:4" ht="30" x14ac:dyDescent="0.25">
      <c r="A47" s="98" t="s">
        <v>1362</v>
      </c>
      <c r="B47" s="98" t="s">
        <v>1363</v>
      </c>
      <c r="C47" s="98" t="s">
        <v>1364</v>
      </c>
      <c r="D47" s="105" t="s">
        <v>1315</v>
      </c>
    </row>
    <row r="48" spans="1:4" ht="30" x14ac:dyDescent="0.25">
      <c r="A48" s="98" t="s">
        <v>1365</v>
      </c>
      <c r="B48" s="98" t="s">
        <v>1366</v>
      </c>
      <c r="C48" s="98" t="s">
        <v>1367</v>
      </c>
      <c r="D48" s="105" t="s">
        <v>1239</v>
      </c>
    </row>
    <row r="49" spans="1:4" ht="30" x14ac:dyDescent="0.25">
      <c r="A49" s="98" t="s">
        <v>1368</v>
      </c>
      <c r="B49" s="98" t="s">
        <v>1369</v>
      </c>
      <c r="C49" s="98" t="s">
        <v>1370</v>
      </c>
      <c r="D49" s="105" t="s">
        <v>1239</v>
      </c>
    </row>
    <row r="50" spans="1:4" ht="30" x14ac:dyDescent="0.25">
      <c r="A50" s="98" t="s">
        <v>1371</v>
      </c>
      <c r="B50" s="98" t="s">
        <v>1372</v>
      </c>
      <c r="C50" s="98" t="s">
        <v>1373</v>
      </c>
      <c r="D50" s="105" t="s">
        <v>1315</v>
      </c>
    </row>
    <row r="51" spans="1:4" ht="30" x14ac:dyDescent="0.25">
      <c r="A51" s="98" t="s">
        <v>1374</v>
      </c>
      <c r="B51" s="98" t="s">
        <v>1375</v>
      </c>
      <c r="C51" s="98" t="s">
        <v>1376</v>
      </c>
      <c r="D51" s="105" t="s">
        <v>1239</v>
      </c>
    </row>
    <row r="52" spans="1:4" ht="30" x14ac:dyDescent="0.25">
      <c r="A52" s="98" t="s">
        <v>1377</v>
      </c>
      <c r="B52" s="98" t="s">
        <v>1378</v>
      </c>
      <c r="C52" s="98" t="s">
        <v>1379</v>
      </c>
      <c r="D52" s="105" t="s">
        <v>1315</v>
      </c>
    </row>
    <row r="53" spans="1:4" ht="30" x14ac:dyDescent="0.25">
      <c r="A53" s="98" t="s">
        <v>1380</v>
      </c>
      <c r="B53" s="98" t="s">
        <v>1381</v>
      </c>
      <c r="C53" s="98" t="s">
        <v>1382</v>
      </c>
      <c r="D53" s="105" t="s">
        <v>1315</v>
      </c>
    </row>
    <row r="54" spans="1:4" ht="30" x14ac:dyDescent="0.25">
      <c r="A54" s="98" t="s">
        <v>1383</v>
      </c>
      <c r="B54" s="98" t="s">
        <v>1384</v>
      </c>
      <c r="C54" s="98" t="s">
        <v>1385</v>
      </c>
      <c r="D54" s="105" t="s">
        <v>1315</v>
      </c>
    </row>
    <row r="55" spans="1:4" ht="30" x14ac:dyDescent="0.25">
      <c r="A55" s="98" t="s">
        <v>1386</v>
      </c>
      <c r="B55" s="98" t="s">
        <v>1387</v>
      </c>
      <c r="C55" s="98" t="s">
        <v>1388</v>
      </c>
      <c r="D55" s="105" t="s">
        <v>1315</v>
      </c>
    </row>
    <row r="56" spans="1:4" ht="30" x14ac:dyDescent="0.25">
      <c r="A56" s="98" t="s">
        <v>838</v>
      </c>
      <c r="B56" s="98" t="s">
        <v>837</v>
      </c>
      <c r="C56" s="99" t="s">
        <v>1389</v>
      </c>
      <c r="D56" s="99" t="s">
        <v>1390</v>
      </c>
    </row>
    <row r="57" spans="1:4" ht="30" x14ac:dyDescent="0.25">
      <c r="A57" s="98" t="s">
        <v>37</v>
      </c>
      <c r="B57" s="98" t="s">
        <v>36</v>
      </c>
      <c r="C57" s="99" t="s">
        <v>1391</v>
      </c>
      <c r="D57" s="99" t="s">
        <v>1390</v>
      </c>
    </row>
    <row r="58" spans="1:4" ht="30" x14ac:dyDescent="0.25">
      <c r="A58" s="98" t="s">
        <v>529</v>
      </c>
      <c r="B58" s="98" t="s">
        <v>528</v>
      </c>
      <c r="C58" s="99" t="s">
        <v>1392</v>
      </c>
      <c r="D58" s="99" t="s">
        <v>1390</v>
      </c>
    </row>
    <row r="59" spans="1:4" ht="30" x14ac:dyDescent="0.25">
      <c r="A59" s="98" t="s">
        <v>41</v>
      </c>
      <c r="B59" s="98" t="s">
        <v>40</v>
      </c>
      <c r="C59" s="99" t="s">
        <v>1393</v>
      </c>
      <c r="D59" s="99" t="s">
        <v>1390</v>
      </c>
    </row>
    <row r="60" spans="1:4" ht="30" x14ac:dyDescent="0.25">
      <c r="A60" s="98" t="s">
        <v>527</v>
      </c>
      <c r="B60" s="98" t="s">
        <v>526</v>
      </c>
      <c r="C60" s="99" t="s">
        <v>1393</v>
      </c>
      <c r="D60" s="99" t="s">
        <v>1390</v>
      </c>
    </row>
    <row r="61" spans="1:4" ht="30" x14ac:dyDescent="0.25">
      <c r="A61" s="98" t="s">
        <v>531</v>
      </c>
      <c r="B61" s="98" t="s">
        <v>530</v>
      </c>
      <c r="C61" s="99" t="s">
        <v>1394</v>
      </c>
      <c r="D61" s="99" t="s">
        <v>1390</v>
      </c>
    </row>
    <row r="62" spans="1:4" ht="30" x14ac:dyDescent="0.25">
      <c r="A62" s="98" t="s">
        <v>535</v>
      </c>
      <c r="B62" s="98" t="s">
        <v>534</v>
      </c>
      <c r="C62" s="99" t="s">
        <v>1395</v>
      </c>
      <c r="D62" s="99" t="s">
        <v>1390</v>
      </c>
    </row>
    <row r="63" spans="1:4" ht="30" x14ac:dyDescent="0.25">
      <c r="A63" s="98" t="s">
        <v>915</v>
      </c>
      <c r="B63" s="98" t="s">
        <v>914</v>
      </c>
      <c r="C63" s="99" t="s">
        <v>1396</v>
      </c>
      <c r="D63" s="99" t="s">
        <v>1390</v>
      </c>
    </row>
    <row r="64" spans="1:4" ht="30" x14ac:dyDescent="0.25">
      <c r="A64" s="98" t="s">
        <v>39</v>
      </c>
      <c r="B64" s="98" t="s">
        <v>38</v>
      </c>
      <c r="C64" s="99" t="s">
        <v>1397</v>
      </c>
      <c r="D64" s="99" t="s">
        <v>1390</v>
      </c>
    </row>
    <row r="65" spans="1:4" ht="30" x14ac:dyDescent="0.25">
      <c r="A65" s="98" t="s">
        <v>537</v>
      </c>
      <c r="B65" s="98" t="s">
        <v>536</v>
      </c>
      <c r="C65" s="99" t="s">
        <v>1398</v>
      </c>
      <c r="D65" s="99" t="s">
        <v>1390</v>
      </c>
    </row>
    <row r="66" spans="1:4" ht="30" x14ac:dyDescent="0.25">
      <c r="A66" s="98" t="s">
        <v>45</v>
      </c>
      <c r="B66" s="98" t="s">
        <v>44</v>
      </c>
      <c r="C66" s="99" t="s">
        <v>1399</v>
      </c>
      <c r="D66" s="99" t="s">
        <v>1390</v>
      </c>
    </row>
    <row r="67" spans="1:4" ht="30" x14ac:dyDescent="0.25">
      <c r="A67" s="98" t="s">
        <v>90</v>
      </c>
      <c r="B67" s="98" t="s">
        <v>89</v>
      </c>
      <c r="C67" s="99" t="s">
        <v>1400</v>
      </c>
      <c r="D67" s="99" t="s">
        <v>1390</v>
      </c>
    </row>
    <row r="68" spans="1:4" ht="30" x14ac:dyDescent="0.25">
      <c r="A68" s="98" t="s">
        <v>47</v>
      </c>
      <c r="B68" s="98" t="s">
        <v>46</v>
      </c>
      <c r="C68" s="99" t="s">
        <v>1401</v>
      </c>
      <c r="D68" s="99" t="s">
        <v>1390</v>
      </c>
    </row>
    <row r="69" spans="1:4" ht="30" x14ac:dyDescent="0.25">
      <c r="A69" s="98" t="s">
        <v>55</v>
      </c>
      <c r="B69" s="98" t="s">
        <v>54</v>
      </c>
      <c r="C69" s="99" t="s">
        <v>1402</v>
      </c>
      <c r="D69" s="99" t="s">
        <v>1390</v>
      </c>
    </row>
    <row r="70" spans="1:4" ht="30" x14ac:dyDescent="0.25">
      <c r="A70" s="98" t="s">
        <v>49</v>
      </c>
      <c r="B70" s="98" t="s">
        <v>48</v>
      </c>
      <c r="C70" s="99" t="s">
        <v>1403</v>
      </c>
      <c r="D70" s="99" t="s">
        <v>1390</v>
      </c>
    </row>
    <row r="71" spans="1:4" ht="30" x14ac:dyDescent="0.25">
      <c r="A71" s="98" t="s">
        <v>507</v>
      </c>
      <c r="B71" s="98" t="s">
        <v>506</v>
      </c>
      <c r="C71" s="99" t="s">
        <v>1404</v>
      </c>
      <c r="D71" s="99" t="s">
        <v>1390</v>
      </c>
    </row>
    <row r="72" spans="1:4" ht="30" x14ac:dyDescent="0.25">
      <c r="A72" s="98" t="s">
        <v>505</v>
      </c>
      <c r="B72" s="98" t="s">
        <v>504</v>
      </c>
      <c r="C72" s="99" t="s">
        <v>1405</v>
      </c>
      <c r="D72" s="99" t="s">
        <v>1390</v>
      </c>
    </row>
    <row r="73" spans="1:4" ht="30" x14ac:dyDescent="0.25">
      <c r="A73" s="98" t="s">
        <v>716</v>
      </c>
      <c r="B73" s="98" t="e">
        <v>#N/A</v>
      </c>
      <c r="C73" s="99" t="s">
        <v>1406</v>
      </c>
      <c r="D73" s="99" t="s">
        <v>1390</v>
      </c>
    </row>
    <row r="74" spans="1:4" ht="30" x14ac:dyDescent="0.25">
      <c r="A74" s="98" t="s">
        <v>61</v>
      </c>
      <c r="B74" s="98" t="s">
        <v>60</v>
      </c>
      <c r="C74" s="99" t="s">
        <v>1407</v>
      </c>
      <c r="D74" s="99" t="s">
        <v>1390</v>
      </c>
    </row>
    <row r="75" spans="1:4" ht="30" x14ac:dyDescent="0.25">
      <c r="A75" s="98" t="s">
        <v>511</v>
      </c>
      <c r="B75" s="98" t="s">
        <v>510</v>
      </c>
      <c r="C75" s="99" t="s">
        <v>1408</v>
      </c>
      <c r="D75" s="99" t="s">
        <v>1390</v>
      </c>
    </row>
    <row r="76" spans="1:4" ht="30" x14ac:dyDescent="0.25">
      <c r="A76" s="98" t="s">
        <v>299</v>
      </c>
      <c r="B76" s="98" t="s">
        <v>298</v>
      </c>
      <c r="C76" s="99" t="s">
        <v>1409</v>
      </c>
      <c r="D76" s="99" t="s">
        <v>1390</v>
      </c>
    </row>
    <row r="77" spans="1:4" ht="30" x14ac:dyDescent="0.25">
      <c r="A77" s="98" t="s">
        <v>67</v>
      </c>
      <c r="B77" s="98" t="s">
        <v>66</v>
      </c>
      <c r="C77" s="99" t="s">
        <v>1410</v>
      </c>
      <c r="D77" s="99" t="s">
        <v>1390</v>
      </c>
    </row>
    <row r="78" spans="1:4" ht="30" x14ac:dyDescent="0.25">
      <c r="A78" s="98" t="s">
        <v>325</v>
      </c>
      <c r="B78" s="98" t="s">
        <v>324</v>
      </c>
      <c r="C78" s="99" t="s">
        <v>1411</v>
      </c>
      <c r="D78" s="99" t="s">
        <v>1390</v>
      </c>
    </row>
    <row r="79" spans="1:4" ht="30" x14ac:dyDescent="0.25">
      <c r="A79" s="98" t="s">
        <v>509</v>
      </c>
      <c r="B79" s="98" t="s">
        <v>508</v>
      </c>
      <c r="C79" s="99" t="s">
        <v>1412</v>
      </c>
      <c r="D79" s="99" t="s">
        <v>1390</v>
      </c>
    </row>
    <row r="80" spans="1:4" ht="30" x14ac:dyDescent="0.25">
      <c r="A80" s="98" t="s">
        <v>63</v>
      </c>
      <c r="B80" s="98" t="s">
        <v>62</v>
      </c>
      <c r="C80" s="99" t="s">
        <v>1413</v>
      </c>
      <c r="D80" s="99" t="s">
        <v>1390</v>
      </c>
    </row>
    <row r="81" spans="1:4" ht="30" x14ac:dyDescent="0.25">
      <c r="A81" s="98" t="s">
        <v>513</v>
      </c>
      <c r="B81" s="98" t="s">
        <v>512</v>
      </c>
      <c r="C81" s="99" t="s">
        <v>1414</v>
      </c>
      <c r="D81" s="99" t="s">
        <v>1390</v>
      </c>
    </row>
    <row r="82" spans="1:4" ht="30" x14ac:dyDescent="0.25">
      <c r="A82" s="98" t="s">
        <v>515</v>
      </c>
      <c r="B82" s="98" t="s">
        <v>514</v>
      </c>
      <c r="C82" s="99" t="s">
        <v>1415</v>
      </c>
      <c r="D82" s="99" t="s">
        <v>1390</v>
      </c>
    </row>
    <row r="83" spans="1:4" ht="30" x14ac:dyDescent="0.25">
      <c r="A83" s="98" t="s">
        <v>65</v>
      </c>
      <c r="B83" s="98" t="s">
        <v>64</v>
      </c>
      <c r="C83" s="99" t="s">
        <v>1416</v>
      </c>
      <c r="D83" s="99" t="s">
        <v>1390</v>
      </c>
    </row>
    <row r="84" spans="1:4" ht="30" x14ac:dyDescent="0.25">
      <c r="A84" s="98" t="s">
        <v>59</v>
      </c>
      <c r="B84" s="98" t="s">
        <v>58</v>
      </c>
      <c r="C84" s="99" t="s">
        <v>1417</v>
      </c>
      <c r="D84" s="99" t="s">
        <v>1390</v>
      </c>
    </row>
    <row r="85" spans="1:4" ht="30" x14ac:dyDescent="0.25">
      <c r="A85" s="98" t="s">
        <v>69</v>
      </c>
      <c r="B85" s="98" t="s">
        <v>68</v>
      </c>
      <c r="C85" s="99" t="s">
        <v>1418</v>
      </c>
      <c r="D85" s="99" t="s">
        <v>1390</v>
      </c>
    </row>
    <row r="86" spans="1:4" ht="30" x14ac:dyDescent="0.25">
      <c r="A86" s="98" t="s">
        <v>71</v>
      </c>
      <c r="B86" s="98" t="s">
        <v>70</v>
      </c>
      <c r="C86" s="99" t="s">
        <v>1419</v>
      </c>
      <c r="D86" s="99" t="s">
        <v>1390</v>
      </c>
    </row>
    <row r="87" spans="1:4" ht="30" x14ac:dyDescent="0.25">
      <c r="A87" s="98" t="s">
        <v>73</v>
      </c>
      <c r="B87" s="98" t="s">
        <v>72</v>
      </c>
      <c r="C87" s="99" t="s">
        <v>1420</v>
      </c>
      <c r="D87" s="99" t="s">
        <v>1390</v>
      </c>
    </row>
    <row r="88" spans="1:4" ht="30" x14ac:dyDescent="0.25">
      <c r="A88" s="98" t="s">
        <v>168</v>
      </c>
      <c r="B88" s="98" t="s">
        <v>167</v>
      </c>
      <c r="C88" s="99" t="s">
        <v>1421</v>
      </c>
      <c r="D88" s="99" t="s">
        <v>1390</v>
      </c>
    </row>
    <row r="89" spans="1:4" ht="30" x14ac:dyDescent="0.25">
      <c r="A89" s="98" t="s">
        <v>94</v>
      </c>
      <c r="B89" s="98" t="s">
        <v>93</v>
      </c>
      <c r="C89" s="99" t="s">
        <v>1422</v>
      </c>
      <c r="D89" s="99" t="s">
        <v>1390</v>
      </c>
    </row>
    <row r="90" spans="1:4" ht="30" x14ac:dyDescent="0.25">
      <c r="A90" s="98" t="s">
        <v>96</v>
      </c>
      <c r="B90" s="98" t="s">
        <v>95</v>
      </c>
      <c r="C90" s="99" t="s">
        <v>1423</v>
      </c>
      <c r="D90" s="99" t="s">
        <v>1390</v>
      </c>
    </row>
    <row r="91" spans="1:4" ht="30" x14ac:dyDescent="0.25">
      <c r="A91" s="98" t="s">
        <v>102</v>
      </c>
      <c r="B91" s="98" t="s">
        <v>101</v>
      </c>
      <c r="C91" s="99" t="s">
        <v>1424</v>
      </c>
      <c r="D91" s="99" t="s">
        <v>1390</v>
      </c>
    </row>
    <row r="92" spans="1:4" ht="30" x14ac:dyDescent="0.25">
      <c r="A92" s="98" t="s">
        <v>726</v>
      </c>
      <c r="B92" s="98" t="s">
        <v>725</v>
      </c>
      <c r="C92" s="99" t="s">
        <v>1425</v>
      </c>
      <c r="D92" s="99" t="s">
        <v>1390</v>
      </c>
    </row>
    <row r="93" spans="1:4" ht="30" x14ac:dyDescent="0.25">
      <c r="A93" s="98" t="s">
        <v>781</v>
      </c>
      <c r="B93" s="98" t="s">
        <v>780</v>
      </c>
      <c r="C93" s="99" t="s">
        <v>1426</v>
      </c>
      <c r="D93" s="99" t="s">
        <v>1390</v>
      </c>
    </row>
    <row r="94" spans="1:4" ht="30" x14ac:dyDescent="0.25">
      <c r="A94" s="98" t="s">
        <v>501</v>
      </c>
      <c r="B94" s="98" t="s">
        <v>500</v>
      </c>
      <c r="C94" s="99" t="s">
        <v>1427</v>
      </c>
      <c r="D94" s="99" t="s">
        <v>1390</v>
      </c>
    </row>
    <row r="95" spans="1:4" ht="30" x14ac:dyDescent="0.25">
      <c r="A95" s="98" t="s">
        <v>108</v>
      </c>
      <c r="B95" s="98" t="s">
        <v>107</v>
      </c>
      <c r="C95" s="99" t="s">
        <v>1428</v>
      </c>
      <c r="D95" s="99" t="s">
        <v>1390</v>
      </c>
    </row>
    <row r="96" spans="1:4" ht="30" x14ac:dyDescent="0.25">
      <c r="A96" s="98" t="s">
        <v>112</v>
      </c>
      <c r="B96" s="98" t="s">
        <v>111</v>
      </c>
      <c r="C96" s="99" t="s">
        <v>1429</v>
      </c>
      <c r="D96" s="99" t="s">
        <v>1390</v>
      </c>
    </row>
    <row r="97" spans="1:4" ht="30" x14ac:dyDescent="0.25">
      <c r="A97" s="98" t="s">
        <v>110</v>
      </c>
      <c r="B97" s="98" t="s">
        <v>109</v>
      </c>
      <c r="C97" s="99" t="s">
        <v>1430</v>
      </c>
      <c r="D97" s="99" t="s">
        <v>1390</v>
      </c>
    </row>
    <row r="98" spans="1:4" ht="30" x14ac:dyDescent="0.25">
      <c r="A98" s="98" t="s">
        <v>118</v>
      </c>
      <c r="B98" s="98" t="s">
        <v>117</v>
      </c>
      <c r="C98" s="99" t="s">
        <v>119</v>
      </c>
      <c r="D98" s="99" t="s">
        <v>1390</v>
      </c>
    </row>
    <row r="99" spans="1:4" ht="30" x14ac:dyDescent="0.25">
      <c r="A99" s="98" t="s">
        <v>121</v>
      </c>
      <c r="B99" s="98" t="s">
        <v>120</v>
      </c>
      <c r="C99" s="99" t="s">
        <v>730</v>
      </c>
      <c r="D99" s="99" t="s">
        <v>1390</v>
      </c>
    </row>
    <row r="100" spans="1:4" ht="30" x14ac:dyDescent="0.25">
      <c r="A100" s="98" t="s">
        <v>125</v>
      </c>
      <c r="B100" s="98" t="s">
        <v>124</v>
      </c>
      <c r="C100" s="99" t="s">
        <v>1431</v>
      </c>
      <c r="D100" s="99" t="s">
        <v>1390</v>
      </c>
    </row>
    <row r="101" spans="1:4" ht="45" x14ac:dyDescent="0.25">
      <c r="A101" s="98" t="s">
        <v>127</v>
      </c>
      <c r="B101" s="98" t="s">
        <v>126</v>
      </c>
      <c r="C101" s="99" t="s">
        <v>1432</v>
      </c>
      <c r="D101" s="99" t="s">
        <v>1390</v>
      </c>
    </row>
    <row r="102" spans="1:4" ht="30" x14ac:dyDescent="0.25">
      <c r="A102" s="98" t="s">
        <v>123</v>
      </c>
      <c r="B102" s="98" t="s">
        <v>122</v>
      </c>
      <c r="C102" s="99" t="s">
        <v>1433</v>
      </c>
      <c r="D102" s="99" t="s">
        <v>1390</v>
      </c>
    </row>
    <row r="103" spans="1:4" ht="45" x14ac:dyDescent="0.25">
      <c r="A103" s="98" t="s">
        <v>131</v>
      </c>
      <c r="B103" s="98" t="s">
        <v>130</v>
      </c>
      <c r="C103" s="99" t="s">
        <v>1434</v>
      </c>
      <c r="D103" s="99" t="s">
        <v>1390</v>
      </c>
    </row>
    <row r="104" spans="1:4" ht="45" x14ac:dyDescent="0.25">
      <c r="A104" s="98" t="s">
        <v>129</v>
      </c>
      <c r="B104" s="98" t="s">
        <v>128</v>
      </c>
      <c r="C104" s="99" t="s">
        <v>1435</v>
      </c>
      <c r="D104" s="99" t="s">
        <v>1390</v>
      </c>
    </row>
    <row r="105" spans="1:4" ht="45" x14ac:dyDescent="0.25">
      <c r="A105" s="98" t="s">
        <v>28</v>
      </c>
      <c r="B105" s="98" t="s">
        <v>27</v>
      </c>
      <c r="C105" s="99" t="s">
        <v>1436</v>
      </c>
      <c r="D105" s="99" t="s">
        <v>1390</v>
      </c>
    </row>
    <row r="106" spans="1:4" ht="45" x14ac:dyDescent="0.25">
      <c r="A106" s="98" t="s">
        <v>135</v>
      </c>
      <c r="B106" s="98" t="s">
        <v>134</v>
      </c>
      <c r="C106" s="99" t="s">
        <v>1437</v>
      </c>
      <c r="D106" s="99" t="s">
        <v>1390</v>
      </c>
    </row>
    <row r="107" spans="1:4" ht="45" x14ac:dyDescent="0.25">
      <c r="A107" s="98" t="s">
        <v>133</v>
      </c>
      <c r="B107" s="98" t="s">
        <v>132</v>
      </c>
      <c r="C107" s="99" t="s">
        <v>1438</v>
      </c>
      <c r="D107" s="99" t="s">
        <v>1390</v>
      </c>
    </row>
    <row r="108" spans="1:4" ht="45" x14ac:dyDescent="0.25">
      <c r="A108" s="98" t="s">
        <v>137</v>
      </c>
      <c r="B108" s="98" t="s">
        <v>136</v>
      </c>
      <c r="C108" s="99" t="s">
        <v>1439</v>
      </c>
      <c r="D108" s="99" t="s">
        <v>1390</v>
      </c>
    </row>
    <row r="109" spans="1:4" ht="45" x14ac:dyDescent="0.25">
      <c r="A109" s="98" t="s">
        <v>139</v>
      </c>
      <c r="B109" s="98" t="s">
        <v>138</v>
      </c>
      <c r="C109" s="99" t="s">
        <v>1440</v>
      </c>
      <c r="D109" s="99" t="s">
        <v>1390</v>
      </c>
    </row>
    <row r="110" spans="1:4" ht="30" x14ac:dyDescent="0.25">
      <c r="A110" s="98" t="s">
        <v>471</v>
      </c>
      <c r="B110" s="98" t="s">
        <v>470</v>
      </c>
      <c r="C110" s="99" t="s">
        <v>1441</v>
      </c>
      <c r="D110" s="99" t="s">
        <v>1390</v>
      </c>
    </row>
    <row r="111" spans="1:4" ht="30" x14ac:dyDescent="0.25">
      <c r="A111" s="98" t="s">
        <v>165</v>
      </c>
      <c r="B111" s="98" t="s">
        <v>164</v>
      </c>
      <c r="C111" s="99" t="s">
        <v>166</v>
      </c>
      <c r="D111" s="99" t="s">
        <v>1390</v>
      </c>
    </row>
    <row r="112" spans="1:4" ht="30" x14ac:dyDescent="0.25">
      <c r="A112" s="98" t="s">
        <v>743</v>
      </c>
      <c r="B112" s="98" t="s">
        <v>742</v>
      </c>
      <c r="C112" s="99" t="s">
        <v>1442</v>
      </c>
      <c r="D112" s="99" t="s">
        <v>1390</v>
      </c>
    </row>
    <row r="113" spans="1:4" ht="30" x14ac:dyDescent="0.25">
      <c r="A113" s="98" t="s">
        <v>174</v>
      </c>
      <c r="B113" s="98" t="s">
        <v>173</v>
      </c>
      <c r="C113" s="99" t="s">
        <v>1443</v>
      </c>
      <c r="D113" s="99" t="s">
        <v>1390</v>
      </c>
    </row>
    <row r="114" spans="1:4" ht="30" x14ac:dyDescent="0.25">
      <c r="A114" s="98" t="s">
        <v>176</v>
      </c>
      <c r="B114" s="98" t="s">
        <v>175</v>
      </c>
      <c r="C114" s="99" t="s">
        <v>1444</v>
      </c>
      <c r="D114" s="99" t="s">
        <v>1390</v>
      </c>
    </row>
    <row r="115" spans="1:4" ht="30" x14ac:dyDescent="0.25">
      <c r="A115" s="98" t="s">
        <v>186</v>
      </c>
      <c r="B115" s="98" t="s">
        <v>185</v>
      </c>
      <c r="C115" s="99" t="s">
        <v>1445</v>
      </c>
      <c r="D115" s="99" t="s">
        <v>1390</v>
      </c>
    </row>
    <row r="116" spans="1:4" ht="30" x14ac:dyDescent="0.25">
      <c r="A116" s="98" t="s">
        <v>752</v>
      </c>
      <c r="B116" s="98" t="s">
        <v>751</v>
      </c>
      <c r="C116" s="99" t="s">
        <v>1446</v>
      </c>
      <c r="D116" s="99" t="s">
        <v>1390</v>
      </c>
    </row>
    <row r="117" spans="1:4" ht="30" x14ac:dyDescent="0.25">
      <c r="A117" s="98" t="s">
        <v>754</v>
      </c>
      <c r="B117" s="98" t="s">
        <v>753</v>
      </c>
      <c r="C117" s="99" t="s">
        <v>1447</v>
      </c>
      <c r="D117" s="99" t="s">
        <v>1390</v>
      </c>
    </row>
    <row r="118" spans="1:4" ht="30" x14ac:dyDescent="0.25">
      <c r="A118" s="98" t="s">
        <v>196</v>
      </c>
      <c r="B118" s="98" t="s">
        <v>195</v>
      </c>
      <c r="C118" s="99" t="s">
        <v>197</v>
      </c>
      <c r="D118" s="99" t="s">
        <v>1390</v>
      </c>
    </row>
    <row r="119" spans="1:4" ht="30" x14ac:dyDescent="0.25">
      <c r="A119" s="98" t="s">
        <v>539</v>
      </c>
      <c r="B119" s="98" t="s">
        <v>538</v>
      </c>
      <c r="C119" s="99" t="s">
        <v>1448</v>
      </c>
      <c r="D119" s="99" t="s">
        <v>1390</v>
      </c>
    </row>
    <row r="120" spans="1:4" ht="30" x14ac:dyDescent="0.25">
      <c r="A120" s="98" t="s">
        <v>533</v>
      </c>
      <c r="B120" s="98" t="s">
        <v>532</v>
      </c>
      <c r="C120" s="99" t="s">
        <v>1449</v>
      </c>
      <c r="D120" s="99" t="s">
        <v>1390</v>
      </c>
    </row>
    <row r="121" spans="1:4" ht="30" x14ac:dyDescent="0.25">
      <c r="A121" s="98" t="s">
        <v>675</v>
      </c>
      <c r="B121" s="98" t="s">
        <v>674</v>
      </c>
      <c r="C121" s="99" t="s">
        <v>1450</v>
      </c>
      <c r="D121" s="99" t="s">
        <v>1390</v>
      </c>
    </row>
    <row r="122" spans="1:4" ht="30" x14ac:dyDescent="0.25">
      <c r="A122" s="98" t="s">
        <v>203</v>
      </c>
      <c r="B122" s="98" t="s">
        <v>202</v>
      </c>
      <c r="C122" s="99" t="s">
        <v>1451</v>
      </c>
      <c r="D122" s="99" t="s">
        <v>1390</v>
      </c>
    </row>
    <row r="123" spans="1:4" ht="30" x14ac:dyDescent="0.25">
      <c r="A123" s="98" t="s">
        <v>221</v>
      </c>
      <c r="B123" s="98" t="s">
        <v>220</v>
      </c>
      <c r="C123" s="99" t="s">
        <v>1452</v>
      </c>
      <c r="D123" s="99" t="s">
        <v>1390</v>
      </c>
    </row>
    <row r="124" spans="1:4" ht="30" x14ac:dyDescent="0.25">
      <c r="A124" s="98" t="s">
        <v>715</v>
      </c>
      <c r="B124" s="98" t="s">
        <v>714</v>
      </c>
      <c r="C124" s="99" t="s">
        <v>1453</v>
      </c>
      <c r="D124" s="99" t="s">
        <v>1390</v>
      </c>
    </row>
    <row r="125" spans="1:4" ht="30" x14ac:dyDescent="0.25">
      <c r="A125" s="98" t="s">
        <v>760</v>
      </c>
      <c r="B125" s="98" t="s">
        <v>759</v>
      </c>
      <c r="C125" s="99" t="s">
        <v>1454</v>
      </c>
      <c r="D125" s="99" t="s">
        <v>1390</v>
      </c>
    </row>
    <row r="126" spans="1:4" ht="30" x14ac:dyDescent="0.25">
      <c r="A126" s="98" t="s">
        <v>231</v>
      </c>
      <c r="B126" s="98" t="s">
        <v>230</v>
      </c>
      <c r="C126" s="99" t="s">
        <v>1455</v>
      </c>
      <c r="D126" s="99" t="s">
        <v>1390</v>
      </c>
    </row>
    <row r="127" spans="1:4" ht="30" x14ac:dyDescent="0.25">
      <c r="A127" s="98" t="s">
        <v>239</v>
      </c>
      <c r="B127" s="98" t="s">
        <v>238</v>
      </c>
      <c r="C127" s="99" t="s">
        <v>1456</v>
      </c>
      <c r="D127" s="99" t="s">
        <v>1390</v>
      </c>
    </row>
    <row r="128" spans="1:4" ht="30" x14ac:dyDescent="0.25">
      <c r="A128" s="98" t="s">
        <v>477</v>
      </c>
      <c r="B128" s="98" t="s">
        <v>476</v>
      </c>
      <c r="C128" s="99" t="s">
        <v>1457</v>
      </c>
      <c r="D128" s="99" t="s">
        <v>1390</v>
      </c>
    </row>
    <row r="129" spans="1:4" ht="30" x14ac:dyDescent="0.25">
      <c r="A129" s="98" t="s">
        <v>243</v>
      </c>
      <c r="B129" s="98" t="s">
        <v>242</v>
      </c>
      <c r="C129" s="99" t="s">
        <v>1458</v>
      </c>
      <c r="D129" s="99" t="s">
        <v>1390</v>
      </c>
    </row>
    <row r="130" spans="1:4" ht="30" x14ac:dyDescent="0.25">
      <c r="A130" s="98" t="s">
        <v>766</v>
      </c>
      <c r="B130" s="98" t="s">
        <v>765</v>
      </c>
      <c r="C130" s="99" t="s">
        <v>1459</v>
      </c>
      <c r="D130" s="99" t="s">
        <v>1390</v>
      </c>
    </row>
    <row r="131" spans="1:4" ht="30" x14ac:dyDescent="0.25">
      <c r="A131" s="98" t="s">
        <v>251</v>
      </c>
      <c r="B131" s="98" t="s">
        <v>250</v>
      </c>
      <c r="C131" s="99" t="s">
        <v>1460</v>
      </c>
      <c r="D131" s="99" t="s">
        <v>1390</v>
      </c>
    </row>
    <row r="132" spans="1:4" ht="30" x14ac:dyDescent="0.25">
      <c r="A132" s="98" t="s">
        <v>253</v>
      </c>
      <c r="B132" s="98" t="s">
        <v>252</v>
      </c>
      <c r="C132" s="99" t="s">
        <v>1461</v>
      </c>
      <c r="D132" s="99" t="s">
        <v>1390</v>
      </c>
    </row>
    <row r="133" spans="1:4" ht="30" x14ac:dyDescent="0.25">
      <c r="A133" s="98" t="s">
        <v>261</v>
      </c>
      <c r="B133" s="98" t="s">
        <v>260</v>
      </c>
      <c r="C133" s="99" t="s">
        <v>1462</v>
      </c>
      <c r="D133" s="99" t="s">
        <v>1390</v>
      </c>
    </row>
    <row r="134" spans="1:4" ht="30" x14ac:dyDescent="0.25">
      <c r="A134" s="98" t="s">
        <v>275</v>
      </c>
      <c r="B134" s="98" t="s">
        <v>274</v>
      </c>
      <c r="C134" s="99" t="s">
        <v>1463</v>
      </c>
      <c r="D134" s="99" t="s">
        <v>1390</v>
      </c>
    </row>
    <row r="135" spans="1:4" ht="30" x14ac:dyDescent="0.25">
      <c r="A135" s="98" t="s">
        <v>98</v>
      </c>
      <c r="B135" s="98" t="s">
        <v>97</v>
      </c>
      <c r="C135" s="99" t="s">
        <v>1464</v>
      </c>
      <c r="D135" s="99" t="s">
        <v>1390</v>
      </c>
    </row>
    <row r="136" spans="1:4" ht="30" x14ac:dyDescent="0.25">
      <c r="A136" s="98" t="s">
        <v>100</v>
      </c>
      <c r="B136" s="98" t="s">
        <v>99</v>
      </c>
      <c r="C136" s="99" t="s">
        <v>1465</v>
      </c>
      <c r="D136" s="99" t="s">
        <v>1390</v>
      </c>
    </row>
    <row r="137" spans="1:4" ht="30" x14ac:dyDescent="0.25">
      <c r="A137" s="98" t="s">
        <v>319</v>
      </c>
      <c r="B137" s="98" t="s">
        <v>318</v>
      </c>
      <c r="C137" s="99" t="s">
        <v>1466</v>
      </c>
      <c r="D137" s="99" t="s">
        <v>1390</v>
      </c>
    </row>
    <row r="138" spans="1:4" ht="30" x14ac:dyDescent="0.25">
      <c r="A138" s="98" t="s">
        <v>305</v>
      </c>
      <c r="B138" s="98" t="s">
        <v>304</v>
      </c>
      <c r="C138" s="99" t="s">
        <v>1467</v>
      </c>
      <c r="D138" s="99" t="s">
        <v>1390</v>
      </c>
    </row>
    <row r="139" spans="1:4" ht="30" x14ac:dyDescent="0.25">
      <c r="A139" s="98" t="s">
        <v>438</v>
      </c>
      <c r="B139" s="98" t="s">
        <v>437</v>
      </c>
      <c r="C139" s="99" t="s">
        <v>1468</v>
      </c>
      <c r="D139" s="99" t="s">
        <v>1390</v>
      </c>
    </row>
    <row r="140" spans="1:4" ht="30" x14ac:dyDescent="0.25">
      <c r="A140" s="98" t="s">
        <v>104</v>
      </c>
      <c r="B140" s="98" t="s">
        <v>103</v>
      </c>
      <c r="C140" s="99" t="s">
        <v>1469</v>
      </c>
      <c r="D140" s="99" t="s">
        <v>1390</v>
      </c>
    </row>
    <row r="141" spans="1:4" ht="30" x14ac:dyDescent="0.25">
      <c r="A141" s="98" t="s">
        <v>307</v>
      </c>
      <c r="B141" s="98" t="s">
        <v>306</v>
      </c>
      <c r="C141" s="99" t="s">
        <v>1470</v>
      </c>
      <c r="D141" s="99" t="s">
        <v>1390</v>
      </c>
    </row>
    <row r="142" spans="1:4" ht="30" x14ac:dyDescent="0.25">
      <c r="A142" s="98" t="s">
        <v>285</v>
      </c>
      <c r="B142" s="98" t="s">
        <v>284</v>
      </c>
      <c r="C142" s="99" t="s">
        <v>1471</v>
      </c>
      <c r="D142" s="99" t="s">
        <v>1390</v>
      </c>
    </row>
    <row r="143" spans="1:4" ht="30" x14ac:dyDescent="0.25">
      <c r="A143" s="98" t="s">
        <v>287</v>
      </c>
      <c r="B143" s="98" t="s">
        <v>286</v>
      </c>
      <c r="C143" s="99" t="s">
        <v>1472</v>
      </c>
      <c r="D143" s="99" t="s">
        <v>1390</v>
      </c>
    </row>
    <row r="144" spans="1:4" ht="30" x14ac:dyDescent="0.25">
      <c r="A144" s="98" t="s">
        <v>291</v>
      </c>
      <c r="B144" s="98" t="s">
        <v>290</v>
      </c>
      <c r="C144" s="99" t="s">
        <v>1473</v>
      </c>
      <c r="D144" s="99" t="s">
        <v>1390</v>
      </c>
    </row>
    <row r="145" spans="1:4" ht="30" x14ac:dyDescent="0.25">
      <c r="A145" s="98" t="s">
        <v>293</v>
      </c>
      <c r="B145" s="98" t="s">
        <v>292</v>
      </c>
      <c r="C145" s="99" t="s">
        <v>1474</v>
      </c>
      <c r="D145" s="99" t="s">
        <v>1390</v>
      </c>
    </row>
    <row r="146" spans="1:4" ht="30" x14ac:dyDescent="0.25">
      <c r="A146" s="98" t="s">
        <v>297</v>
      </c>
      <c r="B146" s="98" t="s">
        <v>296</v>
      </c>
      <c r="C146" s="99" t="s">
        <v>1475</v>
      </c>
      <c r="D146" s="99" t="s">
        <v>1390</v>
      </c>
    </row>
    <row r="147" spans="1:4" ht="30" x14ac:dyDescent="0.25">
      <c r="A147" s="98" t="s">
        <v>436</v>
      </c>
      <c r="B147" s="98" t="s">
        <v>435</v>
      </c>
      <c r="C147" s="99" t="s">
        <v>1476</v>
      </c>
      <c r="D147" s="99" t="s">
        <v>1390</v>
      </c>
    </row>
    <row r="148" spans="1:4" ht="30" x14ac:dyDescent="0.25">
      <c r="A148" s="98" t="s">
        <v>503</v>
      </c>
      <c r="B148" s="98" t="s">
        <v>502</v>
      </c>
      <c r="C148" s="99" t="s">
        <v>1477</v>
      </c>
      <c r="D148" s="99" t="s">
        <v>1390</v>
      </c>
    </row>
    <row r="149" spans="1:4" ht="30" x14ac:dyDescent="0.25">
      <c r="A149" s="98" t="s">
        <v>303</v>
      </c>
      <c r="B149" s="98" t="s">
        <v>302</v>
      </c>
      <c r="C149" s="99" t="s">
        <v>1478</v>
      </c>
      <c r="D149" s="99" t="s">
        <v>1390</v>
      </c>
    </row>
    <row r="150" spans="1:4" ht="30" x14ac:dyDescent="0.25">
      <c r="A150" s="98" t="s">
        <v>301</v>
      </c>
      <c r="B150" s="98" t="s">
        <v>300</v>
      </c>
      <c r="C150" s="99" t="s">
        <v>1479</v>
      </c>
      <c r="D150" s="99" t="s">
        <v>1390</v>
      </c>
    </row>
    <row r="151" spans="1:4" ht="30" x14ac:dyDescent="0.25">
      <c r="A151" s="98" t="s">
        <v>634</v>
      </c>
      <c r="B151" s="98" t="s">
        <v>633</v>
      </c>
      <c r="C151" s="99" t="s">
        <v>1480</v>
      </c>
      <c r="D151" s="99" t="s">
        <v>1390</v>
      </c>
    </row>
    <row r="152" spans="1:4" ht="30" x14ac:dyDescent="0.25">
      <c r="A152" s="98" t="s">
        <v>404</v>
      </c>
      <c r="B152" s="98" t="s">
        <v>403</v>
      </c>
      <c r="C152" s="99" t="s">
        <v>1481</v>
      </c>
      <c r="D152" s="99" t="s">
        <v>1390</v>
      </c>
    </row>
    <row r="153" spans="1:4" ht="30" x14ac:dyDescent="0.25">
      <c r="A153" s="98" t="s">
        <v>384</v>
      </c>
      <c r="B153" s="98" t="s">
        <v>383</v>
      </c>
      <c r="C153" s="99" t="s">
        <v>1482</v>
      </c>
      <c r="D153" s="99" t="s">
        <v>1390</v>
      </c>
    </row>
    <row r="154" spans="1:4" ht="30" x14ac:dyDescent="0.25">
      <c r="A154" s="98" t="s">
        <v>382</v>
      </c>
      <c r="B154" s="98" t="s">
        <v>381</v>
      </c>
      <c r="C154" s="99" t="s">
        <v>1483</v>
      </c>
      <c r="D154" s="99" t="s">
        <v>1390</v>
      </c>
    </row>
    <row r="155" spans="1:4" ht="30" x14ac:dyDescent="0.25">
      <c r="A155" s="98" t="s">
        <v>406</v>
      </c>
      <c r="B155" s="98" t="s">
        <v>405</v>
      </c>
      <c r="C155" s="99" t="s">
        <v>1484</v>
      </c>
      <c r="D155" s="99" t="s">
        <v>1390</v>
      </c>
    </row>
    <row r="156" spans="1:4" ht="30" x14ac:dyDescent="0.25">
      <c r="A156" s="98" t="s">
        <v>677</v>
      </c>
      <c r="B156" s="98" t="s">
        <v>676</v>
      </c>
      <c r="C156" s="99" t="s">
        <v>1485</v>
      </c>
      <c r="D156" s="99" t="s">
        <v>1390</v>
      </c>
    </row>
    <row r="157" spans="1:4" ht="30" x14ac:dyDescent="0.25">
      <c r="A157" s="98" t="s">
        <v>321</v>
      </c>
      <c r="B157" s="98" t="s">
        <v>320</v>
      </c>
      <c r="C157" s="99" t="s">
        <v>1486</v>
      </c>
      <c r="D157" s="99" t="s">
        <v>1390</v>
      </c>
    </row>
    <row r="158" spans="1:4" ht="30" x14ac:dyDescent="0.25">
      <c r="A158" s="98" t="s">
        <v>323</v>
      </c>
      <c r="B158" s="98" t="s">
        <v>322</v>
      </c>
      <c r="C158" s="99" t="s">
        <v>1487</v>
      </c>
      <c r="D158" s="99" t="s">
        <v>1390</v>
      </c>
    </row>
    <row r="159" spans="1:4" ht="30" x14ac:dyDescent="0.25">
      <c r="A159" s="98" t="s">
        <v>331</v>
      </c>
      <c r="B159" s="98" t="s">
        <v>330</v>
      </c>
      <c r="C159" s="99" t="s">
        <v>1488</v>
      </c>
      <c r="D159" s="99" t="s">
        <v>1390</v>
      </c>
    </row>
    <row r="160" spans="1:4" ht="30" x14ac:dyDescent="0.25">
      <c r="A160" s="98" t="s">
        <v>336</v>
      </c>
      <c r="B160" s="98" t="s">
        <v>335</v>
      </c>
      <c r="C160" s="99" t="s">
        <v>1489</v>
      </c>
      <c r="D160" s="99" t="s">
        <v>1390</v>
      </c>
    </row>
    <row r="161" spans="1:4" ht="30" x14ac:dyDescent="0.25">
      <c r="A161" s="98" t="s">
        <v>333</v>
      </c>
      <c r="B161" s="98" t="s">
        <v>332</v>
      </c>
      <c r="C161" s="99" t="s">
        <v>334</v>
      </c>
      <c r="D161" s="99" t="s">
        <v>1390</v>
      </c>
    </row>
    <row r="162" spans="1:4" ht="30" x14ac:dyDescent="0.25">
      <c r="A162" s="98" t="s">
        <v>237</v>
      </c>
      <c r="B162" s="98" t="s">
        <v>236</v>
      </c>
      <c r="C162" s="99" t="s">
        <v>1490</v>
      </c>
      <c r="D162" s="99" t="s">
        <v>1390</v>
      </c>
    </row>
    <row r="163" spans="1:4" ht="30" x14ac:dyDescent="0.25">
      <c r="A163" s="98" t="s">
        <v>342</v>
      </c>
      <c r="B163" s="98" t="s">
        <v>341</v>
      </c>
      <c r="C163" s="99" t="s">
        <v>1491</v>
      </c>
      <c r="D163" s="99" t="s">
        <v>1390</v>
      </c>
    </row>
    <row r="164" spans="1:4" ht="30" x14ac:dyDescent="0.25">
      <c r="A164" s="98" t="s">
        <v>832</v>
      </c>
      <c r="B164" s="98" t="s">
        <v>831</v>
      </c>
      <c r="C164" s="99" t="s">
        <v>1492</v>
      </c>
      <c r="D164" s="99" t="s">
        <v>1390</v>
      </c>
    </row>
    <row r="165" spans="1:4" ht="30" x14ac:dyDescent="0.25">
      <c r="A165" s="98" t="s">
        <v>344</v>
      </c>
      <c r="B165" s="98" t="s">
        <v>343</v>
      </c>
      <c r="C165" s="99" t="s">
        <v>1493</v>
      </c>
      <c r="D165" s="99" t="s">
        <v>1390</v>
      </c>
    </row>
    <row r="166" spans="1:4" ht="30" x14ac:dyDescent="0.25">
      <c r="A166" s="98" t="s">
        <v>350</v>
      </c>
      <c r="B166" s="98" t="s">
        <v>349</v>
      </c>
      <c r="C166" s="99" t="s">
        <v>1494</v>
      </c>
      <c r="D166" s="99" t="s">
        <v>1390</v>
      </c>
    </row>
    <row r="167" spans="1:4" ht="30" x14ac:dyDescent="0.25">
      <c r="A167" s="98" t="s">
        <v>552</v>
      </c>
      <c r="B167" s="98" t="s">
        <v>551</v>
      </c>
      <c r="C167" s="99" t="s">
        <v>1495</v>
      </c>
      <c r="D167" s="99" t="s">
        <v>1390</v>
      </c>
    </row>
    <row r="168" spans="1:4" ht="30" x14ac:dyDescent="0.25">
      <c r="A168" s="98" t="s">
        <v>440</v>
      </c>
      <c r="B168" s="98" t="s">
        <v>439</v>
      </c>
      <c r="C168" s="99" t="s">
        <v>1496</v>
      </c>
      <c r="D168" s="99" t="s">
        <v>1390</v>
      </c>
    </row>
    <row r="169" spans="1:4" ht="30" x14ac:dyDescent="0.25">
      <c r="A169" s="98" t="s">
        <v>147</v>
      </c>
      <c r="B169" s="98" t="s">
        <v>146</v>
      </c>
      <c r="C169" s="99" t="s">
        <v>1497</v>
      </c>
      <c r="D169" s="99" t="s">
        <v>1390</v>
      </c>
    </row>
    <row r="170" spans="1:4" ht="30" x14ac:dyDescent="0.25">
      <c r="A170" s="98" t="s">
        <v>145</v>
      </c>
      <c r="B170" s="98" t="s">
        <v>144</v>
      </c>
      <c r="C170" s="99" t="s">
        <v>1498</v>
      </c>
      <c r="D170" s="99" t="s">
        <v>1390</v>
      </c>
    </row>
    <row r="171" spans="1:4" ht="30" x14ac:dyDescent="0.25">
      <c r="A171" s="98" t="s">
        <v>149</v>
      </c>
      <c r="B171" s="98" t="s">
        <v>148</v>
      </c>
      <c r="C171" s="99" t="s">
        <v>1499</v>
      </c>
      <c r="D171" s="99" t="s">
        <v>1390</v>
      </c>
    </row>
    <row r="172" spans="1:4" ht="30" x14ac:dyDescent="0.25">
      <c r="A172" s="98" t="s">
        <v>159</v>
      </c>
      <c r="B172" s="98" t="s">
        <v>158</v>
      </c>
      <c r="C172" s="99" t="s">
        <v>1500</v>
      </c>
      <c r="D172" s="99" t="s">
        <v>1390</v>
      </c>
    </row>
    <row r="173" spans="1:4" ht="30" x14ac:dyDescent="0.25">
      <c r="A173" s="98" t="s">
        <v>151</v>
      </c>
      <c r="B173" s="98" t="s">
        <v>150</v>
      </c>
      <c r="C173" s="99" t="s">
        <v>1501</v>
      </c>
      <c r="D173" s="99" t="s">
        <v>1390</v>
      </c>
    </row>
    <row r="174" spans="1:4" ht="30" x14ac:dyDescent="0.25">
      <c r="A174" s="98" t="s">
        <v>352</v>
      </c>
      <c r="B174" s="98" t="s">
        <v>351</v>
      </c>
      <c r="C174" s="99" t="s">
        <v>1502</v>
      </c>
      <c r="D174" s="99" t="s">
        <v>1390</v>
      </c>
    </row>
    <row r="175" spans="1:4" ht="30" x14ac:dyDescent="0.25">
      <c r="A175" s="98" t="s">
        <v>153</v>
      </c>
      <c r="B175" s="98" t="s">
        <v>152</v>
      </c>
      <c r="C175" s="99" t="s">
        <v>1503</v>
      </c>
      <c r="D175" s="99" t="s">
        <v>1390</v>
      </c>
    </row>
    <row r="176" spans="1:4" ht="30" x14ac:dyDescent="0.25">
      <c r="A176" s="98" t="s">
        <v>157</v>
      </c>
      <c r="B176" s="98" t="s">
        <v>156</v>
      </c>
      <c r="C176" s="99" t="s">
        <v>1504</v>
      </c>
      <c r="D176" s="99" t="s">
        <v>1390</v>
      </c>
    </row>
    <row r="177" spans="1:4" ht="30" x14ac:dyDescent="0.25">
      <c r="A177" s="98" t="s">
        <v>155</v>
      </c>
      <c r="B177" s="98" t="s">
        <v>154</v>
      </c>
      <c r="C177" s="99" t="s">
        <v>1505</v>
      </c>
      <c r="D177" s="99" t="s">
        <v>1390</v>
      </c>
    </row>
    <row r="178" spans="1:4" ht="30" x14ac:dyDescent="0.25">
      <c r="A178" s="98" t="s">
        <v>679</v>
      </c>
      <c r="B178" s="98" t="s">
        <v>678</v>
      </c>
      <c r="C178" s="99" t="s">
        <v>1506</v>
      </c>
      <c r="D178" s="99" t="s">
        <v>1390</v>
      </c>
    </row>
    <row r="179" spans="1:4" ht="30" x14ac:dyDescent="0.25">
      <c r="A179" s="98" t="s">
        <v>358</v>
      </c>
      <c r="B179" s="98" t="s">
        <v>357</v>
      </c>
      <c r="C179" s="99" t="s">
        <v>1507</v>
      </c>
      <c r="D179" s="99" t="s">
        <v>1390</v>
      </c>
    </row>
    <row r="180" spans="1:4" ht="30" x14ac:dyDescent="0.25">
      <c r="A180" s="98" t="s">
        <v>368</v>
      </c>
      <c r="B180" s="98" t="s">
        <v>367</v>
      </c>
      <c r="C180" s="99" t="s">
        <v>1508</v>
      </c>
      <c r="D180" s="99" t="s">
        <v>1390</v>
      </c>
    </row>
    <row r="181" spans="1:4" ht="30" x14ac:dyDescent="0.25">
      <c r="A181" s="98" t="s">
        <v>362</v>
      </c>
      <c r="B181" s="98" t="s">
        <v>361</v>
      </c>
      <c r="C181" s="99" t="s">
        <v>1509</v>
      </c>
      <c r="D181" s="99" t="s">
        <v>1390</v>
      </c>
    </row>
    <row r="182" spans="1:4" ht="30" x14ac:dyDescent="0.25">
      <c r="A182" s="98" t="s">
        <v>370</v>
      </c>
      <c r="B182" s="98" t="s">
        <v>369</v>
      </c>
      <c r="C182" s="99" t="s">
        <v>1510</v>
      </c>
      <c r="D182" s="99" t="s">
        <v>1390</v>
      </c>
    </row>
    <row r="183" spans="1:4" ht="30" x14ac:dyDescent="0.25">
      <c r="A183" s="98" t="s">
        <v>366</v>
      </c>
      <c r="B183" s="98" t="s">
        <v>365</v>
      </c>
      <c r="C183" s="99" t="s">
        <v>1511</v>
      </c>
      <c r="D183" s="99" t="s">
        <v>1390</v>
      </c>
    </row>
    <row r="184" spans="1:4" ht="30" x14ac:dyDescent="0.25">
      <c r="A184" s="98" t="s">
        <v>364</v>
      </c>
      <c r="B184" s="98" t="s">
        <v>363</v>
      </c>
      <c r="C184" s="99" t="s">
        <v>1512</v>
      </c>
      <c r="D184" s="99" t="s">
        <v>1390</v>
      </c>
    </row>
    <row r="185" spans="1:4" ht="30" x14ac:dyDescent="0.25">
      <c r="A185" s="98" t="s">
        <v>380</v>
      </c>
      <c r="B185" s="98" t="s">
        <v>379</v>
      </c>
      <c r="C185" s="99" t="s">
        <v>1513</v>
      </c>
      <c r="D185" s="99" t="s">
        <v>1390</v>
      </c>
    </row>
    <row r="186" spans="1:4" ht="30" x14ac:dyDescent="0.25">
      <c r="A186" s="98" t="s">
        <v>372</v>
      </c>
      <c r="B186" s="98" t="s">
        <v>371</v>
      </c>
      <c r="C186" s="99" t="s">
        <v>1514</v>
      </c>
      <c r="D186" s="99" t="s">
        <v>1390</v>
      </c>
    </row>
    <row r="187" spans="1:4" ht="30" x14ac:dyDescent="0.25">
      <c r="A187" s="98" t="s">
        <v>378</v>
      </c>
      <c r="B187" s="98" t="s">
        <v>377</v>
      </c>
      <c r="C187" s="99" t="s">
        <v>1515</v>
      </c>
      <c r="D187" s="99" t="s">
        <v>1390</v>
      </c>
    </row>
    <row r="188" spans="1:4" ht="30" x14ac:dyDescent="0.25">
      <c r="A188" s="98" t="s">
        <v>394</v>
      </c>
      <c r="B188" s="98" t="s">
        <v>393</v>
      </c>
      <c r="C188" s="99" t="s">
        <v>1516</v>
      </c>
      <c r="D188" s="99" t="s">
        <v>1390</v>
      </c>
    </row>
    <row r="189" spans="1:4" ht="30" x14ac:dyDescent="0.25">
      <c r="A189" s="98" t="s">
        <v>408</v>
      </c>
      <c r="B189" s="98" t="s">
        <v>407</v>
      </c>
      <c r="C189" s="99" t="s">
        <v>1517</v>
      </c>
      <c r="D189" s="99" t="s">
        <v>1390</v>
      </c>
    </row>
    <row r="190" spans="1:4" ht="30" x14ac:dyDescent="0.25">
      <c r="A190" s="98" t="s">
        <v>400</v>
      </c>
      <c r="B190" s="98" t="s">
        <v>399</v>
      </c>
      <c r="C190" s="99" t="s">
        <v>1518</v>
      </c>
      <c r="D190" s="99" t="s">
        <v>1390</v>
      </c>
    </row>
    <row r="191" spans="1:4" ht="30" x14ac:dyDescent="0.25">
      <c r="A191" s="98" t="s">
        <v>390</v>
      </c>
      <c r="B191" s="98" t="s">
        <v>389</v>
      </c>
      <c r="C191" s="99" t="s">
        <v>1519</v>
      </c>
      <c r="D191" s="99" t="s">
        <v>1390</v>
      </c>
    </row>
    <row r="192" spans="1:4" ht="30" x14ac:dyDescent="0.25">
      <c r="A192" s="98" t="s">
        <v>392</v>
      </c>
      <c r="B192" s="98" t="s">
        <v>391</v>
      </c>
      <c r="C192" s="99" t="s">
        <v>1520</v>
      </c>
      <c r="D192" s="99" t="s">
        <v>1390</v>
      </c>
    </row>
    <row r="193" spans="1:4" ht="30" x14ac:dyDescent="0.25">
      <c r="A193" s="98" t="s">
        <v>398</v>
      </c>
      <c r="B193" s="98" t="s">
        <v>397</v>
      </c>
      <c r="C193" s="99" t="s">
        <v>1521</v>
      </c>
      <c r="D193" s="99" t="s">
        <v>1390</v>
      </c>
    </row>
    <row r="194" spans="1:4" ht="30" x14ac:dyDescent="0.25">
      <c r="A194" s="98" t="s">
        <v>388</v>
      </c>
      <c r="B194" s="98" t="s">
        <v>387</v>
      </c>
      <c r="C194" s="99" t="s">
        <v>1522</v>
      </c>
      <c r="D194" s="99" t="s">
        <v>1390</v>
      </c>
    </row>
    <row r="195" spans="1:4" ht="30" x14ac:dyDescent="0.25">
      <c r="A195" s="98" t="s">
        <v>396</v>
      </c>
      <c r="B195" s="98" t="s">
        <v>395</v>
      </c>
      <c r="C195" s="99" t="s">
        <v>1523</v>
      </c>
      <c r="D195" s="99" t="s">
        <v>1390</v>
      </c>
    </row>
    <row r="196" spans="1:4" ht="30" x14ac:dyDescent="0.25">
      <c r="A196" s="98" t="s">
        <v>402</v>
      </c>
      <c r="B196" s="98" t="s">
        <v>401</v>
      </c>
      <c r="C196" s="99" t="s">
        <v>1524</v>
      </c>
      <c r="D196" s="99" t="s">
        <v>1390</v>
      </c>
    </row>
    <row r="197" spans="1:4" ht="30" x14ac:dyDescent="0.25">
      <c r="A197" s="98" t="s">
        <v>386</v>
      </c>
      <c r="B197" s="98" t="s">
        <v>385</v>
      </c>
      <c r="C197" s="99" t="s">
        <v>1525</v>
      </c>
      <c r="D197" s="99" t="s">
        <v>1390</v>
      </c>
    </row>
    <row r="198" spans="1:4" ht="30" x14ac:dyDescent="0.25">
      <c r="A198" s="98" t="s">
        <v>410</v>
      </c>
      <c r="B198" s="98" t="s">
        <v>409</v>
      </c>
      <c r="C198" s="99" t="s">
        <v>1526</v>
      </c>
      <c r="D198" s="99" t="s">
        <v>1390</v>
      </c>
    </row>
    <row r="199" spans="1:4" ht="30" x14ac:dyDescent="0.25">
      <c r="A199" s="98" t="s">
        <v>905</v>
      </c>
      <c r="B199" s="98" t="s">
        <v>904</v>
      </c>
      <c r="C199" s="99" t="s">
        <v>1527</v>
      </c>
      <c r="D199" s="99" t="s">
        <v>1390</v>
      </c>
    </row>
    <row r="200" spans="1:4" ht="30" x14ac:dyDescent="0.25">
      <c r="A200" s="98" t="s">
        <v>911</v>
      </c>
      <c r="B200" s="98" t="s">
        <v>910</v>
      </c>
      <c r="C200" s="99" t="s">
        <v>1528</v>
      </c>
      <c r="D200" s="99" t="s">
        <v>1390</v>
      </c>
    </row>
    <row r="201" spans="1:4" ht="30" x14ac:dyDescent="0.25">
      <c r="A201" s="98" t="s">
        <v>416</v>
      </c>
      <c r="B201" s="98" t="s">
        <v>415</v>
      </c>
      <c r="C201" s="99" t="s">
        <v>1529</v>
      </c>
      <c r="D201" s="99" t="s">
        <v>1390</v>
      </c>
    </row>
    <row r="202" spans="1:4" ht="30" x14ac:dyDescent="0.25">
      <c r="A202" s="98" t="s">
        <v>854</v>
      </c>
      <c r="B202" s="98" t="s">
        <v>853</v>
      </c>
      <c r="C202" s="99" t="s">
        <v>855</v>
      </c>
      <c r="D202" s="99" t="s">
        <v>1390</v>
      </c>
    </row>
    <row r="203" spans="1:4" ht="45" x14ac:dyDescent="0.25">
      <c r="A203" s="98" t="s">
        <v>426</v>
      </c>
      <c r="B203" s="98" t="s">
        <v>425</v>
      </c>
      <c r="C203" s="99" t="s">
        <v>1530</v>
      </c>
      <c r="D203" s="99" t="s">
        <v>1390</v>
      </c>
    </row>
    <row r="204" spans="1:4" ht="30" x14ac:dyDescent="0.25">
      <c r="A204" s="98" t="s">
        <v>857</v>
      </c>
      <c r="B204" s="98" t="s">
        <v>856</v>
      </c>
      <c r="C204" s="99" t="s">
        <v>858</v>
      </c>
      <c r="D204" s="99" t="s">
        <v>1390</v>
      </c>
    </row>
    <row r="205" spans="1:4" ht="30" x14ac:dyDescent="0.25">
      <c r="A205" s="98" t="s">
        <v>432</v>
      </c>
      <c r="B205" s="98" t="s">
        <v>431</v>
      </c>
      <c r="C205" s="99" t="s">
        <v>1531</v>
      </c>
      <c r="D205" s="99" t="s">
        <v>1390</v>
      </c>
    </row>
    <row r="206" spans="1:4" ht="30" x14ac:dyDescent="0.25">
      <c r="A206" s="98" t="s">
        <v>434</v>
      </c>
      <c r="B206" s="98" t="s">
        <v>433</v>
      </c>
      <c r="C206" s="99" t="s">
        <v>1532</v>
      </c>
      <c r="D206" s="99" t="s">
        <v>1390</v>
      </c>
    </row>
    <row r="207" spans="1:4" ht="30" x14ac:dyDescent="0.25">
      <c r="A207" s="98" t="s">
        <v>442</v>
      </c>
      <c r="B207" s="98" t="s">
        <v>441</v>
      </c>
      <c r="C207" s="99" t="s">
        <v>1533</v>
      </c>
      <c r="D207" s="99" t="s">
        <v>1390</v>
      </c>
    </row>
    <row r="208" spans="1:4" ht="30" x14ac:dyDescent="0.25">
      <c r="A208" s="98" t="s">
        <v>454</v>
      </c>
      <c r="B208" s="98" t="s">
        <v>453</v>
      </c>
      <c r="C208" s="99" t="s">
        <v>1534</v>
      </c>
      <c r="D208" s="99" t="s">
        <v>1390</v>
      </c>
    </row>
    <row r="209" spans="1:4" ht="30" x14ac:dyDescent="0.25">
      <c r="A209" s="98" t="s">
        <v>448</v>
      </c>
      <c r="B209" s="98" t="s">
        <v>447</v>
      </c>
      <c r="C209" s="99" t="s">
        <v>1535</v>
      </c>
      <c r="D209" s="99" t="s">
        <v>1390</v>
      </c>
    </row>
    <row r="210" spans="1:4" ht="30" x14ac:dyDescent="0.25">
      <c r="A210" s="98" t="s">
        <v>878</v>
      </c>
      <c r="B210" s="98" t="s">
        <v>877</v>
      </c>
      <c r="C210" s="99" t="s">
        <v>1536</v>
      </c>
      <c r="D210" s="99" t="s">
        <v>1390</v>
      </c>
    </row>
    <row r="211" spans="1:4" ht="30" x14ac:dyDescent="0.25">
      <c r="A211" s="98" t="s">
        <v>458</v>
      </c>
      <c r="B211" s="98" t="s">
        <v>457</v>
      </c>
      <c r="C211" s="99" t="s">
        <v>1537</v>
      </c>
      <c r="D211" s="99" t="s">
        <v>1390</v>
      </c>
    </row>
    <row r="212" spans="1:4" ht="30" x14ac:dyDescent="0.25">
      <c r="A212" s="98" t="s">
        <v>481</v>
      </c>
      <c r="B212" s="98" t="s">
        <v>480</v>
      </c>
      <c r="C212" s="99" t="s">
        <v>1538</v>
      </c>
      <c r="D212" s="99" t="s">
        <v>1390</v>
      </c>
    </row>
    <row r="213" spans="1:4" ht="30" x14ac:dyDescent="0.25">
      <c r="A213" s="98" t="s">
        <v>241</v>
      </c>
      <c r="B213" s="98" t="s">
        <v>240</v>
      </c>
      <c r="C213" s="99" t="s">
        <v>1539</v>
      </c>
      <c r="D213" s="99" t="s">
        <v>1390</v>
      </c>
    </row>
    <row r="214" spans="1:4" ht="30" x14ac:dyDescent="0.25">
      <c r="A214" s="98" t="s">
        <v>464</v>
      </c>
      <c r="B214" s="98" t="s">
        <v>463</v>
      </c>
      <c r="C214" s="99" t="s">
        <v>1540</v>
      </c>
      <c r="D214" s="99" t="s">
        <v>1390</v>
      </c>
    </row>
    <row r="215" spans="1:4" ht="30" x14ac:dyDescent="0.25">
      <c r="A215" s="98" t="s">
        <v>884</v>
      </c>
      <c r="B215" s="98" t="s">
        <v>883</v>
      </c>
      <c r="C215" s="99" t="s">
        <v>1541</v>
      </c>
      <c r="D215" s="99" t="s">
        <v>1390</v>
      </c>
    </row>
    <row r="216" spans="1:4" ht="30" x14ac:dyDescent="0.25">
      <c r="A216" s="98" t="s">
        <v>570</v>
      </c>
      <c r="B216" s="98" t="s">
        <v>569</v>
      </c>
      <c r="C216" s="99" t="s">
        <v>1542</v>
      </c>
      <c r="D216" s="99" t="s">
        <v>1390</v>
      </c>
    </row>
    <row r="217" spans="1:4" ht="30" x14ac:dyDescent="0.25">
      <c r="A217" s="98" t="s">
        <v>475</v>
      </c>
      <c r="B217" s="98" t="s">
        <v>474</v>
      </c>
      <c r="C217" s="99" t="s">
        <v>1543</v>
      </c>
      <c r="D217" s="99" t="s">
        <v>1390</v>
      </c>
    </row>
    <row r="218" spans="1:4" ht="30" x14ac:dyDescent="0.25">
      <c r="A218" s="98" t="s">
        <v>909</v>
      </c>
      <c r="B218" s="98" t="s">
        <v>908</v>
      </c>
      <c r="C218" s="99" t="s">
        <v>1544</v>
      </c>
      <c r="D218" s="99" t="s">
        <v>1390</v>
      </c>
    </row>
    <row r="219" spans="1:4" ht="30" x14ac:dyDescent="0.25">
      <c r="A219" s="98" t="s">
        <v>907</v>
      </c>
      <c r="B219" s="98" t="s">
        <v>906</v>
      </c>
      <c r="C219" s="99" t="s">
        <v>1545</v>
      </c>
      <c r="D219" s="99" t="s">
        <v>1390</v>
      </c>
    </row>
    <row r="220" spans="1:4" ht="30" x14ac:dyDescent="0.25">
      <c r="A220" s="98" t="s">
        <v>813</v>
      </c>
      <c r="B220" s="98" t="s">
        <v>812</v>
      </c>
      <c r="C220" s="99" t="s">
        <v>1546</v>
      </c>
      <c r="D220" s="99" t="s">
        <v>1390</v>
      </c>
    </row>
    <row r="221" spans="1:4" ht="30" x14ac:dyDescent="0.25">
      <c r="A221" s="98" t="s">
        <v>891</v>
      </c>
      <c r="B221" s="98" t="s">
        <v>890</v>
      </c>
      <c r="C221" s="99" t="s">
        <v>1547</v>
      </c>
      <c r="D221" s="99" t="s">
        <v>1390</v>
      </c>
    </row>
    <row r="222" spans="1:4" ht="30" x14ac:dyDescent="0.25">
      <c r="A222" s="98" t="s">
        <v>757</v>
      </c>
      <c r="B222" s="98" t="s">
        <v>756</v>
      </c>
      <c r="C222" s="99" t="s">
        <v>1548</v>
      </c>
      <c r="D222" s="99" t="s">
        <v>1390</v>
      </c>
    </row>
    <row r="223" spans="1:4" ht="30" x14ac:dyDescent="0.25">
      <c r="A223" s="98" t="s">
        <v>741</v>
      </c>
      <c r="B223" s="98" t="s">
        <v>740</v>
      </c>
      <c r="C223" s="99" t="s">
        <v>1549</v>
      </c>
      <c r="D223" s="99" t="s">
        <v>1390</v>
      </c>
    </row>
    <row r="224" spans="1:4" ht="30" x14ac:dyDescent="0.25">
      <c r="A224" s="98" t="s">
        <v>479</v>
      </c>
      <c r="B224" s="98" t="s">
        <v>478</v>
      </c>
      <c r="C224" s="99" t="s">
        <v>1550</v>
      </c>
      <c r="D224" s="99" t="s">
        <v>1390</v>
      </c>
    </row>
    <row r="225" spans="1:4" ht="30" x14ac:dyDescent="0.25">
      <c r="A225" s="98" t="s">
        <v>493</v>
      </c>
      <c r="B225" s="98" t="s">
        <v>492</v>
      </c>
      <c r="C225" s="99" t="s">
        <v>1551</v>
      </c>
      <c r="D225" s="99" t="s">
        <v>1390</v>
      </c>
    </row>
    <row r="226" spans="1:4" ht="30" x14ac:dyDescent="0.25">
      <c r="A226" s="98" t="s">
        <v>728</v>
      </c>
      <c r="B226" s="98" t="s">
        <v>727</v>
      </c>
      <c r="C226" s="99" t="s">
        <v>1552</v>
      </c>
      <c r="D226" s="99" t="s">
        <v>1390</v>
      </c>
    </row>
    <row r="227" spans="1:4" ht="30" x14ac:dyDescent="0.25">
      <c r="A227" s="98" t="s">
        <v>161</v>
      </c>
      <c r="B227" s="98" t="s">
        <v>160</v>
      </c>
      <c r="C227" s="99" t="s">
        <v>1553</v>
      </c>
      <c r="D227" s="99" t="s">
        <v>1390</v>
      </c>
    </row>
    <row r="228" spans="1:4" ht="30" x14ac:dyDescent="0.25">
      <c r="A228" s="98" t="s">
        <v>57</v>
      </c>
      <c r="B228" s="98" t="s">
        <v>56</v>
      </c>
      <c r="C228" s="99" t="s">
        <v>1554</v>
      </c>
      <c r="D228" s="99" t="s">
        <v>1390</v>
      </c>
    </row>
    <row r="229" spans="1:4" ht="30" x14ac:dyDescent="0.25">
      <c r="A229" s="98" t="s">
        <v>582</v>
      </c>
      <c r="B229" s="98" t="s">
        <v>581</v>
      </c>
      <c r="C229" s="99" t="s">
        <v>1555</v>
      </c>
      <c r="D229" s="99" t="s">
        <v>1390</v>
      </c>
    </row>
    <row r="230" spans="1:4" ht="30" x14ac:dyDescent="0.25">
      <c r="A230" s="98" t="s">
        <v>517</v>
      </c>
      <c r="B230" s="98" t="s">
        <v>516</v>
      </c>
      <c r="C230" s="99" t="s">
        <v>1556</v>
      </c>
      <c r="D230" s="99" t="s">
        <v>1390</v>
      </c>
    </row>
    <row r="231" spans="1:4" ht="30" x14ac:dyDescent="0.25">
      <c r="A231" s="98" t="s">
        <v>295</v>
      </c>
      <c r="B231" s="98" t="s">
        <v>294</v>
      </c>
      <c r="C231" s="99" t="s">
        <v>1557</v>
      </c>
      <c r="D231" s="99" t="s">
        <v>1390</v>
      </c>
    </row>
    <row r="232" spans="1:4" ht="30" x14ac:dyDescent="0.25">
      <c r="A232" s="98" t="s">
        <v>541</v>
      </c>
      <c r="B232" s="98" t="s">
        <v>540</v>
      </c>
      <c r="C232" s="99" t="s">
        <v>1558</v>
      </c>
      <c r="D232" s="99" t="s">
        <v>1390</v>
      </c>
    </row>
    <row r="233" spans="1:4" ht="30" x14ac:dyDescent="0.25">
      <c r="A233" s="98" t="s">
        <v>543</v>
      </c>
      <c r="B233" s="98" t="s">
        <v>542</v>
      </c>
      <c r="C233" s="99" t="s">
        <v>544</v>
      </c>
      <c r="D233" s="99" t="s">
        <v>1390</v>
      </c>
    </row>
    <row r="234" spans="1:4" ht="30" x14ac:dyDescent="0.25">
      <c r="A234" s="98" t="s">
        <v>546</v>
      </c>
      <c r="B234" s="98" t="s">
        <v>545</v>
      </c>
      <c r="C234" s="99" t="s">
        <v>1559</v>
      </c>
      <c r="D234" s="99" t="s">
        <v>1390</v>
      </c>
    </row>
    <row r="235" spans="1:4" ht="30" x14ac:dyDescent="0.25">
      <c r="A235" s="98" t="s">
        <v>554</v>
      </c>
      <c r="B235" s="98" t="s">
        <v>553</v>
      </c>
      <c r="C235" s="99" t="s">
        <v>1560</v>
      </c>
      <c r="D235" s="99" t="s">
        <v>1390</v>
      </c>
    </row>
    <row r="236" spans="1:4" ht="30" x14ac:dyDescent="0.25">
      <c r="A236" s="98" t="s">
        <v>560</v>
      </c>
      <c r="B236" s="98" t="s">
        <v>559</v>
      </c>
      <c r="C236" s="99" t="s">
        <v>1561</v>
      </c>
      <c r="D236" s="99" t="s">
        <v>1390</v>
      </c>
    </row>
    <row r="237" spans="1:4" ht="30" x14ac:dyDescent="0.25">
      <c r="A237" s="98" t="s">
        <v>556</v>
      </c>
      <c r="B237" s="98" t="s">
        <v>555</v>
      </c>
      <c r="C237" s="99" t="s">
        <v>1562</v>
      </c>
      <c r="D237" s="99" t="s">
        <v>1390</v>
      </c>
    </row>
    <row r="238" spans="1:4" ht="30" x14ac:dyDescent="0.25">
      <c r="A238" s="98" t="s">
        <v>562</v>
      </c>
      <c r="B238" s="98" t="s">
        <v>561</v>
      </c>
      <c r="C238" s="99" t="s">
        <v>1563</v>
      </c>
      <c r="D238" s="99" t="s">
        <v>1390</v>
      </c>
    </row>
    <row r="239" spans="1:4" ht="30" x14ac:dyDescent="0.25">
      <c r="A239" s="98" t="s">
        <v>558</v>
      </c>
      <c r="B239" s="98" t="s">
        <v>557</v>
      </c>
      <c r="C239" s="99" t="s">
        <v>1564</v>
      </c>
      <c r="D239" s="99" t="s">
        <v>1390</v>
      </c>
    </row>
    <row r="240" spans="1:4" ht="30" x14ac:dyDescent="0.25">
      <c r="A240" s="98" t="s">
        <v>550</v>
      </c>
      <c r="B240" s="98" t="s">
        <v>549</v>
      </c>
      <c r="C240" s="99" t="s">
        <v>1565</v>
      </c>
      <c r="D240" s="99" t="s">
        <v>1390</v>
      </c>
    </row>
    <row r="241" spans="1:4" ht="30" x14ac:dyDescent="0.25">
      <c r="A241" s="98" t="s">
        <v>568</v>
      </c>
      <c r="B241" s="98" t="s">
        <v>567</v>
      </c>
      <c r="C241" s="99" t="s">
        <v>1566</v>
      </c>
      <c r="D241" s="99" t="s">
        <v>1390</v>
      </c>
    </row>
    <row r="242" spans="1:4" ht="30" x14ac:dyDescent="0.25">
      <c r="A242" s="98" t="s">
        <v>566</v>
      </c>
      <c r="B242" s="98" t="s">
        <v>565</v>
      </c>
      <c r="C242" s="99" t="s">
        <v>1567</v>
      </c>
      <c r="D242" s="99" t="s">
        <v>1390</v>
      </c>
    </row>
    <row r="243" spans="1:4" ht="30" x14ac:dyDescent="0.25">
      <c r="A243" s="98" t="s">
        <v>919</v>
      </c>
      <c r="B243" s="98" t="s">
        <v>918</v>
      </c>
      <c r="C243" s="99" t="s">
        <v>1568</v>
      </c>
      <c r="D243" s="99" t="s">
        <v>1390</v>
      </c>
    </row>
    <row r="244" spans="1:4" ht="30" x14ac:dyDescent="0.25">
      <c r="A244" s="98" t="s">
        <v>564</v>
      </c>
      <c r="B244" s="98" t="s">
        <v>563</v>
      </c>
      <c r="C244" s="99" t="s">
        <v>1569</v>
      </c>
      <c r="D244" s="99" t="s">
        <v>1390</v>
      </c>
    </row>
    <row r="245" spans="1:4" ht="30" x14ac:dyDescent="0.25">
      <c r="A245" s="98" t="s">
        <v>572</v>
      </c>
      <c r="B245" s="98" t="s">
        <v>571</v>
      </c>
      <c r="C245" s="99" t="s">
        <v>1570</v>
      </c>
      <c r="D245" s="99" t="s">
        <v>1390</v>
      </c>
    </row>
    <row r="246" spans="1:4" ht="30" x14ac:dyDescent="0.25">
      <c r="A246" s="98" t="s">
        <v>598</v>
      </c>
      <c r="B246" s="98" t="s">
        <v>597</v>
      </c>
      <c r="C246" s="99" t="s">
        <v>1571</v>
      </c>
      <c r="D246" s="99" t="s">
        <v>1390</v>
      </c>
    </row>
    <row r="247" spans="1:4" ht="30" x14ac:dyDescent="0.25">
      <c r="A247" s="98" t="s">
        <v>600</v>
      </c>
      <c r="B247" s="98" t="s">
        <v>599</v>
      </c>
      <c r="C247" s="99" t="s">
        <v>1572</v>
      </c>
      <c r="D247" s="99" t="s">
        <v>1390</v>
      </c>
    </row>
    <row r="248" spans="1:4" ht="30" x14ac:dyDescent="0.25">
      <c r="A248" s="98" t="s">
        <v>893</v>
      </c>
      <c r="B248" s="98" t="s">
        <v>892</v>
      </c>
      <c r="C248" s="99" t="s">
        <v>1573</v>
      </c>
      <c r="D248" s="99" t="s">
        <v>1390</v>
      </c>
    </row>
    <row r="249" spans="1:4" ht="30" x14ac:dyDescent="0.25">
      <c r="A249" s="98" t="s">
        <v>249</v>
      </c>
      <c r="B249" s="98" t="s">
        <v>248</v>
      </c>
      <c r="C249" s="99" t="s">
        <v>1574</v>
      </c>
      <c r="D249" s="99" t="s">
        <v>1390</v>
      </c>
    </row>
    <row r="250" spans="1:4" ht="30" x14ac:dyDescent="0.25">
      <c r="A250" s="98" t="s">
        <v>602</v>
      </c>
      <c r="B250" s="98" t="s">
        <v>601</v>
      </c>
      <c r="C250" s="99" t="s">
        <v>1575</v>
      </c>
      <c r="D250" s="99" t="s">
        <v>1390</v>
      </c>
    </row>
    <row r="251" spans="1:4" ht="30" x14ac:dyDescent="0.25">
      <c r="A251" s="98" t="s">
        <v>604</v>
      </c>
      <c r="B251" s="98" t="s">
        <v>603</v>
      </c>
      <c r="C251" s="99" t="s">
        <v>1576</v>
      </c>
      <c r="D251" s="99" t="s">
        <v>1390</v>
      </c>
    </row>
    <row r="252" spans="1:4" ht="30" x14ac:dyDescent="0.25">
      <c r="A252" s="98" t="s">
        <v>606</v>
      </c>
      <c r="B252" s="98" t="s">
        <v>605</v>
      </c>
      <c r="C252" s="99" t="s">
        <v>1577</v>
      </c>
      <c r="D252" s="99" t="s">
        <v>1390</v>
      </c>
    </row>
    <row r="253" spans="1:4" ht="30" x14ac:dyDescent="0.25">
      <c r="A253" s="98" t="s">
        <v>608</v>
      </c>
      <c r="B253" s="98" t="s">
        <v>607</v>
      </c>
      <c r="C253" s="99" t="s">
        <v>1578</v>
      </c>
      <c r="D253" s="99" t="s">
        <v>1390</v>
      </c>
    </row>
    <row r="254" spans="1:4" ht="30" x14ac:dyDescent="0.25">
      <c r="A254" s="98" t="s">
        <v>610</v>
      </c>
      <c r="B254" s="98" t="s">
        <v>609</v>
      </c>
      <c r="C254" s="99" t="s">
        <v>1579</v>
      </c>
      <c r="D254" s="99" t="s">
        <v>1390</v>
      </c>
    </row>
    <row r="255" spans="1:4" ht="30" x14ac:dyDescent="0.25">
      <c r="A255" s="98" t="s">
        <v>612</v>
      </c>
      <c r="B255" s="98" t="s">
        <v>611</v>
      </c>
      <c r="C255" s="99" t="s">
        <v>1580</v>
      </c>
      <c r="D255" s="99" t="s">
        <v>1390</v>
      </c>
    </row>
    <row r="256" spans="1:4" ht="30" x14ac:dyDescent="0.25">
      <c r="A256" s="98" t="s">
        <v>614</v>
      </c>
      <c r="B256" s="98" t="s">
        <v>613</v>
      </c>
      <c r="C256" s="99" t="s">
        <v>1581</v>
      </c>
      <c r="D256" s="99" t="s">
        <v>1390</v>
      </c>
    </row>
    <row r="257" spans="1:4" ht="30" x14ac:dyDescent="0.25">
      <c r="A257" s="98" t="s">
        <v>30</v>
      </c>
      <c r="B257" s="98" t="s">
        <v>29</v>
      </c>
      <c r="C257" s="99" t="s">
        <v>1582</v>
      </c>
      <c r="D257" s="99" t="s">
        <v>1390</v>
      </c>
    </row>
    <row r="258" spans="1:4" ht="30" x14ac:dyDescent="0.25">
      <c r="A258" s="98" t="s">
        <v>616</v>
      </c>
      <c r="B258" s="98" t="s">
        <v>615</v>
      </c>
      <c r="C258" s="99" t="s">
        <v>1583</v>
      </c>
      <c r="D258" s="99" t="s">
        <v>1390</v>
      </c>
    </row>
    <row r="259" spans="1:4" ht="30" x14ac:dyDescent="0.25">
      <c r="A259" s="98" t="s">
        <v>618</v>
      </c>
      <c r="B259" s="98" t="s">
        <v>617</v>
      </c>
      <c r="C259" s="99" t="s">
        <v>1584</v>
      </c>
      <c r="D259" s="99" t="s">
        <v>1390</v>
      </c>
    </row>
    <row r="260" spans="1:4" ht="30" x14ac:dyDescent="0.25">
      <c r="A260" s="98" t="s">
        <v>620</v>
      </c>
      <c r="B260" s="98" t="s">
        <v>619</v>
      </c>
      <c r="C260" s="99" t="s">
        <v>1585</v>
      </c>
      <c r="D260" s="99" t="s">
        <v>1390</v>
      </c>
    </row>
    <row r="261" spans="1:4" ht="30" x14ac:dyDescent="0.25">
      <c r="A261" s="98" t="s">
        <v>622</v>
      </c>
      <c r="B261" s="98" t="s">
        <v>621</v>
      </c>
      <c r="C261" s="99" t="s">
        <v>1586</v>
      </c>
      <c r="D261" s="99" t="s">
        <v>1390</v>
      </c>
    </row>
    <row r="262" spans="1:4" ht="30" x14ac:dyDescent="0.25">
      <c r="A262" s="98" t="s">
        <v>624</v>
      </c>
      <c r="B262" s="98" t="s">
        <v>623</v>
      </c>
      <c r="C262" s="99" t="s">
        <v>1587</v>
      </c>
      <c r="D262" s="99" t="s">
        <v>1390</v>
      </c>
    </row>
    <row r="263" spans="1:4" ht="30" x14ac:dyDescent="0.25">
      <c r="A263" s="98" t="s">
        <v>626</v>
      </c>
      <c r="B263" s="98" t="s">
        <v>625</v>
      </c>
      <c r="C263" s="99" t="s">
        <v>1588</v>
      </c>
      <c r="D263" s="99" t="s">
        <v>1390</v>
      </c>
    </row>
    <row r="264" spans="1:4" ht="30" x14ac:dyDescent="0.25">
      <c r="A264" s="98" t="s">
        <v>495</v>
      </c>
      <c r="B264" s="98" t="s">
        <v>494</v>
      </c>
      <c r="C264" s="99" t="s">
        <v>1589</v>
      </c>
      <c r="D264" s="99" t="s">
        <v>1390</v>
      </c>
    </row>
    <row r="265" spans="1:4" ht="30" x14ac:dyDescent="0.25">
      <c r="A265" s="98" t="s">
        <v>936</v>
      </c>
      <c r="B265" s="98" t="s">
        <v>935</v>
      </c>
      <c r="C265" s="99" t="s">
        <v>1590</v>
      </c>
      <c r="D265" s="99" t="s">
        <v>1390</v>
      </c>
    </row>
    <row r="266" spans="1:4" ht="30" x14ac:dyDescent="0.25">
      <c r="A266" s="98" t="s">
        <v>628</v>
      </c>
      <c r="B266" s="98" t="s">
        <v>627</v>
      </c>
      <c r="C266" s="99" t="s">
        <v>1591</v>
      </c>
      <c r="D266" s="99" t="s">
        <v>1390</v>
      </c>
    </row>
    <row r="267" spans="1:4" ht="30" x14ac:dyDescent="0.25">
      <c r="A267" s="98" t="s">
        <v>456</v>
      </c>
      <c r="B267" s="98" t="s">
        <v>455</v>
      </c>
      <c r="C267" s="99" t="s">
        <v>1592</v>
      </c>
      <c r="D267" s="99" t="s">
        <v>1390</v>
      </c>
    </row>
    <row r="268" spans="1:4" ht="30" x14ac:dyDescent="0.25">
      <c r="A268" s="98" t="s">
        <v>630</v>
      </c>
      <c r="B268" s="98" t="s">
        <v>629</v>
      </c>
      <c r="C268" s="99" t="s">
        <v>1593</v>
      </c>
      <c r="D268" s="99" t="s">
        <v>1390</v>
      </c>
    </row>
    <row r="269" spans="1:4" ht="30" x14ac:dyDescent="0.25">
      <c r="A269" s="98" t="s">
        <v>590</v>
      </c>
      <c r="B269" s="98" t="s">
        <v>589</v>
      </c>
      <c r="C269" s="99" t="s">
        <v>1594</v>
      </c>
      <c r="D269" s="99" t="s">
        <v>1390</v>
      </c>
    </row>
    <row r="270" spans="1:4" ht="30" x14ac:dyDescent="0.25">
      <c r="A270" s="98" t="s">
        <v>588</v>
      </c>
      <c r="B270" s="98" t="s">
        <v>587</v>
      </c>
      <c r="C270" s="99" t="s">
        <v>1595</v>
      </c>
      <c r="D270" s="99" t="s">
        <v>1390</v>
      </c>
    </row>
    <row r="271" spans="1:4" ht="30" x14ac:dyDescent="0.25">
      <c r="A271" s="98" t="s">
        <v>548</v>
      </c>
      <c r="B271" s="98" t="s">
        <v>547</v>
      </c>
      <c r="C271" s="99" t="s">
        <v>1596</v>
      </c>
      <c r="D271" s="99" t="s">
        <v>1390</v>
      </c>
    </row>
    <row r="272" spans="1:4" ht="30" x14ac:dyDescent="0.25">
      <c r="A272" s="98" t="s">
        <v>592</v>
      </c>
      <c r="B272" s="98" t="s">
        <v>591</v>
      </c>
      <c r="C272" s="99" t="s">
        <v>1597</v>
      </c>
      <c r="D272" s="99" t="s">
        <v>1390</v>
      </c>
    </row>
    <row r="273" spans="1:4" ht="30" x14ac:dyDescent="0.25">
      <c r="A273" s="98" t="s">
        <v>632</v>
      </c>
      <c r="B273" s="98" t="s">
        <v>631</v>
      </c>
      <c r="C273" s="99" t="s">
        <v>1598</v>
      </c>
      <c r="D273" s="99" t="s">
        <v>1390</v>
      </c>
    </row>
    <row r="274" spans="1:4" ht="30" x14ac:dyDescent="0.25">
      <c r="A274" s="98" t="s">
        <v>106</v>
      </c>
      <c r="B274" s="98" t="s">
        <v>105</v>
      </c>
      <c r="C274" s="99" t="s">
        <v>1599</v>
      </c>
      <c r="D274" s="99" t="s">
        <v>1390</v>
      </c>
    </row>
    <row r="275" spans="1:4" ht="30" x14ac:dyDescent="0.25">
      <c r="A275" s="98" t="s">
        <v>636</v>
      </c>
      <c r="B275" s="98" t="s">
        <v>635</v>
      </c>
      <c r="C275" s="99" t="s">
        <v>1600</v>
      </c>
      <c r="D275" s="99" t="s">
        <v>1390</v>
      </c>
    </row>
    <row r="276" spans="1:4" ht="30" x14ac:dyDescent="0.25">
      <c r="A276" s="98" t="s">
        <v>360</v>
      </c>
      <c r="B276" s="98" t="s">
        <v>359</v>
      </c>
      <c r="C276" s="99" t="s">
        <v>1601</v>
      </c>
      <c r="D276" s="99" t="s">
        <v>1390</v>
      </c>
    </row>
    <row r="277" spans="1:4" ht="30" x14ac:dyDescent="0.25">
      <c r="A277" s="98" t="s">
        <v>648</v>
      </c>
      <c r="B277" s="98" t="s">
        <v>647</v>
      </c>
      <c r="C277" s="99" t="s">
        <v>649</v>
      </c>
      <c r="D277" s="99" t="s">
        <v>1390</v>
      </c>
    </row>
    <row r="278" spans="1:4" ht="30" x14ac:dyDescent="0.25">
      <c r="A278" s="98" t="s">
        <v>651</v>
      </c>
      <c r="B278" s="98" t="s">
        <v>650</v>
      </c>
      <c r="C278" s="99" t="s">
        <v>1602</v>
      </c>
      <c r="D278" s="99" t="s">
        <v>1390</v>
      </c>
    </row>
    <row r="279" spans="1:4" ht="30" x14ac:dyDescent="0.25">
      <c r="A279" s="98" t="s">
        <v>659</v>
      </c>
      <c r="B279" s="98" t="s">
        <v>658</v>
      </c>
      <c r="C279" s="99" t="s">
        <v>1603</v>
      </c>
      <c r="D279" s="99" t="s">
        <v>1390</v>
      </c>
    </row>
    <row r="280" spans="1:4" ht="30" x14ac:dyDescent="0.25">
      <c r="A280" s="98" t="s">
        <v>43</v>
      </c>
      <c r="B280" s="98" t="s">
        <v>42</v>
      </c>
      <c r="C280" s="99" t="s">
        <v>1604</v>
      </c>
      <c r="D280" s="99" t="s">
        <v>1390</v>
      </c>
    </row>
    <row r="281" spans="1:4" ht="30" x14ac:dyDescent="0.25">
      <c r="A281" s="98" t="s">
        <v>92</v>
      </c>
      <c r="B281" s="98" t="s">
        <v>91</v>
      </c>
      <c r="C281" s="99" t="s">
        <v>1605</v>
      </c>
      <c r="D281" s="99" t="s">
        <v>1390</v>
      </c>
    </row>
    <row r="282" spans="1:4" ht="30" x14ac:dyDescent="0.25">
      <c r="A282" s="98" t="s">
        <v>646</v>
      </c>
      <c r="B282" s="98" t="s">
        <v>645</v>
      </c>
      <c r="C282" s="99" t="s">
        <v>1606</v>
      </c>
      <c r="D282" s="99" t="s">
        <v>1390</v>
      </c>
    </row>
    <row r="283" spans="1:4" ht="30" x14ac:dyDescent="0.25">
      <c r="A283" s="98" t="s">
        <v>289</v>
      </c>
      <c r="B283" s="98" t="s">
        <v>288</v>
      </c>
      <c r="C283" s="99" t="s">
        <v>1607</v>
      </c>
      <c r="D283" s="99" t="s">
        <v>1390</v>
      </c>
    </row>
    <row r="284" spans="1:4" ht="30" x14ac:dyDescent="0.25">
      <c r="A284" s="98" t="s">
        <v>317</v>
      </c>
      <c r="B284" s="98" t="s">
        <v>316</v>
      </c>
      <c r="C284" s="99" t="s">
        <v>1608</v>
      </c>
      <c r="D284" s="99" t="s">
        <v>1390</v>
      </c>
    </row>
    <row r="285" spans="1:4" ht="30" x14ac:dyDescent="0.25">
      <c r="A285" s="98" t="s">
        <v>473</v>
      </c>
      <c r="B285" s="98" t="s">
        <v>472</v>
      </c>
      <c r="C285" s="99" t="s">
        <v>1609</v>
      </c>
      <c r="D285" s="99" t="s">
        <v>1390</v>
      </c>
    </row>
    <row r="286" spans="1:4" ht="30" x14ac:dyDescent="0.25">
      <c r="A286" s="98" t="s">
        <v>483</v>
      </c>
      <c r="B286" s="98" t="s">
        <v>482</v>
      </c>
      <c r="C286" s="99" t="s">
        <v>1610</v>
      </c>
      <c r="D286" s="99" t="s">
        <v>1390</v>
      </c>
    </row>
    <row r="287" spans="1:4" ht="30" x14ac:dyDescent="0.25">
      <c r="A287" s="98" t="s">
        <v>669</v>
      </c>
      <c r="B287" s="98" t="s">
        <v>668</v>
      </c>
      <c r="C287" s="99" t="s">
        <v>1611</v>
      </c>
      <c r="D287" s="99" t="s">
        <v>1390</v>
      </c>
    </row>
    <row r="288" spans="1:4" ht="30" x14ac:dyDescent="0.25">
      <c r="A288" s="98" t="s">
        <v>671</v>
      </c>
      <c r="B288" s="98" t="s">
        <v>670</v>
      </c>
      <c r="C288" s="99" t="s">
        <v>1612</v>
      </c>
      <c r="D288" s="99" t="s">
        <v>1390</v>
      </c>
    </row>
    <row r="289" spans="1:4" ht="30" x14ac:dyDescent="0.25">
      <c r="A289" s="98" t="s">
        <v>163</v>
      </c>
      <c r="B289" s="98" t="s">
        <v>162</v>
      </c>
      <c r="C289" s="99" t="s">
        <v>1613</v>
      </c>
      <c r="D289" s="99" t="s">
        <v>1390</v>
      </c>
    </row>
    <row r="290" spans="1:4" ht="30" x14ac:dyDescent="0.25">
      <c r="A290" s="98" t="s">
        <v>673</v>
      </c>
      <c r="B290" s="98" t="s">
        <v>672</v>
      </c>
      <c r="C290" s="99" t="s">
        <v>1614</v>
      </c>
      <c r="D290" s="99" t="s">
        <v>1390</v>
      </c>
    </row>
    <row r="291" spans="1:4" ht="30" x14ac:dyDescent="0.25">
      <c r="A291" s="98" t="s">
        <v>88</v>
      </c>
      <c r="B291" s="98" t="s">
        <v>87</v>
      </c>
      <c r="C291" s="99" t="s">
        <v>1615</v>
      </c>
      <c r="D291" s="99" t="s">
        <v>1390</v>
      </c>
    </row>
    <row r="292" spans="1:4" ht="30" x14ac:dyDescent="0.25">
      <c r="A292" s="98" t="s">
        <v>689</v>
      </c>
      <c r="B292" s="98" t="s">
        <v>688</v>
      </c>
      <c r="C292" s="99" t="s">
        <v>1616</v>
      </c>
      <c r="D292" s="99" t="s">
        <v>1390</v>
      </c>
    </row>
    <row r="293" spans="1:4" ht="30" x14ac:dyDescent="0.25">
      <c r="A293" s="98" t="s">
        <v>691</v>
      </c>
      <c r="B293" s="98" t="s">
        <v>690</v>
      </c>
      <c r="C293" s="99" t="s">
        <v>1617</v>
      </c>
      <c r="D293" s="99" t="s">
        <v>1390</v>
      </c>
    </row>
    <row r="294" spans="1:4" ht="30" x14ac:dyDescent="0.25">
      <c r="A294" s="98" t="s">
        <v>917</v>
      </c>
      <c r="B294" s="98" t="s">
        <v>916</v>
      </c>
      <c r="C294" s="99" t="s">
        <v>1620</v>
      </c>
      <c r="D294" s="99" t="s">
        <v>1390</v>
      </c>
    </row>
    <row r="295" spans="1:4" ht="30" x14ac:dyDescent="0.25">
      <c r="A295" s="98" t="s">
        <v>255</v>
      </c>
      <c r="B295" s="98" t="s">
        <v>254</v>
      </c>
      <c r="C295" s="99" t="s">
        <v>1621</v>
      </c>
      <c r="D295" s="99" t="s">
        <v>1390</v>
      </c>
    </row>
    <row r="296" spans="1:4" x14ac:dyDescent="0.25">
      <c r="A296" s="98" t="s">
        <v>33</v>
      </c>
      <c r="B296" s="98" t="s">
        <v>31</v>
      </c>
      <c r="C296" s="99" t="s">
        <v>1003</v>
      </c>
      <c r="D296" s="99" t="s">
        <v>1618</v>
      </c>
    </row>
    <row r="297" spans="1:4" x14ac:dyDescent="0.25">
      <c r="A297" s="98" t="s">
        <v>712</v>
      </c>
      <c r="B297" s="98" t="s">
        <v>710</v>
      </c>
      <c r="C297" s="99" t="s">
        <v>1045</v>
      </c>
      <c r="D297" s="99" t="s">
        <v>1618</v>
      </c>
    </row>
    <row r="298" spans="1:4" ht="30" x14ac:dyDescent="0.25">
      <c r="A298" s="98" t="s">
        <v>85</v>
      </c>
      <c r="B298" s="98" t="s">
        <v>83</v>
      </c>
      <c r="C298" s="99" t="s">
        <v>990</v>
      </c>
      <c r="D298" s="99" t="s">
        <v>1618</v>
      </c>
    </row>
    <row r="299" spans="1:4" ht="30" x14ac:dyDescent="0.25">
      <c r="A299" s="98" t="s">
        <v>719</v>
      </c>
      <c r="B299" s="98" t="s">
        <v>717</v>
      </c>
      <c r="C299" s="99" t="s">
        <v>1046</v>
      </c>
      <c r="D299" s="99" t="s">
        <v>1618</v>
      </c>
    </row>
    <row r="300" spans="1:4" x14ac:dyDescent="0.25">
      <c r="A300" s="98" t="s">
        <v>734</v>
      </c>
      <c r="B300" s="98" t="s">
        <v>732</v>
      </c>
      <c r="C300" s="99" t="s">
        <v>1057</v>
      </c>
      <c r="D300" s="99" t="s">
        <v>1618</v>
      </c>
    </row>
    <row r="301" spans="1:4" x14ac:dyDescent="0.25">
      <c r="A301" s="98" t="s">
        <v>749</v>
      </c>
      <c r="B301" s="98" t="s">
        <v>747</v>
      </c>
      <c r="C301" s="99" t="s">
        <v>1055</v>
      </c>
      <c r="D301" s="99" t="s">
        <v>1618</v>
      </c>
    </row>
    <row r="302" spans="1:4" x14ac:dyDescent="0.25">
      <c r="A302" s="98" t="s">
        <v>246</v>
      </c>
      <c r="B302" s="98" t="s">
        <v>244</v>
      </c>
      <c r="C302" s="99" t="s">
        <v>247</v>
      </c>
      <c r="D302" s="99" t="s">
        <v>1618</v>
      </c>
    </row>
    <row r="303" spans="1:4" x14ac:dyDescent="0.25">
      <c r="A303" s="98" t="s">
        <v>258</v>
      </c>
      <c r="B303" s="98" t="s">
        <v>256</v>
      </c>
      <c r="C303" s="99" t="s">
        <v>1010</v>
      </c>
      <c r="D303" s="99" t="s">
        <v>1618</v>
      </c>
    </row>
    <row r="304" spans="1:4" x14ac:dyDescent="0.25">
      <c r="A304" s="98" t="s">
        <v>976</v>
      </c>
      <c r="B304" s="98" t="s">
        <v>783</v>
      </c>
      <c r="C304" s="99" t="s">
        <v>975</v>
      </c>
      <c r="D304" s="99" t="s">
        <v>1618</v>
      </c>
    </row>
    <row r="305" spans="1:4" x14ac:dyDescent="0.25">
      <c r="A305" s="98" t="s">
        <v>794</v>
      </c>
      <c r="B305" s="98" t="s">
        <v>792</v>
      </c>
      <c r="C305" s="99" t="s">
        <v>1006</v>
      </c>
      <c r="D305" s="99" t="s">
        <v>1618</v>
      </c>
    </row>
    <row r="306" spans="1:4" x14ac:dyDescent="0.25">
      <c r="A306" s="98" t="s">
        <v>805</v>
      </c>
      <c r="B306" s="98" t="s">
        <v>803</v>
      </c>
      <c r="C306" s="99" t="s">
        <v>1050</v>
      </c>
      <c r="D306" s="99" t="s">
        <v>1618</v>
      </c>
    </row>
    <row r="307" spans="1:4" ht="30" x14ac:dyDescent="0.25">
      <c r="A307" s="98" t="s">
        <v>809</v>
      </c>
      <c r="B307" s="98" t="s">
        <v>807</v>
      </c>
      <c r="C307" s="99" t="s">
        <v>1058</v>
      </c>
      <c r="D307" s="99" t="s">
        <v>1618</v>
      </c>
    </row>
    <row r="308" spans="1:4" x14ac:dyDescent="0.25">
      <c r="A308" s="98" t="s">
        <v>314</v>
      </c>
      <c r="B308" s="98" t="s">
        <v>312</v>
      </c>
      <c r="C308" s="99" t="s">
        <v>1000</v>
      </c>
      <c r="D308" s="99" t="s">
        <v>1618</v>
      </c>
    </row>
    <row r="309" spans="1:4" x14ac:dyDescent="0.25">
      <c r="A309" s="98" t="s">
        <v>816</v>
      </c>
      <c r="B309" s="98" t="s">
        <v>814</v>
      </c>
      <c r="C309" s="99" t="s">
        <v>1031</v>
      </c>
      <c r="D309" s="99" t="s">
        <v>1618</v>
      </c>
    </row>
    <row r="310" spans="1:4" x14ac:dyDescent="0.25">
      <c r="A310" s="98" t="s">
        <v>339</v>
      </c>
      <c r="B310" s="98" t="s">
        <v>337</v>
      </c>
      <c r="C310" s="99" t="s">
        <v>1049</v>
      </c>
      <c r="D310" s="99" t="s">
        <v>1618</v>
      </c>
    </row>
    <row r="311" spans="1:4" x14ac:dyDescent="0.25">
      <c r="A311" s="98" t="s">
        <v>825</v>
      </c>
      <c r="B311" s="98" t="s">
        <v>823</v>
      </c>
      <c r="C311" s="99" t="s">
        <v>826</v>
      </c>
      <c r="D311" s="99" t="s">
        <v>1618</v>
      </c>
    </row>
    <row r="312" spans="1:4" x14ac:dyDescent="0.25">
      <c r="A312" s="98" t="s">
        <v>829</v>
      </c>
      <c r="B312" s="98" t="s">
        <v>827</v>
      </c>
      <c r="C312" s="99" t="s">
        <v>994</v>
      </c>
      <c r="D312" s="99" t="s">
        <v>1618</v>
      </c>
    </row>
    <row r="313" spans="1:4" x14ac:dyDescent="0.25">
      <c r="A313" s="98" t="s">
        <v>846</v>
      </c>
      <c r="B313" s="98" t="s">
        <v>844</v>
      </c>
      <c r="C313" s="99" t="s">
        <v>1004</v>
      </c>
      <c r="D313" s="99" t="s">
        <v>1618</v>
      </c>
    </row>
    <row r="314" spans="1:4" x14ac:dyDescent="0.25">
      <c r="A314" s="98" t="s">
        <v>423</v>
      </c>
      <c r="B314" s="98" t="s">
        <v>421</v>
      </c>
      <c r="C314" s="99" t="s">
        <v>1035</v>
      </c>
      <c r="D314" s="99" t="s">
        <v>1618</v>
      </c>
    </row>
    <row r="315" spans="1:4" x14ac:dyDescent="0.25">
      <c r="A315" s="98" t="s">
        <v>861</v>
      </c>
      <c r="B315" s="98" t="s">
        <v>859</v>
      </c>
      <c r="C315" s="99" t="s">
        <v>1051</v>
      </c>
      <c r="D315" s="99" t="s">
        <v>1618</v>
      </c>
    </row>
    <row r="316" spans="1:4" x14ac:dyDescent="0.25">
      <c r="A316" s="98" t="s">
        <v>268</v>
      </c>
      <c r="B316" s="98" t="s">
        <v>266</v>
      </c>
      <c r="C316" s="99" t="s">
        <v>995</v>
      </c>
      <c r="D316" s="99" t="s">
        <v>1618</v>
      </c>
    </row>
    <row r="317" spans="1:4" x14ac:dyDescent="0.25">
      <c r="A317" s="98" t="s">
        <v>575</v>
      </c>
      <c r="B317" s="98" t="s">
        <v>573</v>
      </c>
      <c r="C317" s="99" t="s">
        <v>1002</v>
      </c>
      <c r="D317" s="99" t="s">
        <v>1618</v>
      </c>
    </row>
    <row r="318" spans="1:4" x14ac:dyDescent="0.25">
      <c r="A318" s="98" t="s">
        <v>924</v>
      </c>
      <c r="B318" s="98" t="s">
        <v>922</v>
      </c>
      <c r="C318" s="99" t="s">
        <v>1042</v>
      </c>
      <c r="D318" s="99" t="s">
        <v>1618</v>
      </c>
    </row>
    <row r="319" spans="1:4" x14ac:dyDescent="0.25">
      <c r="A319" s="98" t="s">
        <v>928</v>
      </c>
      <c r="B319" s="98" t="s">
        <v>926</v>
      </c>
      <c r="C319" s="99" t="s">
        <v>1062</v>
      </c>
      <c r="D319" s="99" t="s">
        <v>1618</v>
      </c>
    </row>
    <row r="320" spans="1:4" x14ac:dyDescent="0.25">
      <c r="A320" s="98" t="s">
        <v>932</v>
      </c>
      <c r="B320" s="98" t="s">
        <v>930</v>
      </c>
      <c r="C320" s="99" t="s">
        <v>1034</v>
      </c>
      <c r="D320" s="99" t="s">
        <v>1618</v>
      </c>
    </row>
    <row r="321" spans="1:4" x14ac:dyDescent="0.25">
      <c r="A321" s="98" t="s">
        <v>662</v>
      </c>
      <c r="B321" s="98" t="s">
        <v>660</v>
      </c>
      <c r="C321" s="99" t="s">
        <v>1030</v>
      </c>
      <c r="D321" s="99" t="s">
        <v>1618</v>
      </c>
    </row>
    <row r="322" spans="1:4" x14ac:dyDescent="0.25">
      <c r="A322" s="98" t="s">
        <v>694</v>
      </c>
      <c r="B322" s="98" t="s">
        <v>692</v>
      </c>
      <c r="C322" s="99" t="s">
        <v>981</v>
      </c>
      <c r="D322" s="99" t="s">
        <v>1618</v>
      </c>
    </row>
  </sheetData>
  <autoFilter ref="A3:D322" xr:uid="{CD182B56-79CC-4B5C-864A-94DA72D8E253}"/>
  <mergeCells count="1">
    <mergeCell ref="A1:D1"/>
  </mergeCells>
  <conditionalFormatting sqref="A4:A55">
    <cfRule type="duplicateValues" dxfId="2" priority="1"/>
  </conditionalFormatting>
  <conditionalFormatting sqref="B4:B9">
    <cfRule type="duplicateValues" dxfId="1" priority="2"/>
  </conditionalFormatting>
  <conditionalFormatting sqref="B4:B53">
    <cfRule type="duplicateValues" dxfId="0" priority="3"/>
  </conditionalFormatting>
  <pageMargins left="0.7" right="0.7" top="0.75" bottom="0.75" header="0.3" footer="0.3"/>
  <pageSetup scale="72" fitToHeight="0" orientation="portrait" r:id="rId1"/>
  <headerFooter>
    <oddFooter>&amp;LTexas Health and Human Services Commission
Provider Finance Department&amp;RPage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Assumptions</vt:lpstr>
      <vt:lpstr>NSGO Calculation</vt:lpstr>
      <vt:lpstr>2022 FFS IP UPL Test</vt:lpstr>
      <vt:lpstr>2022 FFS OP UPL Test</vt:lpstr>
      <vt:lpstr>Removed</vt:lpstr>
      <vt:lpstr>FMAP</vt:lpstr>
      <vt:lpstr>NSGO_IP_PCT</vt:lpstr>
      <vt:lpstr>NSGO_OP_PCT</vt:lpstr>
      <vt:lpstr>'2022 FFS IP UPL Test'!Print_Area</vt:lpstr>
      <vt:lpstr>'2022 FFS OP UPL Test'!Print_Area</vt:lpstr>
      <vt:lpstr>'NSGO Calculation'!Print_Area</vt:lpstr>
      <vt:lpstr>Removed!Print_Area</vt:lpstr>
      <vt:lpstr>'NSGO Calculation'!Print_Titles</vt:lpstr>
      <vt:lpstr>Removed!Print_Titles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2022-09-02T20:32:54Z</dcterms:created>
  <dcterms:modified xsi:type="dcterms:W3CDTF">2022-09-02T20:37:05Z</dcterms:modified>
</cp:coreProperties>
</file>