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Dutcher01\Desktop\"/>
    </mc:Choice>
  </mc:AlternateContent>
  <xr:revisionPtr revIDLastSave="0" documentId="8_{499DD561-7D62-4D76-B779-065B312DF2C2}" xr6:coauthVersionLast="47" xr6:coauthVersionMax="47" xr10:uidLastSave="{00000000-0000-0000-0000-000000000000}"/>
  <bookViews>
    <workbookView xWindow="-15300" yWindow="-11610" windowWidth="14265" windowHeight="12285" xr2:uid="{ECC70B9A-A1F9-4651-8E45-90FF3056456B}"/>
  </bookViews>
  <sheets>
    <sheet name="Private GME FFY 2022" sheetId="2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\0" localSheetId="0">#REF!</definedName>
    <definedName name="\0">#REF!</definedName>
    <definedName name="\A" localSheetId="0">#REF!</definedName>
    <definedName name="\A">#REF!</definedName>
    <definedName name="\B" localSheetId="0">#REF!</definedName>
    <definedName name="\B">#REF!</definedName>
    <definedName name="\d">#REF!</definedName>
    <definedName name="\e">#N/A</definedName>
    <definedName name="\h">#REF!</definedName>
    <definedName name="\o">#REF!</definedName>
    <definedName name="\s">#N/A</definedName>
    <definedName name="\t">#REF!</definedName>
    <definedName name="\x">#N/A</definedName>
    <definedName name="\y">#REF!</definedName>
    <definedName name="_1\B">#REF!</definedName>
    <definedName name="_1_10_DSH_UPL_OP_COST">#REF!</definedName>
    <definedName name="_1_2005_BR_Provider_Totals">#REF!</definedName>
    <definedName name="_1Prov_Ident_Nbr_with_Suffi">#N/A</definedName>
    <definedName name="_2_10_DSH_UPL_OP_COST">#REF!</definedName>
    <definedName name="_2_DOCS">'[1]SFY 2008 DSH Urban TZG'!#REF!</definedName>
    <definedName name="_2Provider_City_Name">#N/A</definedName>
    <definedName name="_3Provider_Combined_Name">#N/A</definedName>
    <definedName name="_401_HHSC">#REF!</definedName>
    <definedName name="_4Provider_Street_Address_1">#N/A</definedName>
    <definedName name="_A">[2]A83I!#REF!</definedName>
    <definedName name="_Fill" localSheetId="0" hidden="1">#REF!</definedName>
    <definedName name="_Fill" hidden="1">#REF!</definedName>
    <definedName name="_xlnm._FilterDatabase" localSheetId="0" hidden="1">'Private GME FFY 2022'!$A$5:$W$83</definedName>
    <definedName name="_SDA2004">#N/A</definedName>
    <definedName name="_whatisthis" localSheetId="0">[3]DIS00!#REF!</definedName>
    <definedName name="_whatisthis">[3]DIS00!#REF!</definedName>
    <definedName name="aaaaaa" localSheetId="0">[2]A83I!#REF!</definedName>
    <definedName name="aaaaaa">[2]A83I!#REF!</definedName>
    <definedName name="adj_fact" localSheetId="0">#REF!</definedName>
    <definedName name="adj_fact">#REF!</definedName>
    <definedName name="Aggregate_Cap_BR_Only">#REF!</definedName>
    <definedName name="ahsc">#REF!</definedName>
    <definedName name="AHSC_NPI_Data">#REF!</definedName>
    <definedName name="AHSC_NPI_Sheet">#REF!</definedName>
    <definedName name="AHSC_NPI_TIN_name">#REF!</definedName>
    <definedName name="AHSC_UPL_Truven__TX">#REF!</definedName>
    <definedName name="All_SDAs_for_DSH_Hospital_Listing">#REF!</definedName>
    <definedName name="AP87_">#REF!</definedName>
    <definedName name="B_1BD1">#REF!</definedName>
    <definedName name="B_1BD2">#REF!</definedName>
    <definedName name="B_1BD3">#REF!</definedName>
    <definedName name="B_1BD4">#REF!</definedName>
    <definedName name="B_1PG1">#REF!</definedName>
    <definedName name="B_1PG2">#N/A</definedName>
    <definedName name="B_1PG3">#REF!</definedName>
    <definedName name="B_1PG4">#REF!</definedName>
    <definedName name="Base18">'[4]Base Payment Calculation'!$P$7</definedName>
    <definedName name="Base19">'[4]Base Payment Calculation'!$P$16</definedName>
    <definedName name="Base20">'[4]Base Payment Calculation'!$P$25</definedName>
    <definedName name="Base21">'[4]Base Payment Calculation'!$P$34</definedName>
    <definedName name="Base22">'[4]Base Payment Calculation'!$B$44</definedName>
    <definedName name="Base23">'[4]Base Payment Calculation'!$E$44</definedName>
    <definedName name="Base24">'[4]Base Payment Calculation'!$H$44</definedName>
    <definedName name="bbbbb">[3]DIS00!#REF!</definedName>
    <definedName name="BBDRP5_8">#N/A</definedName>
    <definedName name="BBDRREST">#N/A</definedName>
    <definedName name="BexarTotal">'[5]Bexar Actuarial Adjustment'!$M$19</definedName>
    <definedName name="BPT1P2_4">#N/A</definedName>
    <definedName name="BPT1P5_8">#N/A</definedName>
    <definedName name="BPT1PG1">#REF!</definedName>
    <definedName name="BPT1REST">#N/A</definedName>
    <definedName name="BURDEN">#N/A</definedName>
    <definedName name="ccccc" localSheetId="0" hidden="1">#REF!</definedName>
    <definedName name="ccccc" hidden="1">#REF!</definedName>
    <definedName name="cccccc" localSheetId="0">[3]DIS00!#REF!</definedName>
    <definedName name="cccccc">[3]DIS00!#REF!</definedName>
    <definedName name="Cert_CCN">[6]Certification!$C$9</definedName>
    <definedName name="Cert_County">[6]Certification!$E$15</definedName>
    <definedName name="Cert_Hospital">[6]Certification!$C$5</definedName>
    <definedName name="Cert_NPI">[6]Certification!$C$11</definedName>
    <definedName name="Cert_TPI">[6]Certification!$C$13</definedName>
    <definedName name="Childrens_Adjustments">'[6]Medicaid Claims Data'!#REF!</definedName>
    <definedName name="combined_cap" localSheetId="0">#REF!</definedName>
    <definedName name="combined_cap">#REF!</definedName>
    <definedName name="Component_3_data" localSheetId="0">#REF!</definedName>
    <definedName name="Component_3_data">#REF!</definedName>
    <definedName name="COPYMsUMMARY" localSheetId="0">#REF!</definedName>
    <definedName name="COPYMsUMMARY">#REF!</definedName>
    <definedName name="COUNTY">#N/A</definedName>
    <definedName name="Create_Summary_by_TPI">#REF!</definedName>
    <definedName name="CstRpt_B">[6]Certification!$E$32</definedName>
    <definedName name="CstRpt_E">[6]Certification!$E$34</definedName>
    <definedName name="CstRpt_S">[6]Certification!$E$36</definedName>
    <definedName name="Data_Year">[6]Certification!$C$42</definedName>
    <definedName name="_xlnm.Database" localSheetId="0">#REF!</definedName>
    <definedName name="_xlnm.Database">#REF!</definedName>
    <definedName name="Demo_Year">[6]Certification!$C$36</definedName>
    <definedName name="DM_NonRes">'[7]1.1-Assumption Inputs'!$C$41</definedName>
    <definedName name="DM_Res">'[7]1.1-Assumption Inputs'!$C$40</definedName>
    <definedName name="Documentation">'[8]3 - Review Tracker'!#REF!</definedName>
    <definedName name="DSH_Flag">[8]Checks!$L$3</definedName>
    <definedName name="DSH_IND">[9]Checks!$J$3</definedName>
    <definedName name="DSH_INFLATOR">'[6]Sched 4-DSH State Pmt Cap'!$B$24</definedName>
    <definedName name="DY_Begin">'[10]Austin Summary'!$N$22</definedName>
    <definedName name="DY_End">'[10]Austin Summary'!$P$22</definedName>
    <definedName name="eeeeee" localSheetId="0">#REF!</definedName>
    <definedName name="eeeeee">#REF!</definedName>
    <definedName name="Estimated_HSL">'[11]Estimated HSL FFY 2011'!$A$2:$D$185</definedName>
    <definedName name="ExportDataSource" localSheetId="0">#REF!</definedName>
    <definedName name="ExportDataSource">#REF!</definedName>
    <definedName name="fdsfd" localSheetId="0">#REF!</definedName>
    <definedName name="fdsfd">#REF!</definedName>
    <definedName name="fff" localSheetId="0">#REF!</definedName>
    <definedName name="fff">#REF!</definedName>
    <definedName name="Final_Datasheet_03_05_2013">#REF!</definedName>
    <definedName name="FIRST_FMAP">[12]Assumptions!$B$11</definedName>
    <definedName name="FMAP_StateShr">'[13]CHIRP Payment Calc'!$AQ$3</definedName>
    <definedName name="FYEnd">[6]Certification!$E$38</definedName>
    <definedName name="GENERAL" localSheetId="0">#REF!</definedName>
    <definedName name="GENERAL">#REF!</definedName>
    <definedName name="HD_Tot_State_Local">'[6]Hospital Data'!$I$64+'[6]Hospital Data'!$I$85+'[6]Hospital Data'!$I$105</definedName>
    <definedName name="HD_TotRev_Allowable">'[6]Hospital Data'!$G$125</definedName>
    <definedName name="HOME" localSheetId="0">#REF!</definedName>
    <definedName name="HOME">#REF!</definedName>
    <definedName name="HospitalClass">'[14]Hospital Classes'!$B$2:$B$9</definedName>
    <definedName name="I_2">#N/A</definedName>
    <definedName name="I_2_2">#N/A</definedName>
    <definedName name="I_2_3">#N/A</definedName>
    <definedName name="I_2_4">#N/A</definedName>
    <definedName name="I_2_5">#N/A</definedName>
    <definedName name="I_2_6">#N/A</definedName>
    <definedName name="I_2_7">#N/A</definedName>
    <definedName name="I_3">#N/A</definedName>
    <definedName name="I_4">#N/A</definedName>
    <definedName name="IME_NPI_Data">#REF!</definedName>
    <definedName name="IME_NPI_Sheet">#REF!</definedName>
    <definedName name="IME_NPI_TIN_name">#REF!</definedName>
    <definedName name="IME_UPL_Truven__TX">#REF!</definedName>
    <definedName name="imppuf_091001">#REF!</definedName>
    <definedName name="inf_0304">#REF!</definedName>
    <definedName name="inf_0405">#REF!</definedName>
    <definedName name="INRR_614_PRELIM">#REF!</definedName>
    <definedName name="INRR_614_W_EFFECTIVE_DATES">#REF!</definedName>
    <definedName name="INRR_625B">#REF!</definedName>
    <definedName name="INRR615__PROV_PDI_PRELIM_4">#REF!</definedName>
    <definedName name="INRR625_DRGS">#REF!</definedName>
    <definedName name="INRR625D_080310">#REF!</definedName>
    <definedName name="LINE69">#REF!</definedName>
    <definedName name="MCO_AdminFee">[13]FeeCalc!$B$7</definedName>
    <definedName name="MCO_PremiumTax">[13]FeeCalc!$B$8</definedName>
    <definedName name="nbdgd" localSheetId="0">#REF!</definedName>
    <definedName name="nbdgd">#REF!</definedName>
    <definedName name="NPI_Ind">[9]Checks!$F$35</definedName>
    <definedName name="NSGO_IP_PCT">[12]Assumptions!$H$6</definedName>
    <definedName name="NSGO_OP_PCT">[12]Assumptions!$I$6</definedName>
    <definedName name="OffsetValue" localSheetId="0">#REF!</definedName>
    <definedName name="OffsetValue">#REF!</definedName>
    <definedName name="Ownership_List" localSheetId="0">#REF!</definedName>
    <definedName name="Ownership_List">#REF!</definedName>
    <definedName name="PAGE1" localSheetId="0">#REF!</definedName>
    <definedName name="PAGE1">#REF!</definedName>
    <definedName name="PAGE2">#REF!</definedName>
    <definedName name="PARTI">#N/A</definedName>
    <definedName name="PARTII">#N/A</definedName>
    <definedName name="PARTIII_1">#N/A</definedName>
    <definedName name="PARTIII_2">#N/A</definedName>
    <definedName name="PARTIV">#REF!</definedName>
    <definedName name="PG1BDR">#N/A</definedName>
    <definedName name="PG2_4BDR">#REF!</definedName>
    <definedName name="PG5_8BDR">#REF!</definedName>
    <definedName name="Prgm_Year">[6]Certification!$C$38</definedName>
    <definedName name="_xlnm.Print_Area" localSheetId="0">#REF!</definedName>
    <definedName name="_xlnm.Print_Area">#REF!</definedName>
    <definedName name="Print_Area_1" localSheetId="0">#REF!</definedName>
    <definedName name="Print_Area_1">#REF!</definedName>
    <definedName name="Print_Area_MI" localSheetId="0">#REF!</definedName>
    <definedName name="Print_Area_MI">#REF!</definedName>
    <definedName name="_xlnm.Print_Titles">#REF!</definedName>
    <definedName name="Provider_Names">OFFSET(#REF!,0,0,COUNTA(#REF!))</definedName>
    <definedName name="Q02a___Rebasing_TPI_Rural_Cnt">#REF!</definedName>
    <definedName name="qry_OP_UPL">#REF!</definedName>
    <definedName name="qry_total_IP_days">#REF!</definedName>
    <definedName name="regions">#REF!</definedName>
    <definedName name="RENAL">#REF!</definedName>
    <definedName name="RESTBDR">#REF!</definedName>
    <definedName name="RiskMargin_STAR">[13]FeeCalc!$B$5</definedName>
    <definedName name="RiskMargin_STARPLUS">[13]FeeCalc!$B$6</definedName>
    <definedName name="rrrrrr" localSheetId="0">#REF!</definedName>
    <definedName name="rrrrrr">#REF!</definedName>
    <definedName name="SCH1A" localSheetId="0">#REF!</definedName>
    <definedName name="SCH1A">#REF!</definedName>
    <definedName name="SDA_RATES_FOR_MAILOUT_II" localSheetId="0">#REF!</definedName>
    <definedName name="SDA_RATES_FOR_MAILOUT_II">#REF!</definedName>
    <definedName name="SECOND_FMAP">[12]Assumptions!$C$11</definedName>
    <definedName name="selection_adj">[15]Assumptions!$L$25</definedName>
    <definedName name="sort1_beg" localSheetId="0">#REF!</definedName>
    <definedName name="sort1_beg">#REF!</definedName>
    <definedName name="sort1_col" localSheetId="0">#REF!</definedName>
    <definedName name="sort1_col">#REF!</definedName>
    <definedName name="sort1_end" localSheetId="0">#REF!</definedName>
    <definedName name="sort1_end">#REF!</definedName>
    <definedName name="sort10_beg">#REF!</definedName>
    <definedName name="sort10_col">#REF!</definedName>
    <definedName name="sort10_end">#REF!</definedName>
    <definedName name="sort11_beg">#REF!</definedName>
    <definedName name="sort11_col">#REF!</definedName>
    <definedName name="sort11_end">#REF!</definedName>
    <definedName name="sort2_beg">#REF!</definedName>
    <definedName name="sort2_col">#REF!</definedName>
    <definedName name="sort2_end">#REF!</definedName>
    <definedName name="sort3_beg">#REF!</definedName>
    <definedName name="sort3_col">#REF!</definedName>
    <definedName name="sort3_end">#REF!</definedName>
    <definedName name="sort4_beg">#REF!</definedName>
    <definedName name="sort4_col">#REF!</definedName>
    <definedName name="sort4_end">#REF!</definedName>
    <definedName name="sort5_beg">#REF!</definedName>
    <definedName name="sort5_col">#REF!</definedName>
    <definedName name="sort5_end">#REF!</definedName>
    <definedName name="sort6_beg">#REF!</definedName>
    <definedName name="sort6_col">#REF!</definedName>
    <definedName name="sort6_end">#REF!</definedName>
    <definedName name="sort7_beg">#REF!</definedName>
    <definedName name="sort7_col">#REF!</definedName>
    <definedName name="sort7_end">#REF!</definedName>
    <definedName name="sort8_beg">#REF!</definedName>
    <definedName name="sort8_col">#REF!</definedName>
    <definedName name="sort8_end">#REF!</definedName>
    <definedName name="sort9_beg">#REF!</definedName>
    <definedName name="sort9_col">#REF!</definedName>
    <definedName name="sort9_end">#REF!</definedName>
    <definedName name="STAR_Fee">[13]FeeCalc!$B$10</definedName>
    <definedName name="STAR_MCO_Factor">[16]assumptions!$B$7</definedName>
    <definedName name="STARPLUS_Fee">[13]FeeCalc!$B$11</definedName>
    <definedName name="STARPLUS_MCO_Factor">[16]assumptions!$B$8</definedName>
    <definedName name="STATE_OWNED_with_Outlier_and_Inflation" localSheetId="0">#REF!</definedName>
    <definedName name="STATE_OWNED_with_Outlier_and_Inflation">#REF!</definedName>
    <definedName name="StateMatch" comment="NOtes">'[17]DSH Assumptions'!$B$10</definedName>
    <definedName name="STBI4D2" localSheetId="0">#REF!</definedName>
    <definedName name="STBI4D2">#REF!</definedName>
    <definedName name="STBI4D8" localSheetId="0">#REF!</definedName>
    <definedName name="STBI4D8">#REF!</definedName>
    <definedName name="STBICRNA">#N/A</definedName>
    <definedName name="STBII">#N/A</definedName>
    <definedName name="STMEDED">#N/A</definedName>
    <definedName name="STOREBI">#N/A</definedName>
    <definedName name="tm_4093645015" localSheetId="0">#REF!</definedName>
    <definedName name="tm_4093645015">#REF!</definedName>
    <definedName name="tm_4093645264">#REF!</definedName>
    <definedName name="tm_4093645314">#REF!</definedName>
    <definedName name="tm_4093645323">#REF!</definedName>
    <definedName name="tm_4093645391">#REF!</definedName>
    <definedName name="tm_4093645417">#REF!</definedName>
    <definedName name="tm_4093645453">#REF!</definedName>
    <definedName name="tm_4093645454">#REF!</definedName>
    <definedName name="Total_MCO_Payments_and_Charges">#REF!</definedName>
    <definedName name="Traditional_Settlements_Between_1_1_2011___12_31_2011_Rebasing">#REF!</definedName>
    <definedName name="Traditional_Settlements_Between_1_1_2012___12_31_2012">#REF!</definedName>
    <definedName name="Traditional_Settlements_Between_10_1_2013___9_30_2014">'[18]Cost Report Settlements'!#REF!</definedName>
    <definedName name="trend">[15]Assumptions!$A$14:$D$19</definedName>
    <definedName name="tttttt" localSheetId="0">#REF!</definedName>
    <definedName name="tttttt">#REF!</definedName>
    <definedName name="UP" localSheetId="0">#REF!</definedName>
    <definedName name="UP">#REF!</definedName>
    <definedName name="YEAR_BEGIN_1">'[11]DSH Year Totals'!$A$4</definedName>
    <definedName name="YEAR_END_1">'[11]DSH Year Totals'!$B$4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83" i="2" l="1"/>
  <c r="P83" i="2"/>
  <c r="O83" i="2"/>
  <c r="N83" i="2"/>
  <c r="L83" i="2"/>
  <c r="K83" i="2"/>
  <c r="U82" i="2"/>
  <c r="S82" i="2"/>
  <c r="T82" i="2" s="1"/>
  <c r="Q82" i="2"/>
  <c r="W81" i="2"/>
  <c r="V81" i="2"/>
  <c r="U81" i="2"/>
  <c r="S81" i="2"/>
  <c r="T81" i="2" s="1"/>
  <c r="Q81" i="2"/>
  <c r="U80" i="2"/>
  <c r="V80" i="2" s="1"/>
  <c r="W80" i="2" s="1"/>
  <c r="T80" i="2"/>
  <c r="S80" i="2"/>
  <c r="Q80" i="2"/>
  <c r="U79" i="2"/>
  <c r="S79" i="2"/>
  <c r="T79" i="2" s="1"/>
  <c r="Q79" i="2"/>
  <c r="U78" i="2"/>
  <c r="S78" i="2"/>
  <c r="T78" i="2" s="1"/>
  <c r="Q78" i="2"/>
  <c r="W77" i="2"/>
  <c r="V77" i="2"/>
  <c r="U77" i="2"/>
  <c r="S77" i="2"/>
  <c r="T77" i="2" s="1"/>
  <c r="Q77" i="2"/>
  <c r="U76" i="2"/>
  <c r="V76" i="2" s="1"/>
  <c r="W76" i="2" s="1"/>
  <c r="T76" i="2"/>
  <c r="S76" i="2"/>
  <c r="Q76" i="2"/>
  <c r="U75" i="2"/>
  <c r="S75" i="2"/>
  <c r="T75" i="2" s="1"/>
  <c r="Q75" i="2"/>
  <c r="U74" i="2"/>
  <c r="S74" i="2"/>
  <c r="T74" i="2" s="1"/>
  <c r="Q74" i="2"/>
  <c r="W73" i="2"/>
  <c r="V73" i="2"/>
  <c r="U73" i="2"/>
  <c r="S73" i="2"/>
  <c r="T73" i="2" s="1"/>
  <c r="Q73" i="2"/>
  <c r="U72" i="2"/>
  <c r="V72" i="2" s="1"/>
  <c r="W72" i="2" s="1"/>
  <c r="T72" i="2"/>
  <c r="S72" i="2"/>
  <c r="Q72" i="2"/>
  <c r="U71" i="2"/>
  <c r="S71" i="2"/>
  <c r="T71" i="2" s="1"/>
  <c r="Q71" i="2"/>
  <c r="U70" i="2"/>
  <c r="S70" i="2"/>
  <c r="T70" i="2" s="1"/>
  <c r="Q70" i="2"/>
  <c r="W69" i="2"/>
  <c r="V69" i="2"/>
  <c r="U69" i="2"/>
  <c r="S69" i="2"/>
  <c r="T69" i="2" s="1"/>
  <c r="Q69" i="2"/>
  <c r="U68" i="2"/>
  <c r="V68" i="2" s="1"/>
  <c r="W68" i="2" s="1"/>
  <c r="T68" i="2"/>
  <c r="S68" i="2"/>
  <c r="Q68" i="2"/>
  <c r="U67" i="2"/>
  <c r="S67" i="2"/>
  <c r="T67" i="2" s="1"/>
  <c r="Q67" i="2"/>
  <c r="U66" i="2"/>
  <c r="S66" i="2"/>
  <c r="T66" i="2" s="1"/>
  <c r="Q66" i="2"/>
  <c r="W65" i="2"/>
  <c r="V65" i="2"/>
  <c r="U65" i="2"/>
  <c r="S65" i="2"/>
  <c r="T65" i="2" s="1"/>
  <c r="Q65" i="2"/>
  <c r="U64" i="2"/>
  <c r="V64" i="2" s="1"/>
  <c r="W64" i="2" s="1"/>
  <c r="T64" i="2"/>
  <c r="S64" i="2"/>
  <c r="Q64" i="2"/>
  <c r="U63" i="2"/>
  <c r="S63" i="2"/>
  <c r="T63" i="2" s="1"/>
  <c r="Q63" i="2"/>
  <c r="U62" i="2"/>
  <c r="S62" i="2"/>
  <c r="T62" i="2" s="1"/>
  <c r="Q62" i="2"/>
  <c r="W61" i="2"/>
  <c r="V61" i="2"/>
  <c r="U61" i="2"/>
  <c r="S61" i="2"/>
  <c r="T61" i="2" s="1"/>
  <c r="Q61" i="2"/>
  <c r="U60" i="2"/>
  <c r="V60" i="2" s="1"/>
  <c r="W60" i="2" s="1"/>
  <c r="T60" i="2"/>
  <c r="S60" i="2"/>
  <c r="Q60" i="2"/>
  <c r="U59" i="2"/>
  <c r="S59" i="2"/>
  <c r="T59" i="2" s="1"/>
  <c r="Q59" i="2"/>
  <c r="U58" i="2"/>
  <c r="S58" i="2"/>
  <c r="T58" i="2" s="1"/>
  <c r="Q58" i="2"/>
  <c r="W57" i="2"/>
  <c r="V57" i="2"/>
  <c r="U57" i="2"/>
  <c r="S57" i="2"/>
  <c r="T57" i="2" s="1"/>
  <c r="Q57" i="2"/>
  <c r="U56" i="2"/>
  <c r="V56" i="2" s="1"/>
  <c r="W56" i="2" s="1"/>
  <c r="T56" i="2"/>
  <c r="S56" i="2"/>
  <c r="Q56" i="2"/>
  <c r="U55" i="2"/>
  <c r="S55" i="2"/>
  <c r="T55" i="2" s="1"/>
  <c r="Q55" i="2"/>
  <c r="U54" i="2"/>
  <c r="S54" i="2"/>
  <c r="T54" i="2" s="1"/>
  <c r="Q54" i="2"/>
  <c r="W53" i="2"/>
  <c r="V53" i="2"/>
  <c r="U53" i="2"/>
  <c r="S53" i="2"/>
  <c r="T53" i="2" s="1"/>
  <c r="Q53" i="2"/>
  <c r="U52" i="2"/>
  <c r="V52" i="2" s="1"/>
  <c r="W52" i="2" s="1"/>
  <c r="T52" i="2"/>
  <c r="S52" i="2"/>
  <c r="Q52" i="2"/>
  <c r="U51" i="2"/>
  <c r="S51" i="2"/>
  <c r="T51" i="2" s="1"/>
  <c r="Q51" i="2"/>
  <c r="U50" i="2"/>
  <c r="S50" i="2"/>
  <c r="T50" i="2" s="1"/>
  <c r="Q50" i="2"/>
  <c r="W49" i="2"/>
  <c r="V49" i="2"/>
  <c r="U49" i="2"/>
  <c r="S49" i="2"/>
  <c r="T49" i="2" s="1"/>
  <c r="Q49" i="2"/>
  <c r="U48" i="2"/>
  <c r="V48" i="2" s="1"/>
  <c r="W48" i="2" s="1"/>
  <c r="T48" i="2"/>
  <c r="S48" i="2"/>
  <c r="Q48" i="2"/>
  <c r="U47" i="2"/>
  <c r="S47" i="2"/>
  <c r="T47" i="2" s="1"/>
  <c r="Q47" i="2"/>
  <c r="U46" i="2"/>
  <c r="S46" i="2"/>
  <c r="T46" i="2" s="1"/>
  <c r="Q46" i="2"/>
  <c r="W45" i="2"/>
  <c r="V45" i="2"/>
  <c r="U45" i="2"/>
  <c r="S45" i="2"/>
  <c r="T45" i="2" s="1"/>
  <c r="Q45" i="2"/>
  <c r="U44" i="2"/>
  <c r="V44" i="2" s="1"/>
  <c r="W44" i="2" s="1"/>
  <c r="T44" i="2"/>
  <c r="S44" i="2"/>
  <c r="Q44" i="2"/>
  <c r="U43" i="2"/>
  <c r="S43" i="2"/>
  <c r="T43" i="2" s="1"/>
  <c r="Q43" i="2"/>
  <c r="U42" i="2"/>
  <c r="S42" i="2"/>
  <c r="T42" i="2" s="1"/>
  <c r="Q42" i="2"/>
  <c r="W41" i="2"/>
  <c r="V41" i="2"/>
  <c r="U41" i="2"/>
  <c r="S41" i="2"/>
  <c r="T41" i="2" s="1"/>
  <c r="Q41" i="2"/>
  <c r="U40" i="2"/>
  <c r="V40" i="2" s="1"/>
  <c r="W40" i="2" s="1"/>
  <c r="T40" i="2"/>
  <c r="S40" i="2"/>
  <c r="Q40" i="2"/>
  <c r="U39" i="2"/>
  <c r="S39" i="2"/>
  <c r="T39" i="2" s="1"/>
  <c r="Q39" i="2"/>
  <c r="U38" i="2"/>
  <c r="S38" i="2"/>
  <c r="T38" i="2" s="1"/>
  <c r="Q38" i="2"/>
  <c r="W37" i="2"/>
  <c r="V37" i="2"/>
  <c r="U37" i="2"/>
  <c r="S37" i="2"/>
  <c r="T37" i="2" s="1"/>
  <c r="Q37" i="2"/>
  <c r="U36" i="2"/>
  <c r="V36" i="2" s="1"/>
  <c r="W36" i="2" s="1"/>
  <c r="T36" i="2"/>
  <c r="S36" i="2"/>
  <c r="Q36" i="2"/>
  <c r="U35" i="2"/>
  <c r="S35" i="2"/>
  <c r="T35" i="2" s="1"/>
  <c r="Q35" i="2"/>
  <c r="U34" i="2"/>
  <c r="S34" i="2"/>
  <c r="T34" i="2" s="1"/>
  <c r="Q34" i="2"/>
  <c r="W33" i="2"/>
  <c r="V33" i="2"/>
  <c r="U33" i="2"/>
  <c r="S33" i="2"/>
  <c r="T33" i="2" s="1"/>
  <c r="Q33" i="2"/>
  <c r="U32" i="2"/>
  <c r="V32" i="2" s="1"/>
  <c r="W32" i="2" s="1"/>
  <c r="T32" i="2"/>
  <c r="S32" i="2"/>
  <c r="Q32" i="2"/>
  <c r="U31" i="2"/>
  <c r="S31" i="2"/>
  <c r="T31" i="2" s="1"/>
  <c r="Q31" i="2"/>
  <c r="U30" i="2"/>
  <c r="S30" i="2"/>
  <c r="T30" i="2" s="1"/>
  <c r="Q30" i="2"/>
  <c r="W29" i="2"/>
  <c r="V29" i="2"/>
  <c r="U29" i="2"/>
  <c r="S29" i="2"/>
  <c r="T29" i="2" s="1"/>
  <c r="Q29" i="2"/>
  <c r="U28" i="2"/>
  <c r="V28" i="2" s="1"/>
  <c r="W28" i="2" s="1"/>
  <c r="T28" i="2"/>
  <c r="S28" i="2"/>
  <c r="Q28" i="2"/>
  <c r="U27" i="2"/>
  <c r="S27" i="2"/>
  <c r="T27" i="2" s="1"/>
  <c r="Q27" i="2"/>
  <c r="U26" i="2"/>
  <c r="S26" i="2"/>
  <c r="T26" i="2" s="1"/>
  <c r="Q26" i="2"/>
  <c r="W25" i="2"/>
  <c r="V25" i="2"/>
  <c r="U25" i="2"/>
  <c r="S25" i="2"/>
  <c r="T25" i="2" s="1"/>
  <c r="Q25" i="2"/>
  <c r="U24" i="2"/>
  <c r="V24" i="2" s="1"/>
  <c r="W24" i="2" s="1"/>
  <c r="T24" i="2"/>
  <c r="S24" i="2"/>
  <c r="Q24" i="2"/>
  <c r="U23" i="2"/>
  <c r="S23" i="2"/>
  <c r="T23" i="2" s="1"/>
  <c r="Q23" i="2"/>
  <c r="U22" i="2"/>
  <c r="S22" i="2"/>
  <c r="T22" i="2" s="1"/>
  <c r="Q22" i="2"/>
  <c r="W21" i="2"/>
  <c r="V21" i="2"/>
  <c r="U21" i="2"/>
  <c r="S21" i="2"/>
  <c r="T21" i="2" s="1"/>
  <c r="Q21" i="2"/>
  <c r="U20" i="2"/>
  <c r="V20" i="2" s="1"/>
  <c r="W20" i="2" s="1"/>
  <c r="T20" i="2"/>
  <c r="S20" i="2"/>
  <c r="Q20" i="2"/>
  <c r="U19" i="2"/>
  <c r="S19" i="2"/>
  <c r="T19" i="2" s="1"/>
  <c r="Q19" i="2"/>
  <c r="U18" i="2"/>
  <c r="S18" i="2"/>
  <c r="T18" i="2" s="1"/>
  <c r="Q18" i="2"/>
  <c r="W17" i="2"/>
  <c r="V17" i="2"/>
  <c r="U17" i="2"/>
  <c r="S17" i="2"/>
  <c r="T17" i="2" s="1"/>
  <c r="Q17" i="2"/>
  <c r="U16" i="2"/>
  <c r="V16" i="2" s="1"/>
  <c r="W16" i="2" s="1"/>
  <c r="T16" i="2"/>
  <c r="S16" i="2"/>
  <c r="Q16" i="2"/>
  <c r="U15" i="2"/>
  <c r="S15" i="2"/>
  <c r="T15" i="2" s="1"/>
  <c r="Q15" i="2"/>
  <c r="U14" i="2"/>
  <c r="S14" i="2"/>
  <c r="T14" i="2" s="1"/>
  <c r="Q14" i="2"/>
  <c r="W13" i="2"/>
  <c r="V13" i="2"/>
  <c r="U13" i="2"/>
  <c r="S13" i="2"/>
  <c r="T13" i="2" s="1"/>
  <c r="Q13" i="2"/>
  <c r="U12" i="2"/>
  <c r="V12" i="2" s="1"/>
  <c r="W12" i="2" s="1"/>
  <c r="T12" i="2"/>
  <c r="S12" i="2"/>
  <c r="Q12" i="2"/>
  <c r="U11" i="2"/>
  <c r="S11" i="2"/>
  <c r="T11" i="2" s="1"/>
  <c r="Q11" i="2"/>
  <c r="U10" i="2"/>
  <c r="S10" i="2"/>
  <c r="T10" i="2" s="1"/>
  <c r="Q10" i="2"/>
  <c r="W9" i="2"/>
  <c r="V9" i="2"/>
  <c r="U9" i="2"/>
  <c r="S9" i="2"/>
  <c r="T9" i="2" s="1"/>
  <c r="Q9" i="2"/>
  <c r="U8" i="2"/>
  <c r="V8" i="2" s="1"/>
  <c r="W8" i="2" s="1"/>
  <c r="T8" i="2"/>
  <c r="S8" i="2"/>
  <c r="Q8" i="2"/>
  <c r="U7" i="2"/>
  <c r="S7" i="2"/>
  <c r="T7" i="2" s="1"/>
  <c r="Q7" i="2"/>
  <c r="U6" i="2"/>
  <c r="U83" i="2" s="1"/>
  <c r="S6" i="2"/>
  <c r="S83" i="2" s="1"/>
  <c r="Q6" i="2"/>
  <c r="W7" i="2" l="1"/>
  <c r="W78" i="2"/>
  <c r="W23" i="2"/>
  <c r="W19" i="2"/>
  <c r="W38" i="2"/>
  <c r="W14" i="2"/>
  <c r="W15" i="2"/>
  <c r="W34" i="2"/>
  <c r="W47" i="2"/>
  <c r="W46" i="2"/>
  <c r="W59" i="2"/>
  <c r="W10" i="2"/>
  <c r="T6" i="2"/>
  <c r="T83" i="2" s="1"/>
  <c r="V7" i="2"/>
  <c r="V11" i="2"/>
  <c r="W11" i="2" s="1"/>
  <c r="V15" i="2"/>
  <c r="V19" i="2"/>
  <c r="V23" i="2"/>
  <c r="V27" i="2"/>
  <c r="W27" i="2" s="1"/>
  <c r="V31" i="2"/>
  <c r="W31" i="2" s="1"/>
  <c r="V35" i="2"/>
  <c r="W35" i="2" s="1"/>
  <c r="V39" i="2"/>
  <c r="W39" i="2" s="1"/>
  <c r="V43" i="2"/>
  <c r="W43" i="2" s="1"/>
  <c r="V47" i="2"/>
  <c r="V51" i="2"/>
  <c r="W51" i="2" s="1"/>
  <c r="V55" i="2"/>
  <c r="W55" i="2" s="1"/>
  <c r="V59" i="2"/>
  <c r="V63" i="2"/>
  <c r="W63" i="2" s="1"/>
  <c r="V67" i="2"/>
  <c r="W67" i="2" s="1"/>
  <c r="V71" i="2"/>
  <c r="W71" i="2" s="1"/>
  <c r="V75" i="2"/>
  <c r="W75" i="2" s="1"/>
  <c r="V79" i="2"/>
  <c r="W79" i="2" s="1"/>
  <c r="V6" i="2"/>
  <c r="V10" i="2"/>
  <c r="V14" i="2"/>
  <c r="V18" i="2"/>
  <c r="W18" i="2" s="1"/>
  <c r="V22" i="2"/>
  <c r="W22" i="2" s="1"/>
  <c r="V26" i="2"/>
  <c r="W26" i="2" s="1"/>
  <c r="V30" i="2"/>
  <c r="W30" i="2" s="1"/>
  <c r="V34" i="2"/>
  <c r="V38" i="2"/>
  <c r="V42" i="2"/>
  <c r="W42" i="2" s="1"/>
  <c r="V46" i="2"/>
  <c r="V50" i="2"/>
  <c r="W50" i="2" s="1"/>
  <c r="V54" i="2"/>
  <c r="W54" i="2" s="1"/>
  <c r="V58" i="2"/>
  <c r="W58" i="2" s="1"/>
  <c r="V62" i="2"/>
  <c r="W62" i="2" s="1"/>
  <c r="V66" i="2"/>
  <c r="W66" i="2" s="1"/>
  <c r="V70" i="2"/>
  <c r="W70" i="2" s="1"/>
  <c r="V74" i="2"/>
  <c r="W74" i="2" s="1"/>
  <c r="V78" i="2"/>
  <c r="V82" i="2"/>
  <c r="W82" i="2" s="1"/>
  <c r="W6" i="2"/>
  <c r="W83" i="2" l="1"/>
  <c r="V83" i="2"/>
</calcChain>
</file>

<file path=xl/sharedStrings.xml><?xml version="1.0" encoding="utf-8"?>
<sst xmlns="http://schemas.openxmlformats.org/spreadsheetml/2006/main" count="642" uniqueCount="399">
  <si>
    <t>Private Hospital GME FFY 2022</t>
  </si>
  <si>
    <t>Federal Share</t>
  </si>
  <si>
    <t>State Share</t>
  </si>
  <si>
    <t>*Updated Provider Data</t>
  </si>
  <si>
    <t>Master TPI</t>
  </si>
  <si>
    <t>Master NPI</t>
  </si>
  <si>
    <t>CCN</t>
  </si>
  <si>
    <t>PROVIDER NAME</t>
  </si>
  <si>
    <t>City</t>
  </si>
  <si>
    <t>County</t>
  </si>
  <si>
    <t>Class Based on 2022 DSH Qualification</t>
  </si>
  <si>
    <t>Cost Report Start Date</t>
  </si>
  <si>
    <t>Cost Report End Date</t>
  </si>
  <si>
    <t>Worksheet
S-2 Part I L3.00 C7.00</t>
  </si>
  <si>
    <t>Interns &amp; Residents FTEs
(Latest Available
Cost Report)</t>
  </si>
  <si>
    <t>PPF</t>
  </si>
  <si>
    <t>Per Resident Amount
(Latest Available
Cost Report)</t>
  </si>
  <si>
    <t>FFY 2022
Total GME Costs</t>
  </si>
  <si>
    <t>Latest Avail CR Total Medicaid Days</t>
  </si>
  <si>
    <t>Latest Avail CR Total Hospital Days</t>
  </si>
  <si>
    <t>Percent Medicaid Days to Total Days (Medicaid Util)</t>
  </si>
  <si>
    <t>FFY 2022
Medicaid Portion of GME Costs</t>
  </si>
  <si>
    <t xml:space="preserve">First Semi-Annual Payment </t>
  </si>
  <si>
    <t>Second Semi-Annual Payment</t>
  </si>
  <si>
    <t>IGT Total Year</t>
  </si>
  <si>
    <t>IGT Required for First Payment</t>
  </si>
  <si>
    <t>IGT Required for Second Payment</t>
  </si>
  <si>
    <t>130601104</t>
  </si>
  <si>
    <t>1700801909</t>
  </si>
  <si>
    <t>450002</t>
  </si>
  <si>
    <t>THE HOSPITALS OF PROVIDENCE-MEMORIAL</t>
  </si>
  <si>
    <t>EL PASO</t>
  </si>
  <si>
    <t>Private</t>
  </si>
  <si>
    <t>P</t>
  </si>
  <si>
    <t>127267603</t>
  </si>
  <si>
    <t>1942294939</t>
  </si>
  <si>
    <t>450011</t>
  </si>
  <si>
    <t>ST. JOSEPH REGIONAL HEALTH CENTER</t>
  </si>
  <si>
    <t>BRYAN</t>
  </si>
  <si>
    <t>BRAZOS</t>
  </si>
  <si>
    <t>139485012</t>
  </si>
  <si>
    <t>1447250253</t>
  </si>
  <si>
    <t>450021</t>
  </si>
  <si>
    <t>BAYLOR UNIVERSITY MEDICAL CTR</t>
  </si>
  <si>
    <t>DALLAS</t>
  </si>
  <si>
    <t>162033801</t>
  </si>
  <si>
    <t>1548232044</t>
  </si>
  <si>
    <t>450029</t>
  </si>
  <si>
    <t>LAREDO MEDICAL CENTER</t>
  </si>
  <si>
    <t>LAREDO</t>
  </si>
  <si>
    <t>WEBB</t>
  </si>
  <si>
    <t>112667403</t>
  </si>
  <si>
    <t>1124092036</t>
  </si>
  <si>
    <t>450032</t>
  </si>
  <si>
    <t>GOOD SHEPHERD MEDICAL CENTER</t>
  </si>
  <si>
    <t>LONGVIEW</t>
  </si>
  <si>
    <t>GREGG</t>
  </si>
  <si>
    <t>292096901</t>
  </si>
  <si>
    <t>1154618742</t>
  </si>
  <si>
    <t>450033</t>
  </si>
  <si>
    <t>VALLEY BAPTIST MEDICAL CENTER</t>
  </si>
  <si>
    <t>HARLINGEN</t>
  </si>
  <si>
    <t>CAMERON</t>
  </si>
  <si>
    <t>181706601</t>
  </si>
  <si>
    <t>1154361475</t>
  </si>
  <si>
    <t>450035</t>
  </si>
  <si>
    <t>ST JOSEPH MEDICAL CENTER</t>
  </si>
  <si>
    <t>HOUSTON</t>
  </si>
  <si>
    <t>HARRIS</t>
  </si>
  <si>
    <t>408600101</t>
  </si>
  <si>
    <t>1972517365</t>
  </si>
  <si>
    <t>450040</t>
  </si>
  <si>
    <t>COVENANT MEDICAL CENTER</t>
  </si>
  <si>
    <t>LUBBOCK</t>
  </si>
  <si>
    <t>111829102</t>
  </si>
  <si>
    <t>1093708679</t>
  </si>
  <si>
    <t>450042</t>
  </si>
  <si>
    <t>ASCENSION PROVIDENCE</t>
  </si>
  <si>
    <t>WACO</t>
  </si>
  <si>
    <t>McLennan</t>
  </si>
  <si>
    <t>121775403</t>
  </si>
  <si>
    <t>1689641680</t>
  </si>
  <si>
    <t>450046</t>
  </si>
  <si>
    <t>CHRISTUS SPOHN HOSP CORPUS CHRISTI</t>
  </si>
  <si>
    <t>CORPUS CHRISTI</t>
  </si>
  <si>
    <t>NUECES</t>
  </si>
  <si>
    <t>135032405</t>
  </si>
  <si>
    <t>1528027786</t>
  </si>
  <si>
    <t>450051</t>
  </si>
  <si>
    <t>METHODIST DALLAS MEDICAL CENTER</t>
  </si>
  <si>
    <t>137249208</t>
  </si>
  <si>
    <t>1477516466</t>
  </si>
  <si>
    <t>450054</t>
  </si>
  <si>
    <t>SCOTT AND WHITE MEMORIAL HOSPITAL</t>
  </si>
  <si>
    <t>TEMPLE</t>
  </si>
  <si>
    <t>BELL</t>
  </si>
  <si>
    <t>135225404</t>
  </si>
  <si>
    <t>1164526786</t>
  </si>
  <si>
    <t>450056</t>
  </si>
  <si>
    <t>ASCENSION SETON MEDICAL CENTER</t>
  </si>
  <si>
    <t>AUSTIN</t>
  </si>
  <si>
    <t>TRAVIS</t>
  </si>
  <si>
    <t>159156201</t>
  </si>
  <si>
    <t>1598744856</t>
  </si>
  <si>
    <t>450058</t>
  </si>
  <si>
    <t>BAPTIST HEALTH SYSTEM</t>
  </si>
  <si>
    <t>SAN ANTONIO</t>
  </si>
  <si>
    <t>BEXAR</t>
  </si>
  <si>
    <t>137805107</t>
  </si>
  <si>
    <t>1982666111</t>
  </si>
  <si>
    <t>450068</t>
  </si>
  <si>
    <t>MEMORIAL HERMANN TEXAS MEDICAL CNTR</t>
  </si>
  <si>
    <t>388347201</t>
  </si>
  <si>
    <t>1407364847</t>
  </si>
  <si>
    <t>450083</t>
  </si>
  <si>
    <t>UT HEALTH EAST TEXAS TYLER</t>
  </si>
  <si>
    <t>TYLER</t>
  </si>
  <si>
    <t>SMITH</t>
  </si>
  <si>
    <t>094105602</t>
  </si>
  <si>
    <t>1518911833</t>
  </si>
  <si>
    <t>450087</t>
  </si>
  <si>
    <t>MEDICAL CITY NORTH HILLS</t>
  </si>
  <si>
    <t>NORTH RICHLAND HILLS</t>
  </si>
  <si>
    <t>TARRANT</t>
  </si>
  <si>
    <t>138962907</t>
  </si>
  <si>
    <t>1891882833</t>
  </si>
  <si>
    <t>450101</t>
  </si>
  <si>
    <t>HILLCREST BAPTIST MEDICAL CENTER</t>
  </si>
  <si>
    <t>MC LENNAN</t>
  </si>
  <si>
    <t>094108002</t>
  </si>
  <si>
    <t>1679578439</t>
  </si>
  <si>
    <t>450102</t>
  </si>
  <si>
    <t>CHRISTUS MOTHER FRANCES HOSP-TYLER</t>
  </si>
  <si>
    <t>094109802</t>
  </si>
  <si>
    <t>1770536120</t>
  </si>
  <si>
    <t>450107</t>
  </si>
  <si>
    <t>LAS PALMAS MEDICAL CENTER</t>
  </si>
  <si>
    <t>094113001</t>
  </si>
  <si>
    <t>1770573586</t>
  </si>
  <si>
    <t>450119</t>
  </si>
  <si>
    <t>SOUTH TEXAS HEALTH SYSTEM</t>
  </si>
  <si>
    <t>EDINBURG</t>
  </si>
  <si>
    <t>HIDALGO</t>
  </si>
  <si>
    <t>137265806</t>
  </si>
  <si>
    <t>1093810327</t>
  </si>
  <si>
    <t>450124</t>
  </si>
  <si>
    <t>DELL SETON MEDICAL CENTER AT THE UNI</t>
  </si>
  <si>
    <t>135035706</t>
  </si>
  <si>
    <t>1861488579</t>
  </si>
  <si>
    <t>450128</t>
  </si>
  <si>
    <t>KNAPP MEDICAL  CENTER</t>
  </si>
  <si>
    <t>WESLACO</t>
  </si>
  <si>
    <t>112677302</t>
  </si>
  <si>
    <t>1336172105</t>
  </si>
  <si>
    <t>450135</t>
  </si>
  <si>
    <t>TX HLTH HARRIS METHODIST HOSPITAL</t>
  </si>
  <si>
    <t>FORT WORTH</t>
  </si>
  <si>
    <t>135036506</t>
  </si>
  <si>
    <t>1669472387</t>
  </si>
  <si>
    <t>450137</t>
  </si>
  <si>
    <t>BAYLOR S&amp;W ALL SAINTS MEDICAL CENTER</t>
  </si>
  <si>
    <t>094118902</t>
  </si>
  <si>
    <t>1851343909</t>
  </si>
  <si>
    <t>450147</t>
  </si>
  <si>
    <t>DETAR HEALTHCARE SYSTEMS</t>
  </si>
  <si>
    <t>VICTORIA</t>
  </si>
  <si>
    <t>020834001</t>
  </si>
  <si>
    <t>1730132234</t>
  </si>
  <si>
    <t>450184</t>
  </si>
  <si>
    <t>MEMORIAL HERMANN  HOSPITAL SYS</t>
  </si>
  <si>
    <t>127300503</t>
  </si>
  <si>
    <t>1184622847</t>
  </si>
  <si>
    <t>450193</t>
  </si>
  <si>
    <t>CHI ST LUKES HEALTH BAYLOR MED CTR</t>
  </si>
  <si>
    <t>207311601</t>
  </si>
  <si>
    <t>1114903523</t>
  </si>
  <si>
    <t>450200</t>
  </si>
  <si>
    <t>WADLEY REGIONAL MEDICAL CENTER</t>
  </si>
  <si>
    <t>TEXARKANA</t>
  </si>
  <si>
    <t>BOWIE</t>
  </si>
  <si>
    <t>385345901</t>
  </si>
  <si>
    <t>1417471467</t>
  </si>
  <si>
    <t>450203</t>
  </si>
  <si>
    <t>MEDICAL CITY WEATHERFORD</t>
  </si>
  <si>
    <t>WEATHERFORD</t>
  </si>
  <si>
    <t>Parker</t>
  </si>
  <si>
    <t>137245009</t>
  </si>
  <si>
    <t>1467442418</t>
  </si>
  <si>
    <t>450209</t>
  </si>
  <si>
    <t>NORTHWEST TEXAS HOSPITAL</t>
  </si>
  <si>
    <t>AMARILLO</t>
  </si>
  <si>
    <t>POTTER</t>
  </si>
  <si>
    <t>020841501</t>
  </si>
  <si>
    <t>1962455816</t>
  </si>
  <si>
    <t>450222</t>
  </si>
  <si>
    <t>CONROE REGIONAL MEDICAL CENTER</t>
  </si>
  <si>
    <t>CONROE</t>
  </si>
  <si>
    <t>MONTGOMERY</t>
  </si>
  <si>
    <t>322879301</t>
  </si>
  <si>
    <t>1407191984</t>
  </si>
  <si>
    <t>450231</t>
  </si>
  <si>
    <t>BAPTIST SAINT ANTHONYS HOSPITAL</t>
  </si>
  <si>
    <t>020844901</t>
  </si>
  <si>
    <t>1194787218</t>
  </si>
  <si>
    <t>450237</t>
  </si>
  <si>
    <t>SANTA ROSA HEALTHCARE</t>
  </si>
  <si>
    <t>194997601</t>
  </si>
  <si>
    <t>1851390967</t>
  </si>
  <si>
    <t>450324</t>
  </si>
  <si>
    <t>TEXOMA MEDICAL CENTER</t>
  </si>
  <si>
    <t>DENISON</t>
  </si>
  <si>
    <t>GRAYSON</t>
  </si>
  <si>
    <t>094148602</t>
  </si>
  <si>
    <t>1093744187</t>
  </si>
  <si>
    <t>450346</t>
  </si>
  <si>
    <t>BAPTIST BEAUMONT HOSPITAL</t>
  </si>
  <si>
    <t>BEAUMONT</t>
  </si>
  <si>
    <t>JEFFERSON</t>
  </si>
  <si>
    <t>137949705</t>
  </si>
  <si>
    <t>1548387418</t>
  </si>
  <si>
    <t>450358</t>
  </si>
  <si>
    <t>THE METHODIST HOSPITAL</t>
  </si>
  <si>
    <t>135223905</t>
  </si>
  <si>
    <t>1265430177</t>
  </si>
  <si>
    <t>450372</t>
  </si>
  <si>
    <t>BAYLOR SW MEDICAL CENTER- WAXAHACHIE</t>
  </si>
  <si>
    <t>WAXAHACHIE</t>
  </si>
  <si>
    <t>ELLIS</t>
  </si>
  <si>
    <t>094154402</t>
  </si>
  <si>
    <t>1124074273</t>
  </si>
  <si>
    <t>450388</t>
  </si>
  <si>
    <t>METHODIST HOSPITAL</t>
  </si>
  <si>
    <t>137962006</t>
  </si>
  <si>
    <t>1891789772</t>
  </si>
  <si>
    <t>450424</t>
  </si>
  <si>
    <t>SAN JACINTO METHODIST HOSPITAL</t>
  </si>
  <si>
    <t>BAYTOWN</t>
  </si>
  <si>
    <t>193867201</t>
  </si>
  <si>
    <t>1740450121</t>
  </si>
  <si>
    <t>450638</t>
  </si>
  <si>
    <t>HOUSTON NORTHWEST MEDICAL CENTER</t>
  </si>
  <si>
    <t>136326908</t>
  </si>
  <si>
    <t>1104845015</t>
  </si>
  <si>
    <t>450639</t>
  </si>
  <si>
    <t>TEXAS HEALTH H-E-B</t>
  </si>
  <si>
    <t>BEDFORD</t>
  </si>
  <si>
    <t>094187402</t>
  </si>
  <si>
    <t>1275580938</t>
  </si>
  <si>
    <t>450644</t>
  </si>
  <si>
    <t>HCA HOUSTON HEALTHCARE WEST</t>
  </si>
  <si>
    <t>020943901</t>
  </si>
  <si>
    <t>1689628984</t>
  </si>
  <si>
    <t>450647</t>
  </si>
  <si>
    <t>MEDICAL CITY DALLAS</t>
  </si>
  <si>
    <t>127311205</t>
  </si>
  <si>
    <t>1699726406</t>
  </si>
  <si>
    <t>450651</t>
  </si>
  <si>
    <t>MEDICAL CITY PLANO</t>
  </si>
  <si>
    <t>PLANO</t>
  </si>
  <si>
    <t>COLLIN</t>
  </si>
  <si>
    <t>378943001</t>
  </si>
  <si>
    <t>1073043592</t>
  </si>
  <si>
    <t>450659</t>
  </si>
  <si>
    <t>HOUSTON HEALTHCARE MEDICAL CENTER</t>
  </si>
  <si>
    <t>Harris</t>
  </si>
  <si>
    <t>094193202</t>
  </si>
  <si>
    <t>1659323772</t>
  </si>
  <si>
    <t>450672</t>
  </si>
  <si>
    <t>MEDICAL CITY FORT WORTH</t>
  </si>
  <si>
    <t>020950401</t>
  </si>
  <si>
    <t>1134172406</t>
  </si>
  <si>
    <t>450675</t>
  </si>
  <si>
    <t>MEDICAL CITY ARLINGTON</t>
  </si>
  <si>
    <t>ARLINGTON</t>
  </si>
  <si>
    <t>136491104</t>
  </si>
  <si>
    <t>1912906298</t>
  </si>
  <si>
    <t>450697</t>
  </si>
  <si>
    <t>SOUTHWEST GENERAL HOSPITAL</t>
  </si>
  <si>
    <t>112717702</t>
  </si>
  <si>
    <t>1679528889</t>
  </si>
  <si>
    <t>450713</t>
  </si>
  <si>
    <t>SOUTH AUSTIN MEDICAL CENTER</t>
  </si>
  <si>
    <t>126679303</t>
  </si>
  <si>
    <t>1275592131</t>
  </si>
  <si>
    <t>450723</t>
  </si>
  <si>
    <t>METHODIST CHARLTON MEDICAL CENTER</t>
  </si>
  <si>
    <t>112724302</t>
  </si>
  <si>
    <t>1811942238</t>
  </si>
  <si>
    <t>450775</t>
  </si>
  <si>
    <t>HCA HOUSTON HEALTHCARE KINGWOOD</t>
  </si>
  <si>
    <t>KINGWOOD</t>
  </si>
  <si>
    <t>020973601</t>
  </si>
  <si>
    <t>1508810573</t>
  </si>
  <si>
    <t>450788</t>
  </si>
  <si>
    <t>CORPUS CHRISTI MEDICAL CENTER</t>
  </si>
  <si>
    <t>Nueces</t>
  </si>
  <si>
    <t>020976902</t>
  </si>
  <si>
    <t>1295736734</t>
  </si>
  <si>
    <t>450801</t>
  </si>
  <si>
    <t>CHRISTUS ST MICHAEL</t>
  </si>
  <si>
    <t>094216103</t>
  </si>
  <si>
    <t>1629021845</t>
  </si>
  <si>
    <t>450809</t>
  </si>
  <si>
    <t>NORTH AUSTIN MEDICAL CENTER</t>
  </si>
  <si>
    <t>094219503</t>
  </si>
  <si>
    <t>1497871628</t>
  </si>
  <si>
    <t>450820</t>
  </si>
  <si>
    <t>METHODIST SUGAR LAND HOSPITAL</t>
  </si>
  <si>
    <t>SUGAR LAND</t>
  </si>
  <si>
    <t>FORT BEND</t>
  </si>
  <si>
    <t>140713201</t>
  </si>
  <si>
    <t>1871619254</t>
  </si>
  <si>
    <t>450844</t>
  </si>
  <si>
    <t>METHODIST WILLOWBROOK HOSPITAL</t>
  </si>
  <si>
    <t>151691601</t>
  </si>
  <si>
    <t>1609855139</t>
  </si>
  <si>
    <t>450851</t>
  </si>
  <si>
    <t>BAYLOR HEART AND VASCULAR HOSPITAL</t>
  </si>
  <si>
    <t>160709501</t>
  </si>
  <si>
    <t>1053317362</t>
  </si>
  <si>
    <t>450869</t>
  </si>
  <si>
    <t>DOCTORS HOSPITAL AT RENAISSANCE</t>
  </si>
  <si>
    <t>337433201</t>
  </si>
  <si>
    <t>1710985098</t>
  </si>
  <si>
    <t>453025</t>
  </si>
  <si>
    <t>MEMORIAL HERMANN TIRR</t>
  </si>
  <si>
    <t>199478201</t>
  </si>
  <si>
    <t>1376588228</t>
  </si>
  <si>
    <t>453035</t>
  </si>
  <si>
    <t>SA WARM SPRINGS REHAB HOSP</t>
  </si>
  <si>
    <t>112721903</t>
  </si>
  <si>
    <t>1538465901</t>
  </si>
  <si>
    <t>453036</t>
  </si>
  <si>
    <t>BAYLOR INSTITUTE FOR REHABILITATION</t>
  </si>
  <si>
    <t>021184901</t>
  </si>
  <si>
    <t>1891765178</t>
  </si>
  <si>
    <t>453300</t>
  </si>
  <si>
    <t>COOK CHILDRENS MEDICAL CENTER</t>
  </si>
  <si>
    <t>T</t>
  </si>
  <si>
    <t>132812205</t>
  </si>
  <si>
    <t>1548286172</t>
  </si>
  <si>
    <t>453301</t>
  </si>
  <si>
    <t>DRISCOLL CHILDRENS HOSPITAL</t>
  </si>
  <si>
    <t>139135109</t>
  </si>
  <si>
    <t>1477643690</t>
  </si>
  <si>
    <t>453304</t>
  </si>
  <si>
    <t>TEXAS CHILDRENS HOSPITAL</t>
  </si>
  <si>
    <t>127319504</t>
  </si>
  <si>
    <t>1437171568</t>
  </si>
  <si>
    <t>453306</t>
  </si>
  <si>
    <t>COVENANT CHILDRENS HOSPITAL</t>
  </si>
  <si>
    <t>186599001</t>
  </si>
  <si>
    <t>1447355771</t>
  </si>
  <si>
    <t>453310</t>
  </si>
  <si>
    <t>DELL CHILDRENS MEDICAL CENTER</t>
  </si>
  <si>
    <t>291854201</t>
  </si>
  <si>
    <t>1558659714</t>
  </si>
  <si>
    <t>453313</t>
  </si>
  <si>
    <t>EL PASO CHILDRENS HOSPITAL</t>
  </si>
  <si>
    <t>020844903</t>
  </si>
  <si>
    <t>1821004151</t>
  </si>
  <si>
    <t>453315</t>
  </si>
  <si>
    <t>CHILDRENS HOSPITAL OF SAN ANTONIO</t>
  </si>
  <si>
    <t>185556101</t>
  </si>
  <si>
    <t>1962504340</t>
  </si>
  <si>
    <t>670025</t>
  </si>
  <si>
    <t>THE HEART HOSPITAL BAYLOR PLANO</t>
  </si>
  <si>
    <t>190123303</t>
  </si>
  <si>
    <t>1265568638</t>
  </si>
  <si>
    <t>670034</t>
  </si>
  <si>
    <t>ROUND ROCK HOSPITAL</t>
  </si>
  <si>
    <t>ROUND ROCK</t>
  </si>
  <si>
    <t>WILLIAMSON</t>
  </si>
  <si>
    <t>204254101</t>
  </si>
  <si>
    <t>1659525236</t>
  </si>
  <si>
    <t>670055</t>
  </si>
  <si>
    <t>METHODIST STONE OAK HOSPITAL</t>
  </si>
  <si>
    <t>281028501</t>
  </si>
  <si>
    <t>1083937593</t>
  </si>
  <si>
    <t>670077</t>
  </si>
  <si>
    <t>METHODIST WEST HOUSTON HOSPITAL</t>
  </si>
  <si>
    <t>369162801</t>
  </si>
  <si>
    <t>1538522412</t>
  </si>
  <si>
    <t>670120</t>
  </si>
  <si>
    <t>HOSPITALS OF PROV TRANSMOUNTAIN CAMP</t>
  </si>
  <si>
    <t>138910807</t>
  </si>
  <si>
    <t>1194743013</t>
  </si>
  <si>
    <t>453302</t>
  </si>
  <si>
    <t>Childrens Medical Center of Dallas</t>
  </si>
  <si>
    <t>Dallas</t>
  </si>
  <si>
    <t>020908201</t>
  </si>
  <si>
    <t>1396779948</t>
  </si>
  <si>
    <t>450462</t>
  </si>
  <si>
    <t>Texas Health Dallas*</t>
  </si>
  <si>
    <t>111905902</t>
  </si>
  <si>
    <t>1306897277</t>
  </si>
  <si>
    <t>450634</t>
  </si>
  <si>
    <t>Medical City Denton*</t>
  </si>
  <si>
    <t>Denton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</si>
</sst>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7" x14ac:knownFonts="1">
    <font>
      <sz val="12"/>
      <color theme="1"/>
      <name val="Verdana"/>
      <family val="2"/>
    </font>
    <font>
      <sz val="12"/>
      <color theme="1"/>
      <name val="Verdana"/>
      <family val="2"/>
    </font>
    <font>
      <b/>
      <sz val="12"/>
      <color theme="0"/>
      <name val="Verdana"/>
      <family val="2"/>
    </font>
    <font>
      <b/>
      <sz val="12"/>
      <color theme="1"/>
      <name val="Verdana"/>
      <family val="2"/>
    </font>
    <font>
      <sz val="12"/>
      <color theme="0"/>
      <name val="Verdana"/>
      <family val="2"/>
    </font>
    <font>
      <sz val="10"/>
      <color rgb="FF000000"/>
      <name val="Arial"/>
      <family val="2"/>
    </font>
    <font>
      <b/>
      <sz val="20"/>
      <color theme="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2" borderId="0" applyNumberFormat="0" applyBorder="0" applyAlignment="0" applyProtection="0"/>
    <xf numFmtId="0" fontId="5" fillId="0" borderId="0"/>
  </cellStyleXfs>
  <cellXfs count="38">
    <xf numFmtId="0" fontId="0" fillId="0" borderId="0" xfId="0"/>
    <xf numFmtId="9" fontId="0" fillId="0" borderId="0" xfId="3" applyFont="1"/>
    <xf numFmtId="44" fontId="0" fillId="0" borderId="0" xfId="2" applyFont="1"/>
    <xf numFmtId="0" fontId="0" fillId="0" borderId="0" xfId="0" applyAlignment="1">
      <alignment horizontal="center"/>
    </xf>
    <xf numFmtId="14" fontId="0" fillId="0" borderId="0" xfId="0" applyNumberFormat="1" applyAlignment="1">
      <alignment horizontal="right"/>
    </xf>
    <xf numFmtId="44" fontId="0" fillId="0" borderId="0" xfId="0" applyNumberFormat="1"/>
    <xf numFmtId="164" fontId="0" fillId="0" borderId="0" xfId="1" applyNumberFormat="1" applyFont="1" applyFill="1"/>
    <xf numFmtId="44" fontId="0" fillId="0" borderId="0" xfId="2" applyFont="1" applyFill="1"/>
    <xf numFmtId="43" fontId="0" fillId="0" borderId="0" xfId="1" applyFont="1" applyFill="1"/>
    <xf numFmtId="14" fontId="0" fillId="0" borderId="0" xfId="0" applyNumberFormat="1" applyAlignment="1">
      <alignment horizontal="center"/>
    </xf>
    <xf numFmtId="49" fontId="0" fillId="0" borderId="0" xfId="0" applyNumberFormat="1"/>
    <xf numFmtId="43" fontId="2" fillId="3" borderId="1" xfId="1" applyFont="1" applyFill="1" applyBorder="1" applyAlignment="1">
      <alignment horizontal="center" vertical="center" wrapText="1"/>
    </xf>
    <xf numFmtId="0" fontId="2" fillId="3" borderId="1" xfId="4" applyFont="1" applyFill="1" applyBorder="1" applyAlignment="1">
      <alignment horizontal="center" vertical="center" wrapText="1"/>
    </xf>
    <xf numFmtId="9" fontId="2" fillId="3" borderId="1" xfId="3" applyFont="1" applyFill="1" applyBorder="1" applyAlignment="1">
      <alignment horizontal="center" vertical="center" wrapText="1"/>
    </xf>
    <xf numFmtId="49" fontId="2" fillId="3" borderId="1" xfId="5" applyNumberFormat="1" applyFont="1" applyFill="1" applyBorder="1" applyAlignment="1">
      <alignment horizontal="center" vertical="center" wrapText="1"/>
    </xf>
    <xf numFmtId="49" fontId="2" fillId="3" borderId="2" xfId="5" applyNumberFormat="1" applyFont="1" applyFill="1" applyBorder="1" applyAlignment="1">
      <alignment horizontal="center" vertical="center" wrapText="1"/>
    </xf>
    <xf numFmtId="49" fontId="2" fillId="3" borderId="3" xfId="5" applyNumberFormat="1" applyFont="1" applyFill="1" applyBorder="1" applyAlignment="1">
      <alignment horizontal="center" vertical="center" wrapText="1"/>
    </xf>
    <xf numFmtId="10" fontId="3" fillId="0" borderId="0" xfId="3" applyNumberFormat="1" applyFont="1"/>
    <xf numFmtId="0" fontId="3" fillId="0" borderId="0" xfId="0" applyFont="1"/>
    <xf numFmtId="43" fontId="0" fillId="0" borderId="0" xfId="1" applyFont="1" applyFill="1" applyBorder="1"/>
    <xf numFmtId="44" fontId="0" fillId="0" borderId="0" xfId="2" applyFont="1" applyFill="1" applyBorder="1"/>
    <xf numFmtId="164" fontId="0" fillId="0" borderId="0" xfId="1" applyNumberFormat="1" applyFont="1" applyFill="1" applyBorder="1"/>
    <xf numFmtId="9" fontId="0" fillId="0" borderId="0" xfId="3" applyFont="1" applyBorder="1"/>
    <xf numFmtId="44" fontId="0" fillId="0" borderId="0" xfId="2" applyFont="1" applyBorder="1"/>
    <xf numFmtId="43" fontId="3" fillId="0" borderId="0" xfId="0" applyNumberFormat="1" applyFont="1"/>
    <xf numFmtId="44" fontId="3" fillId="0" borderId="0" xfId="2" applyFont="1"/>
    <xf numFmtId="9" fontId="3" fillId="0" borderId="0" xfId="3" applyFont="1"/>
    <xf numFmtId="0" fontId="0" fillId="0" borderId="4" xfId="0" applyBorder="1"/>
    <xf numFmtId="0" fontId="0" fillId="0" borderId="4" xfId="0" applyBorder="1" applyAlignment="1">
      <alignment horizontal="center"/>
    </xf>
    <xf numFmtId="14" fontId="0" fillId="0" borderId="4" xfId="0" applyNumberFormat="1" applyBorder="1" applyAlignment="1">
      <alignment horizontal="right"/>
    </xf>
    <xf numFmtId="43" fontId="0" fillId="0" borderId="4" xfId="1" applyFont="1" applyFill="1" applyBorder="1"/>
    <xf numFmtId="44" fontId="0" fillId="0" borderId="4" xfId="2" applyFont="1" applyFill="1" applyBorder="1"/>
    <xf numFmtId="164" fontId="0" fillId="0" borderId="4" xfId="1" applyNumberFormat="1" applyFont="1" applyFill="1" applyBorder="1"/>
    <xf numFmtId="9" fontId="0" fillId="0" borderId="4" xfId="3" applyFont="1" applyBorder="1"/>
    <xf numFmtId="44" fontId="0" fillId="0" borderId="4" xfId="2" applyFont="1" applyBorder="1"/>
    <xf numFmtId="44" fontId="0" fillId="0" borderId="4" xfId="0" applyNumberFormat="1" applyBorder="1"/>
    <xf numFmtId="164" fontId="3" fillId="0" borderId="0" xfId="1" applyNumberFormat="1" applyFont="1"/>
    <xf numFmtId="0" fontId="6" fillId="0" borderId="0" xfId="0" applyFont="1" applyAlignment="1">
      <alignment horizontal="left"/>
    </xf>
  </cellXfs>
  <cellStyles count="6">
    <cellStyle name="Accent1" xfId="4" builtinId="29"/>
    <cellStyle name="Comma" xfId="1" builtinId="3"/>
    <cellStyle name="Currency" xfId="2" builtinId="4"/>
    <cellStyle name="Normal" xfId="0" builtinId="0"/>
    <cellStyle name="Normal 2" xfId="5" xr:uid="{3E1E9258-9B9B-4C32-AC3D-979E21C66F47}"/>
    <cellStyle name="Percent" xfId="3" builtinId="5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customXml" Target="../customXml/item3.xml"/><Relationship Id="rId3" Type="http://schemas.openxmlformats.org/officeDocument/2006/relationships/externalLink" Target="externalLinks/externalLink2.xml"/><Relationship Id="rId21" Type="http://schemas.openxmlformats.org/officeDocument/2006/relationships/styles" Target="styles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customXml" Target="../customXml/item1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calcChain" Target="calcChain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sharedStrings" Target="sharedStrings.xml"/><Relationship Id="rId27" Type="http://schemas.openxmlformats.org/officeDocument/2006/relationships/customXml" Target="../customXml/item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C.5.12%20-%2008-01-804%20-%205-15-2008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xhhs.sharepoint.com/Users/mfine01/AppData/Local/Microsoft/Windows/INetCache/Content.Outlook/FBN3LC0B/UC_DY1_FinalRecon_EY2016%20(3)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xhhs.sharepoint.com/Users/rcantu05/Desktop/DSH%20Audits/2011/Amended%20March%202015/Master/1310%20Final%20Revised%2003112015%20Statewide%20DSH%20Master.xlsm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xhhs.sharepoint.com/sites/pf/hs/RAH_ShareDrive/Supplemental%20Payments/HARP/FFY%202023%20(Year%202)/Internal%20Calculation%20Files/HARP%20FFY2023%20Calculation_Internal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xhhs.sharepoint.com/sites/pf/hs/RAH_ShareDrive/Supplemental%20Payments/Rate%20Analysis%20-%20UHRIP%20-%20CHIRP/PGY6%20-%20CHIRP/Calculations/CHIRP_SFY2023_Calculation%20DO%20NOT%20POST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xhhs.sharepoint.com/Users/sgovind01/Documents/El%20Paso%20Managed%20Care%20Rates%20UMC%20Proposal/URI%20Applications/MRSA%20West%20SDA/MRSA%20West%20Application%20-%2095%25%20Compliance%20with%20Actuarial%20Adjustments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xhhs.sharepoint.com/Documents%20and%20Settings/xding/Desktop/Report%20Docs/TylerFiles/Model%20Template_Draft_Compare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H00R1004VFSRV01.txhhsc.txnet.state.tx.us\MyDocs1$\AC%20&amp;%20Hosp\UHRIP\PGY3\Actuarial\SFY20%20UHRIP%20Workbook%20-%2020190424%20PRELIM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xhhs.sharepoint.com/sites/pf/hs/RAH_ShareDrive/Supplemental%20Payments/GME/GME%20Private/HCRIS%20Data%20FFY%202019-2024/Resources/2022/2022%20Final%20DSH%20Payment%20Calculation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harepoint.txhhsc.txnet.state.tx.us/sites/fs/ra/hs/DSHUC_Applications/8_MasterApplications/DY%206-B%20Application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hhsc-sp.hhsea.txnet.state.tx.us/Documents%20and%20Settings/bcastillo1/Local%20Settings/Temporary%20Internet%20Files/Content.IE5/LFJB5X0E/255296_A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hhsc-sp.hhsea.txnet.state.tx.us/AC%20&amp;%20Hosp/DSH/2008%20DSH/DSH2008ADJUSTED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xhhs.sharepoint.com/AC%20&amp;%20Hosp/DRM/Modeling%20Requests%20FY%202021/NAIP%20Reduction/NAIP%20UPL%20Reduction%20Calculation_Revised_December2020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xhhs.sharepoint.com/Users/sgovind01/Documents/El%20Paso%20Managed%20Care%20Rates%20UMC%20Proposal/URI%20Applications/Bexar%20SDA/Bexar%20SDA%20Application%20-%2095%25%20Compliance%20Version%20with%20Actuarial%20Adjustments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xhhs.sharepoint.com/Users/dheinemann01/Desktop/2021%20Qualifications/DY10%20DSH_UC%20Application%20Master%20WIP_mf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medeloitte.sharepoint.com/sites/TXHHSCHospitalFinancialServices/Shared%20Documents/Project%20Quote%207/HHSC%203.4_2023%20DSH%20Payment%20Calculation%20Model_05112023_DRAFT_DeMinimus.Tori%20Scenario.xlsm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hhsc-sp.hhsea.txnet.state.tx.us/Users/iblaine/Documents/Medicaid/2014/Texas/Review%20Models/5-4-2014/2013%20UC%20RW%20-%20Master%20-%205.1.xlsm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hhsc-sp.hhsea.txnet.state.tx.us/Users/iblaine/Documents/Medicaid/2014/Texas/Review%20Models/4-30-2014/UC%20Check%20Tool%20Mar.%2018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 Page"/>
      <sheetName val="SFY 2008 DSH TZF"/>
      <sheetName val="SFY 2008 DSH Urban TZG"/>
      <sheetName val="SFY 2008 DSH Rural TZH"/>
      <sheetName val="SFY 2008 DSH TZI"/>
      <sheetName val="Email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C Final Reconciliation"/>
      <sheetName val="UC Final Reconciliation wo OI"/>
      <sheetName val="UC Final Recon wo OI and MCR"/>
      <sheetName val="IMD"/>
      <sheetName val="Other Payments"/>
      <sheetName val="Provider List"/>
      <sheetName val="DSH Results w Addendum"/>
      <sheetName val="TPL Analysis"/>
      <sheetName val="Austin Summary"/>
      <sheetName val="Big Spring Summary"/>
      <sheetName val="El Paso Summary"/>
      <sheetName val="North Texas Summary"/>
      <sheetName val="Rio Grande Summary"/>
      <sheetName val="Rusk Summary"/>
      <sheetName val="San Antonio Summary"/>
      <sheetName val="Terrell Summary"/>
    </sheetNames>
    <sheetDataSet>
      <sheetData sheetId="0" refreshError="1"/>
      <sheetData sheetId="1" refreshError="1"/>
      <sheetData sheetId="2"/>
      <sheetData sheetId="3"/>
      <sheetData sheetId="4" refreshError="1"/>
      <sheetData sheetId="5"/>
      <sheetData sheetId="6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RRORS"/>
      <sheetName val="DSH Year Data"/>
      <sheetName val="CR Year Data"/>
      <sheetName val="CR Year RHC Data"/>
      <sheetName val="CR Year Alloc to DSH Year"/>
      <sheetName val="DSH Year Totals"/>
      <sheetName val="Notes"/>
      <sheetName val="Estimated HSL FFY 2011"/>
      <sheetName val="Report on Verifications"/>
      <sheetName val="Annual Reporting Requirements"/>
      <sheetName val="CR Year RHC Alloc to DSH Year"/>
      <sheetName val="DSH Year RHC Totals"/>
      <sheetName val="DSH Year Combined Totals"/>
      <sheetName val="Annual Reporting Requirements 2"/>
      <sheetName val="Report on Verifications 2"/>
      <sheetName val="Expanded Data Summary"/>
      <sheetName val="TPL Analysis"/>
      <sheetName val="#RE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NSGO Calculation"/>
      <sheetName val="DSH.UC Data"/>
      <sheetName val="IP UPL Limit Calc"/>
      <sheetName val="Removed"/>
      <sheetName val="DSH Qualification Summary"/>
      <sheetName val="DSH Payment and IGT Summary"/>
      <sheetName val="Application Raw Data"/>
      <sheetName val="Forms Data"/>
      <sheetName val="Applicants w dups"/>
      <sheetName val="Applicants no dups"/>
      <sheetName val="2023 FFS IP UPL Test"/>
      <sheetName val="2023 FFS OP UPL Test"/>
      <sheetName val="2023 Required State Input - IMD"/>
      <sheetName val="2023 Master TPIs"/>
      <sheetName val="Market Basket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ey"/>
      <sheetName val="IGT Commitment Suggestions"/>
      <sheetName val="June IGT"/>
      <sheetName val="Summary"/>
      <sheetName val="90% of ACR"/>
      <sheetName val="CHIRP Payment Calc"/>
      <sheetName val="FeeCalc"/>
      <sheetName val="Actuarial Report"/>
      <sheetName val="FY 2022 SDA Rate File"/>
      <sheetName val="2022 IP UPL Data"/>
      <sheetName val="2022 OP UPL Data"/>
      <sheetName val="2022 IMD UPL Data"/>
      <sheetName val="2022 IMD Medicaid Data"/>
      <sheetName val="2022 Master TPI List 4.14.22"/>
      <sheetName val="ACR Model"/>
      <sheetName val="Scenario Summary"/>
      <sheetName val="UHRIP Individual Payment Levels"/>
      <sheetName val="IP UHRIP-only"/>
      <sheetName val="OP UHRIP-only"/>
      <sheetName val="Total Dollars"/>
      <sheetName val="Avg Increase by SDA and Class"/>
      <sheetName val="IP UHRIP Payment Levels"/>
      <sheetName val="OP UHRIP Payment Levels"/>
      <sheetName val="IP ACIA Payment Levels"/>
      <sheetName val="OP ACIA Payment Levels"/>
      <sheetName val="IP CHIRP Payment Levels - All"/>
      <sheetName val="OP CHIRP Payment Levels - All"/>
      <sheetName val="Revised Question 19b"/>
      <sheetName val="Revised Q21 Hospital Rates"/>
      <sheetName val="Actuarial Forecast"/>
      <sheetName val="Final PGY4 AA Payment Summary"/>
      <sheetName val="MCO IMD Query from 2021 UP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RSA West"/>
      <sheetName val="Participants"/>
      <sheetName val="Sheet3"/>
      <sheetName val="95% Class Test"/>
      <sheetName val="IGT Sufficiency"/>
      <sheetName val="Hospital Classes"/>
      <sheetName val="MRSA West Actuarial Adjustment"/>
      <sheetName val="Budget Neutrality Adjustment"/>
      <sheetName val="MRSA West Application - 95% Co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ARE"/>
      <sheetName val="Claims Data"/>
      <sheetName val="Enrollment Data"/>
      <sheetName val="Assumptions"/>
      <sheetName val="Exhibit 1"/>
      <sheetName val="Exhibit 2"/>
      <sheetName val="Exhibit 3"/>
      <sheetName val="Exhibit 4.1"/>
      <sheetName val="Exhibit 4.2"/>
      <sheetName val="dis00"/>
      <sheetName val="Checks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</sheetNames>
    <sheetDataSet>
      <sheetData sheetId="0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yment and IGT Summary"/>
      <sheetName val="DSH Assumptions"/>
      <sheetName val="State"/>
      <sheetName val="Non-State"/>
      <sheetName val="Recoupments"/>
      <sheetName val="Removed - Negative SPC"/>
    </sheetNames>
    <sheetDataSet>
      <sheetData sheetId="0" refreshError="1"/>
      <sheetData sheetId="1"/>
      <sheetData sheetId="2" refreshError="1"/>
      <sheetData sheetId="3" refreshError="1"/>
      <sheetData sheetId="4"/>
      <sheetData sheetId="5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rtification"/>
      <sheetName val="Cost Summary"/>
      <sheetName val="Adjustments Summary"/>
      <sheetName val="Schedule 1"/>
      <sheetName val="Schedule 2 "/>
      <sheetName val="Schedule 3"/>
      <sheetName val="Hospital Data"/>
      <sheetName val="Hospital Data 2"/>
      <sheetName val="Sched3-Cost Rept Collection"/>
      <sheetName val="Sched3-Cost Rept Hospital Costs"/>
      <sheetName val="Sched3-Cost Rept Uninsured Cost"/>
      <sheetName val="Sched3-CostReptUninsured(IMDEx)"/>
      <sheetName val="Sched 3-HSL"/>
      <sheetName val="Sched 3-HSL No Other Insurance"/>
      <sheetName val="Sched 3-HSL(IMD Exclusion)"/>
      <sheetName val="Sched 3-HSL(IMD Exclusion)No OI"/>
      <sheetName val="Sched3HSL prepopdata"/>
      <sheetName val="2018 Medicaid Claims Data"/>
      <sheetName val="C Part I B Part I G-2"/>
      <sheetName val="S-3 Part I D-1 D-4"/>
      <sheetName val="PrePop"/>
      <sheetName val="Sched 3 HSL DSH Report"/>
      <sheetName val="UC Report"/>
      <sheetName val="2018 Master Contact List"/>
      <sheetName val="Data All Providers 2018"/>
      <sheetName val="B Part I Col 24"/>
      <sheetName val="C Part I 4"/>
      <sheetName val="C Part I 6"/>
      <sheetName val="C Part I 7"/>
      <sheetName val="C Part I 8"/>
      <sheetName val="D-1 Col 1 Ln 26"/>
      <sheetName val="D-4 Col 1&amp;2 Ln61 66 62"/>
      <sheetName val="S-3 Part I Col 8"/>
      <sheetName val="G-2 Col 1&amp;3 Ln28"/>
      <sheetName val="GME Payments2016"/>
      <sheetName val="MCO Day Adjustment (subtract)"/>
      <sheetName val="FFS Day Adjustment (subtract)"/>
      <sheetName val="FFS PPE Adjustment (add)"/>
      <sheetName val="MCO PPE Adjustment (add)"/>
      <sheetName val="SDA Adjustment Percentages"/>
      <sheetName val="Cost Report Settlements"/>
      <sheetName val="Master TPI 201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/>
      <sheetData sheetId="4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A6"/>
      <sheetName val="A7I"/>
      <sheetName val="A7III"/>
      <sheetName val="A8"/>
      <sheetName val="A81"/>
      <sheetName val="A82"/>
      <sheetName val="A83I"/>
      <sheetName val="A83III"/>
      <sheetName val="A83V"/>
      <sheetName val="A8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8UPL"/>
      <sheetName val="Henry3"/>
      <sheetName val="DIS00"/>
    </sheetNames>
    <sheetDataSet>
      <sheetData sheetId="0"/>
      <sheetData sheetId="1"/>
      <sheetData sheetId="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IP Wind-Down Revised Dec 2020"/>
      <sheetName val="Base Payment Calculation"/>
      <sheetName val="Original NAIP Wind-down"/>
      <sheetName val="NAIP 2017-2021"/>
    </sheetNames>
    <sheetDataSet>
      <sheetData sheetId="0"/>
      <sheetData sheetId="1"/>
      <sheetData sheetId="2"/>
      <sheetData sheetId="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xar"/>
      <sheetName val="Analysis"/>
      <sheetName val="Hospital Classes"/>
      <sheetName val="IGT Sufficiency"/>
      <sheetName val="Bexar Actuarial Adjustment"/>
      <sheetName val="Budget Neutrality Adjustment"/>
      <sheetName val="Data Validation"/>
    </sheetNames>
    <sheetDataSet>
      <sheetData sheetId="0"/>
      <sheetData sheetId="1"/>
      <sheetData sheetId="2"/>
      <sheetData sheetId="3"/>
      <sheetData sheetId="4"/>
      <sheetData sheetId="5"/>
      <sheetData sheetId="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rtification"/>
      <sheetName val="Cost Summary"/>
      <sheetName val="Adjustments Summary"/>
      <sheetName val="Schedule 1"/>
      <sheetName val="Schedule 2 "/>
      <sheetName val="Hospital Data"/>
      <sheetName val="Hospital Data 2"/>
      <sheetName val="Medicare Cost Report"/>
      <sheetName val="Sched 3-Charity Costs"/>
      <sheetName val="Sched 3-CostReptCharity"/>
      <sheetName val="Sched 4-DSH State Pmt Cap"/>
      <sheetName val="Sched 4 Cost Rept Cost Calc"/>
      <sheetName val="Sched 4 Cost Rept UninsuredCost"/>
      <sheetName val="404 Report Medicaid Claims Data"/>
      <sheetName val="Medicaid Claims Data"/>
      <sheetName val="C Part I B Part I G-2"/>
      <sheetName val="S-3 Part I D-1 D-4"/>
      <sheetName val="Prepop"/>
      <sheetName val="Master TPI"/>
      <sheetName val="Master Contact List"/>
      <sheetName val="Data All Providers"/>
      <sheetName val="B Part I Col 24"/>
      <sheetName val="C Part I Col 4"/>
      <sheetName val="C Part I Col 6"/>
      <sheetName val="C Part I Col 7"/>
      <sheetName val="C Part I Col 8"/>
      <sheetName val="D-1 Col 1 Ln 26"/>
      <sheetName val="D-4 Col 1&amp;2 Ln61 66 62"/>
      <sheetName val="S-3 Part I Col 8"/>
      <sheetName val="WS_S10"/>
      <sheetName val="G-2 Col 1&amp;3 Ln28"/>
      <sheetName val="GME Payments"/>
      <sheetName val="MCO Day Adjustment (subtract)"/>
      <sheetName val="FFS Day Adjustment (subtract)"/>
      <sheetName val="FFS PPE Adjustment (add)"/>
      <sheetName val="MCO PPE Adjustment (add)"/>
      <sheetName val="FFS IP Xover Day Adj (subtract)"/>
      <sheetName val="MCO IP Xover Day Adj (subtract)"/>
      <sheetName val="UHRIP Adj"/>
      <sheetName val="Cost Report Settlements"/>
      <sheetName val="FFS Rural Pymts SDA Adj"/>
      <sheetName val="MCORural SDA Adjustmen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4"/>
      <sheetName val="Sheet5"/>
      <sheetName val="Sheet1"/>
      <sheetName val="Sheet2"/>
      <sheetName val="0.0-Title"/>
      <sheetName val="0.1-Process Flow"/>
      <sheetName val="0.2-Summary Dynamic"/>
      <sheetName val="0.3-Summary Dashboard"/>
      <sheetName val="0.4-Change Log"/>
      <sheetName val="0.5-TAC Rules"/>
      <sheetName val="1.0-Inputs&gt;&gt;"/>
      <sheetName val="1.1-Assumption Inputs"/>
      <sheetName val="1.2-Provider Inputs"/>
      <sheetName val="1.3-Prior DSH Inputs"/>
      <sheetName val="1.4-UPH"/>
      <sheetName val="2.0-Calculations&gt;&gt;"/>
      <sheetName val="2.1-State"/>
      <sheetName val="2.2-Non-State"/>
      <sheetName val="2.3-Recoupments"/>
      <sheetName val="2.4-Negative SPC"/>
      <sheetName val="3.0-Outputs&gt;&gt;"/>
      <sheetName val="3.1-UC Output"/>
      <sheetName val="3.2-Payment Team Output"/>
      <sheetName val="3.3-Provider Output"/>
      <sheetName val="3.4-Future DSH Calc Outpu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iew Progress Summary"/>
      <sheetName val="Macros"/>
      <sheetName val="1 - Imported Files"/>
      <sheetName val="0 - Template Checks"/>
      <sheetName val="Checks"/>
      <sheetName val="2 - Report Card"/>
      <sheetName val="Application Tracker"/>
      <sheetName val="UC Summary"/>
      <sheetName val="3 - Review Tracker"/>
      <sheetName val="HSL Info"/>
      <sheetName val="DSH QUAL."/>
      <sheetName val="Contact Info"/>
      <sheetName val="SCH 2 SUM"/>
      <sheetName val="Certification"/>
      <sheetName val="Cost Summary"/>
      <sheetName val="Adjustments Summary"/>
      <sheetName val="Schedule 1"/>
      <sheetName val="Schedule 2 "/>
      <sheetName val="Schedule 3"/>
      <sheetName val="Sched3-DSH2013Application"/>
      <sheetName val="HHSC Requested info."/>
      <sheetName val="HHSC Requested info. 2"/>
      <sheetName val="Sched3-Cost Rept Collection"/>
      <sheetName val="Sched3-Cost Rept Hospital Costs"/>
      <sheetName val="Sched3-Cost Rept Uninsured Cost"/>
      <sheetName val="Sched 3-HSL"/>
      <sheetName val="Sched 3-HSL (UC)"/>
      <sheetName val="DSH"/>
      <sheetName val="Pharmacies"/>
      <sheetName val="NonDSH "/>
      <sheetName val="Dsh Data for UC Payments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0 - List of Template Checks"/>
      <sheetName val="STEP 1 - Module"/>
      <sheetName val="1 - List of Imported Files"/>
      <sheetName val="2 - Report Card"/>
      <sheetName val="3 - Review Tracker"/>
      <sheetName val="UC Payments"/>
      <sheetName val="Checks"/>
      <sheetName val="Certification Check"/>
      <sheetName val="Data -&gt;"/>
      <sheetName val="Certification"/>
      <sheetName val="Cost Summary"/>
      <sheetName val="Sched1-Instructions"/>
      <sheetName val="Cost Center Crosswalk"/>
      <sheetName val="Schedule 1"/>
      <sheetName val="Schedule 2"/>
      <sheetName val="Schedule 3"/>
      <sheetName val="Sched3-Instructions"/>
      <sheetName val="Sched3-Cost Rept Collection"/>
      <sheetName val="Sched3-DSH2012Application"/>
      <sheetName val="Sched3-Cost Rept Hospital Costs"/>
      <sheetName val="Sched3-Cost Rept Uninsured Cost"/>
      <sheetName val="Sched3-DSH HSL"/>
      <sheetName val="DSH2012 HOSPITAL COSTRPTPERIOD"/>
      <sheetName val="Non-DSH"/>
      <sheetName val="DSH"/>
      <sheetName val="Pharmacies"/>
      <sheetName val="Dsh Data for UC Paymen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BD46B7-03E0-4EE1-BE39-B98896BE54E2}">
  <dimension ref="A1:W83"/>
  <sheetViews>
    <sheetView tabSelected="1" zoomScale="80" zoomScaleNormal="80" workbookViewId="0">
      <selection sqref="A1:D1"/>
    </sheetView>
  </sheetViews>
  <sheetFormatPr defaultRowHeight="15" x14ac:dyDescent="0.2"/>
  <cols>
    <col min="1" max="1" width="11.296875" customWidth="1"/>
    <col min="2" max="2" width="12.19921875" customWidth="1"/>
    <col min="3" max="3" width="8.796875" customWidth="1"/>
    <col min="4" max="4" width="40" customWidth="1"/>
    <col min="5" max="5" width="22" customWidth="1"/>
    <col min="6" max="6" width="12.69921875" bestFit="1" customWidth="1"/>
    <col min="7" max="7" width="12" customWidth="1"/>
    <col min="8" max="8" width="12.59765625" customWidth="1"/>
    <col min="9" max="10" width="12.69921875" customWidth="1"/>
    <col min="11" max="13" width="15.69921875" customWidth="1"/>
    <col min="14" max="14" width="18.296875" customWidth="1"/>
    <col min="15" max="15" width="15.796875" customWidth="1"/>
    <col min="16" max="16" width="15.8984375" customWidth="1"/>
    <col min="17" max="17" width="10.5" style="1" customWidth="1"/>
    <col min="18" max="18" width="19.09765625" customWidth="1"/>
    <col min="19" max="19" width="16.8984375" customWidth="1"/>
    <col min="20" max="20" width="19.3984375" customWidth="1"/>
    <col min="21" max="21" width="17.19921875" customWidth="1"/>
    <col min="22" max="22" width="18.3984375" customWidth="1"/>
    <col min="23" max="23" width="17.59765625" customWidth="1"/>
  </cols>
  <sheetData>
    <row r="1" spans="1:23" ht="24.75" x14ac:dyDescent="0.3">
      <c r="A1" s="37" t="s">
        <v>0</v>
      </c>
      <c r="B1" s="37"/>
      <c r="C1" s="37"/>
      <c r="D1" s="37"/>
      <c r="U1" s="18" t="s">
        <v>1</v>
      </c>
      <c r="V1" s="17">
        <v>0.61650000000000005</v>
      </c>
    </row>
    <row r="2" spans="1:23" x14ac:dyDescent="0.2">
      <c r="U2" s="18" t="s">
        <v>2</v>
      </c>
      <c r="V2" s="17">
        <v>0.38350000000000001</v>
      </c>
    </row>
    <row r="4" spans="1:23" x14ac:dyDescent="0.2">
      <c r="D4" t="s">
        <v>3</v>
      </c>
      <c r="Q4"/>
    </row>
    <row r="5" spans="1:23" ht="90" x14ac:dyDescent="0.2">
      <c r="A5" s="16" t="s">
        <v>4</v>
      </c>
      <c r="B5" s="14" t="s">
        <v>5</v>
      </c>
      <c r="C5" s="14" t="s">
        <v>6</v>
      </c>
      <c r="D5" s="14" t="s">
        <v>7</v>
      </c>
      <c r="E5" s="14" t="s">
        <v>8</v>
      </c>
      <c r="F5" s="14" t="s">
        <v>9</v>
      </c>
      <c r="G5" s="15" t="s">
        <v>10</v>
      </c>
      <c r="H5" s="14" t="s">
        <v>11</v>
      </c>
      <c r="I5" s="14" t="s">
        <v>12</v>
      </c>
      <c r="J5" s="14" t="s">
        <v>13</v>
      </c>
      <c r="K5" s="12" t="s">
        <v>14</v>
      </c>
      <c r="L5" s="12" t="s">
        <v>15</v>
      </c>
      <c r="M5" s="12" t="s">
        <v>16</v>
      </c>
      <c r="N5" s="12" t="s">
        <v>17</v>
      </c>
      <c r="O5" s="12" t="s">
        <v>18</v>
      </c>
      <c r="P5" s="12" t="s">
        <v>19</v>
      </c>
      <c r="Q5" s="13" t="s">
        <v>20</v>
      </c>
      <c r="R5" s="12" t="s">
        <v>21</v>
      </c>
      <c r="S5" s="11" t="s">
        <v>22</v>
      </c>
      <c r="T5" s="11" t="s">
        <v>23</v>
      </c>
      <c r="U5" s="11" t="s">
        <v>24</v>
      </c>
      <c r="V5" s="11" t="s">
        <v>25</v>
      </c>
      <c r="W5" s="11" t="s">
        <v>26</v>
      </c>
    </row>
    <row r="6" spans="1:23" x14ac:dyDescent="0.2">
      <c r="A6" t="s">
        <v>27</v>
      </c>
      <c r="B6" t="s">
        <v>28</v>
      </c>
      <c r="C6" s="10" t="s">
        <v>29</v>
      </c>
      <c r="D6" t="s">
        <v>30</v>
      </c>
      <c r="E6" t="s">
        <v>31</v>
      </c>
      <c r="F6" t="s">
        <v>31</v>
      </c>
      <c r="G6" s="3" t="s">
        <v>32</v>
      </c>
      <c r="H6" s="4">
        <v>44348</v>
      </c>
      <c r="I6" s="4">
        <v>44712</v>
      </c>
      <c r="J6" s="9" t="s">
        <v>33</v>
      </c>
      <c r="K6" s="8">
        <v>4.12</v>
      </c>
      <c r="L6" s="8">
        <v>4.12</v>
      </c>
      <c r="M6" s="7">
        <v>95715.82</v>
      </c>
      <c r="N6" s="7">
        <v>394349.17840000003</v>
      </c>
      <c r="O6" s="6">
        <v>22383</v>
      </c>
      <c r="P6" s="6">
        <v>61868</v>
      </c>
      <c r="Q6" s="1">
        <f>IFERROR(O6/P6,0)</f>
        <v>0.36178638391413981</v>
      </c>
      <c r="R6" s="2">
        <v>142670.16325284803</v>
      </c>
      <c r="S6" s="5">
        <f>R6/2</f>
        <v>71335.081626424013</v>
      </c>
      <c r="T6" s="5">
        <f>R6-S6</f>
        <v>71335.081626424013</v>
      </c>
      <c r="U6" s="2">
        <f>R6*$V$2</f>
        <v>54714.007607467218</v>
      </c>
      <c r="V6" s="5">
        <f>U6/2</f>
        <v>27357.003803733609</v>
      </c>
      <c r="W6" s="5">
        <f>U6-V6</f>
        <v>27357.003803733609</v>
      </c>
    </row>
    <row r="7" spans="1:23" x14ac:dyDescent="0.2">
      <c r="A7" t="s">
        <v>34</v>
      </c>
      <c r="B7" t="s">
        <v>35</v>
      </c>
      <c r="C7" s="10" t="s">
        <v>36</v>
      </c>
      <c r="D7" t="s">
        <v>37</v>
      </c>
      <c r="E7" t="s">
        <v>38</v>
      </c>
      <c r="F7" t="s">
        <v>39</v>
      </c>
      <c r="G7" s="3" t="s">
        <v>32</v>
      </c>
      <c r="H7" s="4">
        <v>44378</v>
      </c>
      <c r="I7" s="4">
        <v>44742</v>
      </c>
      <c r="J7" s="9" t="s">
        <v>33</v>
      </c>
      <c r="K7" s="8">
        <v>29.21</v>
      </c>
      <c r="L7" s="8">
        <v>29.21</v>
      </c>
      <c r="M7" s="7">
        <v>95858.58</v>
      </c>
      <c r="N7" s="7">
        <v>2800029.1218000003</v>
      </c>
      <c r="O7" s="6">
        <v>19360</v>
      </c>
      <c r="P7" s="6">
        <v>85770</v>
      </c>
      <c r="Q7" s="1">
        <f t="shared" ref="Q7:Q70" si="0">IFERROR(O7/P7,0)</f>
        <v>0.22571994870001166</v>
      </c>
      <c r="R7" s="2">
        <v>632022.42973123479</v>
      </c>
      <c r="S7" s="5">
        <f t="shared" ref="S7:S70" si="1">R7/2</f>
        <v>316011.2148656174</v>
      </c>
      <c r="T7" s="5">
        <f t="shared" ref="T7:T70" si="2">R7-S7</f>
        <v>316011.2148656174</v>
      </c>
      <c r="U7" s="2">
        <f t="shared" ref="U7:U70" si="3">R7*$V$2</f>
        <v>242380.60180192854</v>
      </c>
      <c r="V7" s="5">
        <f t="shared" ref="V7:V70" si="4">U7/2</f>
        <v>121190.30090096427</v>
      </c>
      <c r="W7" s="5">
        <f t="shared" ref="W7:W70" si="5">U7-V7</f>
        <v>121190.30090096427</v>
      </c>
    </row>
    <row r="8" spans="1:23" x14ac:dyDescent="0.2">
      <c r="A8" t="s">
        <v>40</v>
      </c>
      <c r="B8" t="s">
        <v>41</v>
      </c>
      <c r="C8" s="10" t="s">
        <v>42</v>
      </c>
      <c r="D8" t="s">
        <v>43</v>
      </c>
      <c r="E8" t="s">
        <v>44</v>
      </c>
      <c r="F8" t="s">
        <v>44</v>
      </c>
      <c r="G8" s="3" t="s">
        <v>32</v>
      </c>
      <c r="H8" s="4">
        <v>44378</v>
      </c>
      <c r="I8" s="4">
        <v>44742</v>
      </c>
      <c r="J8" s="9" t="s">
        <v>33</v>
      </c>
      <c r="K8" s="8">
        <v>196.82</v>
      </c>
      <c r="L8" s="8">
        <v>196.82</v>
      </c>
      <c r="M8" s="7">
        <v>104800.46</v>
      </c>
      <c r="N8" s="7">
        <v>20626826.5372</v>
      </c>
      <c r="O8" s="6">
        <v>65738</v>
      </c>
      <c r="P8" s="6">
        <v>266846</v>
      </c>
      <c r="Q8" s="1">
        <f t="shared" si="0"/>
        <v>0.24635182839540409</v>
      </c>
      <c r="R8" s="2">
        <v>5081456.4314340614</v>
      </c>
      <c r="S8" s="5">
        <f t="shared" si="1"/>
        <v>2540728.2157170307</v>
      </c>
      <c r="T8" s="5">
        <f t="shared" si="2"/>
        <v>2540728.2157170307</v>
      </c>
      <c r="U8" s="2">
        <f t="shared" si="3"/>
        <v>1948738.5414549627</v>
      </c>
      <c r="V8" s="5">
        <f t="shared" si="4"/>
        <v>974369.27072748134</v>
      </c>
      <c r="W8" s="5">
        <f t="shared" si="5"/>
        <v>974369.27072748134</v>
      </c>
    </row>
    <row r="9" spans="1:23" x14ac:dyDescent="0.2">
      <c r="A9" t="s">
        <v>45</v>
      </c>
      <c r="B9" t="s">
        <v>46</v>
      </c>
      <c r="C9" s="10" t="s">
        <v>47</v>
      </c>
      <c r="D9" t="s">
        <v>48</v>
      </c>
      <c r="E9" t="s">
        <v>49</v>
      </c>
      <c r="F9" t="s">
        <v>50</v>
      </c>
      <c r="G9" s="3" t="s">
        <v>32</v>
      </c>
      <c r="H9" s="4">
        <v>44470</v>
      </c>
      <c r="I9" s="4">
        <v>44834</v>
      </c>
      <c r="J9" s="9" t="s">
        <v>33</v>
      </c>
      <c r="K9" s="8">
        <v>47.41</v>
      </c>
      <c r="L9" s="8">
        <v>0</v>
      </c>
      <c r="M9" s="7">
        <v>96798.95</v>
      </c>
      <c r="N9" s="7">
        <v>4589238.2194999997</v>
      </c>
      <c r="O9" s="6">
        <v>20646</v>
      </c>
      <c r="P9" s="6">
        <v>81153</v>
      </c>
      <c r="Q9" s="1">
        <f t="shared" si="0"/>
        <v>0.25440833980259508</v>
      </c>
      <c r="R9" s="2">
        <v>1167540.4763816125</v>
      </c>
      <c r="S9" s="5">
        <f t="shared" si="1"/>
        <v>583770.23819080624</v>
      </c>
      <c r="T9" s="5">
        <f t="shared" si="2"/>
        <v>583770.23819080624</v>
      </c>
      <c r="U9" s="2">
        <f t="shared" si="3"/>
        <v>447751.7726923484</v>
      </c>
      <c r="V9" s="5">
        <f t="shared" si="4"/>
        <v>223875.8863461742</v>
      </c>
      <c r="W9" s="5">
        <f t="shared" si="5"/>
        <v>223875.8863461742</v>
      </c>
    </row>
    <row r="10" spans="1:23" x14ac:dyDescent="0.2">
      <c r="A10" t="s">
        <v>51</v>
      </c>
      <c r="B10" t="s">
        <v>52</v>
      </c>
      <c r="C10" s="10" t="s">
        <v>53</v>
      </c>
      <c r="D10" t="s">
        <v>54</v>
      </c>
      <c r="E10" t="s">
        <v>55</v>
      </c>
      <c r="F10" t="s">
        <v>56</v>
      </c>
      <c r="G10" s="3" t="s">
        <v>32</v>
      </c>
      <c r="H10" s="4">
        <v>44378</v>
      </c>
      <c r="I10" s="4">
        <v>44742</v>
      </c>
      <c r="J10" s="9" t="s">
        <v>33</v>
      </c>
      <c r="K10" s="8">
        <v>34.74</v>
      </c>
      <c r="L10" s="8">
        <v>34.74</v>
      </c>
      <c r="M10" s="7">
        <v>89779.99</v>
      </c>
      <c r="N10" s="7">
        <v>3118956.8526000003</v>
      </c>
      <c r="O10" s="6">
        <v>22314</v>
      </c>
      <c r="P10" s="6">
        <v>93623</v>
      </c>
      <c r="Q10" s="1">
        <f t="shared" si="0"/>
        <v>0.23833886972218365</v>
      </c>
      <c r="R10" s="2">
        <v>743368.65096094343</v>
      </c>
      <c r="S10" s="5">
        <f t="shared" si="1"/>
        <v>371684.32548047171</v>
      </c>
      <c r="T10" s="5">
        <f t="shared" si="2"/>
        <v>371684.32548047171</v>
      </c>
      <c r="U10" s="2">
        <f t="shared" si="3"/>
        <v>285081.87764352182</v>
      </c>
      <c r="V10" s="5">
        <f t="shared" si="4"/>
        <v>142540.93882176091</v>
      </c>
      <c r="W10" s="5">
        <f t="shared" si="5"/>
        <v>142540.93882176091</v>
      </c>
    </row>
    <row r="11" spans="1:23" x14ac:dyDescent="0.2">
      <c r="A11" t="s">
        <v>57</v>
      </c>
      <c r="B11" t="s">
        <v>58</v>
      </c>
      <c r="C11" s="10" t="s">
        <v>59</v>
      </c>
      <c r="D11" t="s">
        <v>60</v>
      </c>
      <c r="E11" t="s">
        <v>61</v>
      </c>
      <c r="F11" t="s">
        <v>62</v>
      </c>
      <c r="G11" s="3" t="s">
        <v>32</v>
      </c>
      <c r="H11" s="4">
        <v>44440</v>
      </c>
      <c r="I11" s="4">
        <v>44804</v>
      </c>
      <c r="J11" s="9" t="s">
        <v>33</v>
      </c>
      <c r="K11" s="8">
        <v>29.27</v>
      </c>
      <c r="L11" s="8">
        <v>29.27</v>
      </c>
      <c r="M11" s="7">
        <v>98224.09</v>
      </c>
      <c r="N11" s="7">
        <v>2875019.1143</v>
      </c>
      <c r="O11" s="6">
        <v>22260</v>
      </c>
      <c r="P11" s="6">
        <v>101842</v>
      </c>
      <c r="Q11" s="1">
        <f t="shared" si="0"/>
        <v>0.21857386932699671</v>
      </c>
      <c r="R11" s="2">
        <v>628404.05220162601</v>
      </c>
      <c r="S11" s="5">
        <f t="shared" si="1"/>
        <v>314202.026100813</v>
      </c>
      <c r="T11" s="5">
        <f t="shared" si="2"/>
        <v>314202.026100813</v>
      </c>
      <c r="U11" s="2">
        <f t="shared" si="3"/>
        <v>240992.95401932357</v>
      </c>
      <c r="V11" s="5">
        <f t="shared" si="4"/>
        <v>120496.47700966179</v>
      </c>
      <c r="W11" s="5">
        <f t="shared" si="5"/>
        <v>120496.47700966179</v>
      </c>
    </row>
    <row r="12" spans="1:23" x14ac:dyDescent="0.2">
      <c r="A12" t="s">
        <v>63</v>
      </c>
      <c r="B12" t="s">
        <v>64</v>
      </c>
      <c r="C12" s="10" t="s">
        <v>65</v>
      </c>
      <c r="D12" t="s">
        <v>66</v>
      </c>
      <c r="E12" t="s">
        <v>67</v>
      </c>
      <c r="F12" t="s">
        <v>68</v>
      </c>
      <c r="G12" s="3" t="s">
        <v>32</v>
      </c>
      <c r="H12" s="4">
        <v>44501</v>
      </c>
      <c r="I12" s="4">
        <v>44865</v>
      </c>
      <c r="J12" s="9" t="s">
        <v>33</v>
      </c>
      <c r="K12" s="8">
        <v>40.25</v>
      </c>
      <c r="L12" s="8">
        <v>40.25</v>
      </c>
      <c r="M12" s="7">
        <v>183921.37</v>
      </c>
      <c r="N12" s="7">
        <v>7402835.1425000001</v>
      </c>
      <c r="O12" s="6">
        <v>32890</v>
      </c>
      <c r="P12" s="6">
        <v>70165</v>
      </c>
      <c r="Q12" s="1">
        <f t="shared" si="0"/>
        <v>0.46875222689375046</v>
      </c>
      <c r="R12" s="2">
        <v>3470095.4583741897</v>
      </c>
      <c r="S12" s="5">
        <f t="shared" si="1"/>
        <v>1735047.7291870948</v>
      </c>
      <c r="T12" s="5">
        <f t="shared" si="2"/>
        <v>1735047.7291870948</v>
      </c>
      <c r="U12" s="2">
        <f t="shared" si="3"/>
        <v>1330781.6082865018</v>
      </c>
      <c r="V12" s="5">
        <f t="shared" si="4"/>
        <v>665390.80414325092</v>
      </c>
      <c r="W12" s="5">
        <f t="shared" si="5"/>
        <v>665390.80414325092</v>
      </c>
    </row>
    <row r="13" spans="1:23" x14ac:dyDescent="0.2">
      <c r="A13" t="s">
        <v>69</v>
      </c>
      <c r="B13" t="s">
        <v>70</v>
      </c>
      <c r="C13" s="10" t="s">
        <v>71</v>
      </c>
      <c r="D13" t="s">
        <v>72</v>
      </c>
      <c r="E13" t="s">
        <v>73</v>
      </c>
      <c r="F13" t="s">
        <v>73</v>
      </c>
      <c r="G13" s="3" t="s">
        <v>32</v>
      </c>
      <c r="H13" s="4">
        <v>44378</v>
      </c>
      <c r="I13" s="4">
        <v>44742</v>
      </c>
      <c r="J13" s="9" t="s">
        <v>33</v>
      </c>
      <c r="K13" s="8">
        <v>18.809999999999999</v>
      </c>
      <c r="L13" s="8">
        <v>18.809999999999999</v>
      </c>
      <c r="M13" s="7">
        <v>96262.45</v>
      </c>
      <c r="N13" s="7">
        <v>1810696.6844999997</v>
      </c>
      <c r="O13" s="6">
        <v>7719</v>
      </c>
      <c r="P13" s="6">
        <v>92990</v>
      </c>
      <c r="Q13" s="1">
        <f t="shared" si="0"/>
        <v>8.3008925690934515E-2</v>
      </c>
      <c r="R13" s="2">
        <v>150303.98653248197</v>
      </c>
      <c r="S13" s="5">
        <f t="shared" si="1"/>
        <v>75151.993266240985</v>
      </c>
      <c r="T13" s="5">
        <f t="shared" si="2"/>
        <v>75151.993266240985</v>
      </c>
      <c r="U13" s="2">
        <f t="shared" si="3"/>
        <v>57641.578835206834</v>
      </c>
      <c r="V13" s="5">
        <f t="shared" si="4"/>
        <v>28820.789417603417</v>
      </c>
      <c r="W13" s="5">
        <f t="shared" si="5"/>
        <v>28820.789417603417</v>
      </c>
    </row>
    <row r="14" spans="1:23" x14ac:dyDescent="0.2">
      <c r="A14" t="s">
        <v>74</v>
      </c>
      <c r="B14" t="s">
        <v>75</v>
      </c>
      <c r="C14" s="10" t="s">
        <v>76</v>
      </c>
      <c r="D14" t="s">
        <v>77</v>
      </c>
      <c r="E14" t="s">
        <v>78</v>
      </c>
      <c r="F14" t="s">
        <v>79</v>
      </c>
      <c r="G14" s="3" t="s">
        <v>32</v>
      </c>
      <c r="H14" s="4">
        <v>44378</v>
      </c>
      <c r="I14" s="4">
        <v>44742</v>
      </c>
      <c r="J14" s="9" t="s">
        <v>33</v>
      </c>
      <c r="K14" s="8">
        <v>4.7699999999999996</v>
      </c>
      <c r="L14" s="8">
        <v>4.7699999999999996</v>
      </c>
      <c r="M14" s="7">
        <v>96491.21</v>
      </c>
      <c r="N14" s="7">
        <v>460263.07169999997</v>
      </c>
      <c r="O14" s="6">
        <v>15460</v>
      </c>
      <c r="P14" s="6">
        <v>75485</v>
      </c>
      <c r="Q14" s="1">
        <f t="shared" si="0"/>
        <v>0.20480890243094654</v>
      </c>
      <c r="R14" s="2">
        <v>94265.97454437305</v>
      </c>
      <c r="S14" s="5">
        <f t="shared" si="1"/>
        <v>47132.987272186525</v>
      </c>
      <c r="T14" s="5">
        <f t="shared" si="2"/>
        <v>47132.987272186525</v>
      </c>
      <c r="U14" s="2">
        <f t="shared" si="3"/>
        <v>36151.001237767065</v>
      </c>
      <c r="V14" s="5">
        <f t="shared" si="4"/>
        <v>18075.500618883532</v>
      </c>
      <c r="W14" s="5">
        <f t="shared" si="5"/>
        <v>18075.500618883532</v>
      </c>
    </row>
    <row r="15" spans="1:23" x14ac:dyDescent="0.2">
      <c r="A15" t="s">
        <v>80</v>
      </c>
      <c r="B15" t="s">
        <v>81</v>
      </c>
      <c r="C15" s="10" t="s">
        <v>82</v>
      </c>
      <c r="D15" t="s">
        <v>83</v>
      </c>
      <c r="E15" t="s">
        <v>84</v>
      </c>
      <c r="F15" t="s">
        <v>85</v>
      </c>
      <c r="G15" s="3" t="s">
        <v>32</v>
      </c>
      <c r="H15" s="4">
        <v>44378</v>
      </c>
      <c r="I15" s="4">
        <v>44742</v>
      </c>
      <c r="J15" s="9" t="s">
        <v>33</v>
      </c>
      <c r="K15" s="8">
        <v>67.709999999999994</v>
      </c>
      <c r="L15" s="8">
        <v>67.709999999999994</v>
      </c>
      <c r="M15" s="7">
        <v>89960.1</v>
      </c>
      <c r="N15" s="7">
        <v>6091198.3710000003</v>
      </c>
      <c r="O15" s="6">
        <v>42244</v>
      </c>
      <c r="P15" s="6">
        <v>164894</v>
      </c>
      <c r="Q15" s="1">
        <f t="shared" si="0"/>
        <v>0.25618882433563378</v>
      </c>
      <c r="R15" s="2">
        <v>1560496.9494616177</v>
      </c>
      <c r="S15" s="5">
        <f t="shared" si="1"/>
        <v>780248.47473080887</v>
      </c>
      <c r="T15" s="5">
        <f t="shared" si="2"/>
        <v>780248.47473080887</v>
      </c>
      <c r="U15" s="2">
        <f t="shared" si="3"/>
        <v>598450.58011853043</v>
      </c>
      <c r="V15" s="5">
        <f t="shared" si="4"/>
        <v>299225.29005926521</v>
      </c>
      <c r="W15" s="5">
        <f t="shared" si="5"/>
        <v>299225.29005926521</v>
      </c>
    </row>
    <row r="16" spans="1:23" x14ac:dyDescent="0.2">
      <c r="A16" t="s">
        <v>86</v>
      </c>
      <c r="B16" t="s">
        <v>87</v>
      </c>
      <c r="C16" s="10" t="s">
        <v>88</v>
      </c>
      <c r="D16" t="s">
        <v>89</v>
      </c>
      <c r="E16" t="s">
        <v>44</v>
      </c>
      <c r="F16" t="s">
        <v>44</v>
      </c>
      <c r="G16" s="3" t="s">
        <v>32</v>
      </c>
      <c r="H16" s="4">
        <v>44378</v>
      </c>
      <c r="I16" s="4">
        <v>44742</v>
      </c>
      <c r="J16" s="9" t="s">
        <v>33</v>
      </c>
      <c r="K16" s="8">
        <v>53.1</v>
      </c>
      <c r="L16" s="8">
        <v>68.59</v>
      </c>
      <c r="M16" s="7">
        <v>104800.46</v>
      </c>
      <c r="N16" s="7">
        <v>5564904.4260000009</v>
      </c>
      <c r="O16" s="6">
        <v>25118</v>
      </c>
      <c r="P16" s="6">
        <v>105618</v>
      </c>
      <c r="Q16" s="1">
        <f t="shared" si="0"/>
        <v>0.23781931110227422</v>
      </c>
      <c r="R16" s="2">
        <v>1323441.7369413169</v>
      </c>
      <c r="S16" s="5">
        <f t="shared" si="1"/>
        <v>661720.86847065843</v>
      </c>
      <c r="T16" s="5">
        <f t="shared" si="2"/>
        <v>661720.86847065843</v>
      </c>
      <c r="U16" s="2">
        <f t="shared" si="3"/>
        <v>507539.90611699503</v>
      </c>
      <c r="V16" s="5">
        <f t="shared" si="4"/>
        <v>253769.95305849751</v>
      </c>
      <c r="W16" s="5">
        <f t="shared" si="5"/>
        <v>253769.95305849751</v>
      </c>
    </row>
    <row r="17" spans="1:23" x14ac:dyDescent="0.2">
      <c r="A17" t="s">
        <v>90</v>
      </c>
      <c r="B17" t="s">
        <v>91</v>
      </c>
      <c r="C17" s="10" t="s">
        <v>92</v>
      </c>
      <c r="D17" t="s">
        <v>93</v>
      </c>
      <c r="E17" t="s">
        <v>94</v>
      </c>
      <c r="F17" t="s">
        <v>95</v>
      </c>
      <c r="G17" s="3" t="s">
        <v>32</v>
      </c>
      <c r="H17" s="4">
        <v>44440</v>
      </c>
      <c r="I17" s="4">
        <v>44804</v>
      </c>
      <c r="J17" s="9" t="s">
        <v>33</v>
      </c>
      <c r="K17" s="8">
        <v>383.81</v>
      </c>
      <c r="L17" s="8">
        <v>406.06</v>
      </c>
      <c r="M17" s="7">
        <v>163791.03</v>
      </c>
      <c r="N17" s="7">
        <v>62864635.224299997</v>
      </c>
      <c r="O17" s="6">
        <v>51816</v>
      </c>
      <c r="P17" s="6">
        <v>205750</v>
      </c>
      <c r="Q17" s="1">
        <f t="shared" si="0"/>
        <v>0.25183961117861481</v>
      </c>
      <c r="R17" s="2">
        <v>15831805.291773165</v>
      </c>
      <c r="S17" s="5">
        <f t="shared" si="1"/>
        <v>7915902.6458865823</v>
      </c>
      <c r="T17" s="5">
        <f t="shared" si="2"/>
        <v>7915902.6458865823</v>
      </c>
      <c r="U17" s="2">
        <f t="shared" si="3"/>
        <v>6071497.3293950092</v>
      </c>
      <c r="V17" s="5">
        <f t="shared" si="4"/>
        <v>3035748.6646975046</v>
      </c>
      <c r="W17" s="5">
        <f t="shared" si="5"/>
        <v>3035748.6646975046</v>
      </c>
    </row>
    <row r="18" spans="1:23" x14ac:dyDescent="0.2">
      <c r="A18" t="s">
        <v>96</v>
      </c>
      <c r="B18" t="s">
        <v>97</v>
      </c>
      <c r="C18" s="10" t="s">
        <v>98</v>
      </c>
      <c r="D18" t="s">
        <v>99</v>
      </c>
      <c r="E18" t="s">
        <v>100</v>
      </c>
      <c r="F18" t="s">
        <v>101</v>
      </c>
      <c r="G18" s="3" t="s">
        <v>32</v>
      </c>
      <c r="H18" s="4">
        <v>44378</v>
      </c>
      <c r="I18" s="4">
        <v>44742</v>
      </c>
      <c r="J18" s="9" t="s">
        <v>33</v>
      </c>
      <c r="K18" s="8">
        <v>45.33</v>
      </c>
      <c r="L18" s="8">
        <v>0</v>
      </c>
      <c r="M18" s="7">
        <v>95269.24</v>
      </c>
      <c r="N18" s="7">
        <v>4318554.6491999999</v>
      </c>
      <c r="O18" s="6">
        <v>37533</v>
      </c>
      <c r="P18" s="6">
        <v>129957</v>
      </c>
      <c r="Q18" s="1">
        <f t="shared" si="0"/>
        <v>0.28881091437937162</v>
      </c>
      <c r="R18" s="2">
        <v>1247245.7170327385</v>
      </c>
      <c r="S18" s="5">
        <f t="shared" si="1"/>
        <v>623622.85851636925</v>
      </c>
      <c r="T18" s="5">
        <f t="shared" si="2"/>
        <v>623622.85851636925</v>
      </c>
      <c r="U18" s="2">
        <f t="shared" si="3"/>
        <v>478318.7324820552</v>
      </c>
      <c r="V18" s="5">
        <f t="shared" si="4"/>
        <v>239159.3662410276</v>
      </c>
      <c r="W18" s="5">
        <f t="shared" si="5"/>
        <v>239159.3662410276</v>
      </c>
    </row>
    <row r="19" spans="1:23" x14ac:dyDescent="0.2">
      <c r="A19" t="s">
        <v>102</v>
      </c>
      <c r="B19" t="s">
        <v>103</v>
      </c>
      <c r="C19" s="10" t="s">
        <v>104</v>
      </c>
      <c r="D19" t="s">
        <v>105</v>
      </c>
      <c r="E19" t="s">
        <v>106</v>
      </c>
      <c r="F19" t="s">
        <v>107</v>
      </c>
      <c r="G19" s="3" t="s">
        <v>32</v>
      </c>
      <c r="H19" s="4">
        <v>44378</v>
      </c>
      <c r="I19" s="4">
        <v>44742</v>
      </c>
      <c r="J19" s="9" t="s">
        <v>33</v>
      </c>
      <c r="K19" s="8">
        <v>17.149999999999999</v>
      </c>
      <c r="L19" s="8">
        <v>17.149999999999999</v>
      </c>
      <c r="M19" s="7">
        <v>95441.44</v>
      </c>
      <c r="N19" s="7">
        <v>1636820.696</v>
      </c>
      <c r="O19" s="6">
        <v>75053</v>
      </c>
      <c r="P19" s="6">
        <v>332916</v>
      </c>
      <c r="Q19" s="1">
        <f t="shared" si="0"/>
        <v>0.22544125244806498</v>
      </c>
      <c r="R19" s="2">
        <v>369006.90773915342</v>
      </c>
      <c r="S19" s="5">
        <f t="shared" si="1"/>
        <v>184503.45386957671</v>
      </c>
      <c r="T19" s="5">
        <f t="shared" si="2"/>
        <v>184503.45386957671</v>
      </c>
      <c r="U19" s="2">
        <f t="shared" si="3"/>
        <v>141514.14911796534</v>
      </c>
      <c r="V19" s="5">
        <f t="shared" si="4"/>
        <v>70757.074558982669</v>
      </c>
      <c r="W19" s="5">
        <f t="shared" si="5"/>
        <v>70757.074558982669</v>
      </c>
    </row>
    <row r="20" spans="1:23" x14ac:dyDescent="0.2">
      <c r="A20" t="s">
        <v>108</v>
      </c>
      <c r="B20" t="s">
        <v>109</v>
      </c>
      <c r="C20" s="10" t="s">
        <v>110</v>
      </c>
      <c r="D20" t="s">
        <v>111</v>
      </c>
      <c r="E20" t="s">
        <v>67</v>
      </c>
      <c r="F20" t="s">
        <v>68</v>
      </c>
      <c r="G20" s="3" t="s">
        <v>32</v>
      </c>
      <c r="H20" s="4">
        <v>44378</v>
      </c>
      <c r="I20" s="4">
        <v>44742</v>
      </c>
      <c r="J20" s="9" t="s">
        <v>33</v>
      </c>
      <c r="K20" s="8">
        <v>617</v>
      </c>
      <c r="L20" s="8">
        <v>617.04</v>
      </c>
      <c r="M20" s="7">
        <v>107397.11</v>
      </c>
      <c r="N20" s="7">
        <v>66264016.869999997</v>
      </c>
      <c r="O20" s="6">
        <v>119219</v>
      </c>
      <c r="P20" s="6">
        <v>332203</v>
      </c>
      <c r="Q20" s="1">
        <f t="shared" si="0"/>
        <v>0.3588739415357477</v>
      </c>
      <c r="R20" s="2">
        <v>23780428.916128177</v>
      </c>
      <c r="S20" s="5">
        <f t="shared" si="1"/>
        <v>11890214.458064089</v>
      </c>
      <c r="T20" s="5">
        <f t="shared" si="2"/>
        <v>11890214.458064089</v>
      </c>
      <c r="U20" s="2">
        <f t="shared" si="3"/>
        <v>9119794.489335157</v>
      </c>
      <c r="V20" s="5">
        <f t="shared" si="4"/>
        <v>4559897.2446675785</v>
      </c>
      <c r="W20" s="5">
        <f t="shared" si="5"/>
        <v>4559897.2446675785</v>
      </c>
    </row>
    <row r="21" spans="1:23" x14ac:dyDescent="0.2">
      <c r="A21" t="s">
        <v>112</v>
      </c>
      <c r="B21" t="s">
        <v>113</v>
      </c>
      <c r="C21" s="10" t="s">
        <v>114</v>
      </c>
      <c r="D21" t="s">
        <v>115</v>
      </c>
      <c r="E21" t="s">
        <v>116</v>
      </c>
      <c r="F21" t="s">
        <v>117</v>
      </c>
      <c r="G21" s="3" t="s">
        <v>32</v>
      </c>
      <c r="H21" s="4">
        <v>44501</v>
      </c>
      <c r="I21" s="4">
        <v>44865</v>
      </c>
      <c r="J21" s="9" t="s">
        <v>33</v>
      </c>
      <c r="K21" s="8">
        <v>54.98</v>
      </c>
      <c r="L21" s="8">
        <v>6.91</v>
      </c>
      <c r="M21" s="7">
        <v>98629.15</v>
      </c>
      <c r="N21" s="7">
        <v>5422630.6669999994</v>
      </c>
      <c r="O21" s="6">
        <v>16579</v>
      </c>
      <c r="P21" s="6">
        <v>96644</v>
      </c>
      <c r="Q21" s="1">
        <f t="shared" si="0"/>
        <v>0.17154712139398204</v>
      </c>
      <c r="R21" s="2">
        <v>930236.68130657868</v>
      </c>
      <c r="S21" s="5">
        <f t="shared" si="1"/>
        <v>465118.34065328934</v>
      </c>
      <c r="T21" s="5">
        <f t="shared" si="2"/>
        <v>465118.34065328934</v>
      </c>
      <c r="U21" s="2">
        <f t="shared" si="3"/>
        <v>356745.76728107291</v>
      </c>
      <c r="V21" s="5">
        <f t="shared" si="4"/>
        <v>178372.88364053646</v>
      </c>
      <c r="W21" s="5">
        <f t="shared" si="5"/>
        <v>178372.88364053646</v>
      </c>
    </row>
    <row r="22" spans="1:23" x14ac:dyDescent="0.2">
      <c r="A22" t="s">
        <v>118</v>
      </c>
      <c r="B22" t="s">
        <v>119</v>
      </c>
      <c r="C22" s="10" t="s">
        <v>120</v>
      </c>
      <c r="D22" t="s">
        <v>121</v>
      </c>
      <c r="E22" t="s">
        <v>122</v>
      </c>
      <c r="F22" t="s">
        <v>123</v>
      </c>
      <c r="G22" s="3" t="s">
        <v>32</v>
      </c>
      <c r="H22" s="4">
        <v>44348</v>
      </c>
      <c r="I22" s="4">
        <v>44712</v>
      </c>
      <c r="J22" s="9" t="s">
        <v>33</v>
      </c>
      <c r="K22" s="8">
        <v>17.920000000000002</v>
      </c>
      <c r="L22" s="8">
        <v>0.78</v>
      </c>
      <c r="M22" s="7">
        <v>108703.2</v>
      </c>
      <c r="N22" s="7">
        <v>1947961.344</v>
      </c>
      <c r="O22" s="6">
        <v>5900</v>
      </c>
      <c r="P22" s="6">
        <v>39404</v>
      </c>
      <c r="Q22" s="1">
        <f t="shared" si="0"/>
        <v>0.14973099177748453</v>
      </c>
      <c r="R22" s="2">
        <v>291670.18398132169</v>
      </c>
      <c r="S22" s="5">
        <f t="shared" si="1"/>
        <v>145835.09199066085</v>
      </c>
      <c r="T22" s="5">
        <f t="shared" si="2"/>
        <v>145835.09199066085</v>
      </c>
      <c r="U22" s="2">
        <f t="shared" si="3"/>
        <v>111855.51555683686</v>
      </c>
      <c r="V22" s="5">
        <f t="shared" si="4"/>
        <v>55927.757778418432</v>
      </c>
      <c r="W22" s="5">
        <f t="shared" si="5"/>
        <v>55927.757778418432</v>
      </c>
    </row>
    <row r="23" spans="1:23" x14ac:dyDescent="0.2">
      <c r="A23" t="s">
        <v>124</v>
      </c>
      <c r="B23" t="s">
        <v>125</v>
      </c>
      <c r="C23" s="10" t="s">
        <v>126</v>
      </c>
      <c r="D23" t="s">
        <v>127</v>
      </c>
      <c r="E23" t="s">
        <v>78</v>
      </c>
      <c r="F23" t="s">
        <v>128</v>
      </c>
      <c r="G23" s="3" t="s">
        <v>32</v>
      </c>
      <c r="H23" s="4">
        <v>44440</v>
      </c>
      <c r="I23" s="4">
        <v>44804</v>
      </c>
      <c r="J23" s="9" t="s">
        <v>33</v>
      </c>
      <c r="K23" s="8">
        <v>16.73</v>
      </c>
      <c r="L23" s="8">
        <v>16.73</v>
      </c>
      <c r="M23" s="7">
        <v>98224.23</v>
      </c>
      <c r="N23" s="7">
        <v>1643291.3679</v>
      </c>
      <c r="O23" s="6">
        <v>22636</v>
      </c>
      <c r="P23" s="6">
        <v>80312</v>
      </c>
      <c r="Q23" s="1">
        <f t="shared" si="0"/>
        <v>0.28185078195039348</v>
      </c>
      <c r="R23" s="2">
        <v>463162.95701494673</v>
      </c>
      <c r="S23" s="5">
        <f t="shared" si="1"/>
        <v>231581.47850747337</v>
      </c>
      <c r="T23" s="5">
        <f t="shared" si="2"/>
        <v>231581.47850747337</v>
      </c>
      <c r="U23" s="2">
        <f t="shared" si="3"/>
        <v>177622.99401523208</v>
      </c>
      <c r="V23" s="5">
        <f t="shared" si="4"/>
        <v>88811.497007616039</v>
      </c>
      <c r="W23" s="5">
        <f t="shared" si="5"/>
        <v>88811.497007616039</v>
      </c>
    </row>
    <row r="24" spans="1:23" x14ac:dyDescent="0.2">
      <c r="A24" t="s">
        <v>129</v>
      </c>
      <c r="B24" t="s">
        <v>130</v>
      </c>
      <c r="C24" s="10" t="s">
        <v>131</v>
      </c>
      <c r="D24" t="s">
        <v>132</v>
      </c>
      <c r="E24" t="s">
        <v>116</v>
      </c>
      <c r="F24" t="s">
        <v>117</v>
      </c>
      <c r="G24" s="3" t="s">
        <v>32</v>
      </c>
      <c r="H24" s="4">
        <v>44378</v>
      </c>
      <c r="I24" s="4">
        <v>44742</v>
      </c>
      <c r="J24" s="9" t="s">
        <v>33</v>
      </c>
      <c r="K24" s="8">
        <v>4.87</v>
      </c>
      <c r="L24" s="8">
        <v>4.87</v>
      </c>
      <c r="M24" s="7">
        <v>96491.21</v>
      </c>
      <c r="N24" s="7">
        <v>469912.19270000001</v>
      </c>
      <c r="O24" s="6">
        <v>35331</v>
      </c>
      <c r="P24" s="6">
        <v>154906</v>
      </c>
      <c r="Q24" s="1">
        <f t="shared" si="0"/>
        <v>0.22808025512246136</v>
      </c>
      <c r="R24" s="2">
        <v>107177.69279617122</v>
      </c>
      <c r="S24" s="5">
        <f t="shared" si="1"/>
        <v>53588.84639808561</v>
      </c>
      <c r="T24" s="5">
        <f t="shared" si="2"/>
        <v>53588.84639808561</v>
      </c>
      <c r="U24" s="2">
        <f t="shared" si="3"/>
        <v>41102.645187331662</v>
      </c>
      <c r="V24" s="5">
        <f t="shared" si="4"/>
        <v>20551.322593665831</v>
      </c>
      <c r="W24" s="5">
        <f t="shared" si="5"/>
        <v>20551.322593665831</v>
      </c>
    </row>
    <row r="25" spans="1:23" x14ac:dyDescent="0.2">
      <c r="A25" t="s">
        <v>133</v>
      </c>
      <c r="B25" t="s">
        <v>134</v>
      </c>
      <c r="C25" s="10" t="s">
        <v>135</v>
      </c>
      <c r="D25" t="s">
        <v>136</v>
      </c>
      <c r="E25" t="s">
        <v>31</v>
      </c>
      <c r="F25" t="s">
        <v>31</v>
      </c>
      <c r="G25" s="3" t="s">
        <v>32</v>
      </c>
      <c r="H25" s="4">
        <v>44409</v>
      </c>
      <c r="I25" s="4">
        <v>44773</v>
      </c>
      <c r="J25" s="9" t="s">
        <v>33</v>
      </c>
      <c r="K25" s="8">
        <v>72.5</v>
      </c>
      <c r="L25" s="8">
        <v>0.25</v>
      </c>
      <c r="M25" s="7">
        <v>98229.72</v>
      </c>
      <c r="N25" s="7">
        <v>7121654.7000000002</v>
      </c>
      <c r="O25" s="6">
        <v>44288</v>
      </c>
      <c r="P25" s="6">
        <v>160040</v>
      </c>
      <c r="Q25" s="1">
        <f t="shared" si="0"/>
        <v>0.27673081729567606</v>
      </c>
      <c r="R25" s="2">
        <v>1970781.3256285926</v>
      </c>
      <c r="S25" s="5">
        <f t="shared" si="1"/>
        <v>985390.66281429632</v>
      </c>
      <c r="T25" s="5">
        <f t="shared" si="2"/>
        <v>985390.66281429632</v>
      </c>
      <c r="U25" s="2">
        <f t="shared" si="3"/>
        <v>755794.63837856532</v>
      </c>
      <c r="V25" s="5">
        <f t="shared" si="4"/>
        <v>377897.31918928266</v>
      </c>
      <c r="W25" s="5">
        <f t="shared" si="5"/>
        <v>377897.31918928266</v>
      </c>
    </row>
    <row r="26" spans="1:23" x14ac:dyDescent="0.2">
      <c r="A26" t="s">
        <v>137</v>
      </c>
      <c r="B26" t="s">
        <v>138</v>
      </c>
      <c r="C26" s="10" t="s">
        <v>139</v>
      </c>
      <c r="D26" t="s">
        <v>140</v>
      </c>
      <c r="E26" t="s">
        <v>141</v>
      </c>
      <c r="F26" t="s">
        <v>142</v>
      </c>
      <c r="G26" s="3" t="s">
        <v>32</v>
      </c>
      <c r="H26" s="4">
        <v>44562</v>
      </c>
      <c r="I26" s="4">
        <v>44926</v>
      </c>
      <c r="J26" s="9" t="s">
        <v>33</v>
      </c>
      <c r="K26" s="8">
        <v>16.920000000000002</v>
      </c>
      <c r="L26" s="8">
        <v>0</v>
      </c>
      <c r="M26" s="7">
        <v>164581.2647754137</v>
      </c>
      <c r="N26" s="7">
        <v>164581.2647754137</v>
      </c>
      <c r="O26" s="6">
        <v>63461</v>
      </c>
      <c r="P26" s="6">
        <v>186251</v>
      </c>
      <c r="Q26" s="1">
        <f t="shared" si="0"/>
        <v>0.34072837192820443</v>
      </c>
      <c r="R26" s="2">
        <v>56077.506396811448</v>
      </c>
      <c r="S26" s="5">
        <f t="shared" si="1"/>
        <v>28038.753198405724</v>
      </c>
      <c r="T26" s="5">
        <f t="shared" si="2"/>
        <v>28038.753198405724</v>
      </c>
      <c r="U26" s="2">
        <f t="shared" si="3"/>
        <v>21505.723703177191</v>
      </c>
      <c r="V26" s="5">
        <f t="shared" si="4"/>
        <v>10752.861851588596</v>
      </c>
      <c r="W26" s="5">
        <f t="shared" si="5"/>
        <v>10752.861851588596</v>
      </c>
    </row>
    <row r="27" spans="1:23" x14ac:dyDescent="0.2">
      <c r="A27" t="s">
        <v>143</v>
      </c>
      <c r="B27" t="s">
        <v>144</v>
      </c>
      <c r="C27" s="10" t="s">
        <v>145</v>
      </c>
      <c r="D27" t="s">
        <v>146</v>
      </c>
      <c r="E27" t="s">
        <v>100</v>
      </c>
      <c r="F27" t="s">
        <v>101</v>
      </c>
      <c r="G27" s="3" t="s">
        <v>32</v>
      </c>
      <c r="H27" s="4">
        <v>44378</v>
      </c>
      <c r="I27" s="4">
        <v>44742</v>
      </c>
      <c r="J27" s="9" t="s">
        <v>33</v>
      </c>
      <c r="K27" s="8">
        <v>161.11000000000001</v>
      </c>
      <c r="L27" s="8">
        <v>161.11000000000001</v>
      </c>
      <c r="M27" s="7">
        <v>102307.69</v>
      </c>
      <c r="N27" s="7">
        <v>16482791.935900001</v>
      </c>
      <c r="O27" s="6">
        <v>28774</v>
      </c>
      <c r="P27" s="6">
        <v>81546</v>
      </c>
      <c r="Q27" s="1">
        <f t="shared" si="0"/>
        <v>0.35285605670419151</v>
      </c>
      <c r="R27" s="2">
        <v>5816052.9659773214</v>
      </c>
      <c r="S27" s="5">
        <f t="shared" si="1"/>
        <v>2908026.4829886607</v>
      </c>
      <c r="T27" s="5">
        <f t="shared" si="2"/>
        <v>2908026.4829886607</v>
      </c>
      <c r="U27" s="2">
        <f t="shared" si="3"/>
        <v>2230456.3124523028</v>
      </c>
      <c r="V27" s="5">
        <f t="shared" si="4"/>
        <v>1115228.1562261514</v>
      </c>
      <c r="W27" s="5">
        <f t="shared" si="5"/>
        <v>1115228.1562261514</v>
      </c>
    </row>
    <row r="28" spans="1:23" x14ac:dyDescent="0.2">
      <c r="A28" t="s">
        <v>147</v>
      </c>
      <c r="B28" t="s">
        <v>148</v>
      </c>
      <c r="C28" s="10" t="s">
        <v>149</v>
      </c>
      <c r="D28" t="s">
        <v>150</v>
      </c>
      <c r="E28" t="s">
        <v>151</v>
      </c>
      <c r="F28" t="s">
        <v>142</v>
      </c>
      <c r="G28" s="3" t="s">
        <v>32</v>
      </c>
      <c r="H28" s="4">
        <v>44562</v>
      </c>
      <c r="I28" s="4">
        <v>44926</v>
      </c>
      <c r="J28" s="9" t="s">
        <v>33</v>
      </c>
      <c r="K28" s="8">
        <v>40.49</v>
      </c>
      <c r="L28" s="8">
        <v>0</v>
      </c>
      <c r="M28" s="7">
        <v>100819.44</v>
      </c>
      <c r="N28" s="7">
        <v>4082179.1256000004</v>
      </c>
      <c r="O28" s="6">
        <v>8964</v>
      </c>
      <c r="P28" s="6">
        <v>26871</v>
      </c>
      <c r="Q28" s="1">
        <f t="shared" si="0"/>
        <v>0.33359383722228425</v>
      </c>
      <c r="R28" s="2">
        <v>1361789.7987376133</v>
      </c>
      <c r="S28" s="5">
        <f t="shared" si="1"/>
        <v>680894.89936880663</v>
      </c>
      <c r="T28" s="5">
        <f t="shared" si="2"/>
        <v>680894.89936880663</v>
      </c>
      <c r="U28" s="2">
        <f t="shared" si="3"/>
        <v>522246.38781587471</v>
      </c>
      <c r="V28" s="5">
        <f t="shared" si="4"/>
        <v>261123.19390793736</v>
      </c>
      <c r="W28" s="5">
        <f t="shared" si="5"/>
        <v>261123.19390793736</v>
      </c>
    </row>
    <row r="29" spans="1:23" x14ac:dyDescent="0.2">
      <c r="A29" t="s">
        <v>152</v>
      </c>
      <c r="B29" t="s">
        <v>153</v>
      </c>
      <c r="C29" s="10" t="s">
        <v>154</v>
      </c>
      <c r="D29" t="s">
        <v>155</v>
      </c>
      <c r="E29" t="s">
        <v>156</v>
      </c>
      <c r="F29" t="s">
        <v>123</v>
      </c>
      <c r="G29" s="3" t="s">
        <v>32</v>
      </c>
      <c r="H29" s="4">
        <v>44470</v>
      </c>
      <c r="I29" s="4">
        <v>44834</v>
      </c>
      <c r="J29" s="9" t="s">
        <v>33</v>
      </c>
      <c r="K29" s="8">
        <v>13.07</v>
      </c>
      <c r="L29" s="8">
        <v>1.28</v>
      </c>
      <c r="M29" s="7">
        <v>101990.63</v>
      </c>
      <c r="N29" s="7">
        <v>1333017.5341</v>
      </c>
      <c r="O29" s="6">
        <v>56347</v>
      </c>
      <c r="P29" s="6">
        <v>243179</v>
      </c>
      <c r="Q29" s="1">
        <f t="shared" si="0"/>
        <v>0.23170997495671913</v>
      </c>
      <c r="R29" s="2">
        <v>308873.45944317849</v>
      </c>
      <c r="S29" s="5">
        <f t="shared" si="1"/>
        <v>154436.72972158925</v>
      </c>
      <c r="T29" s="5">
        <f t="shared" si="2"/>
        <v>154436.72972158925</v>
      </c>
      <c r="U29" s="2">
        <f t="shared" si="3"/>
        <v>118452.97169645896</v>
      </c>
      <c r="V29" s="5">
        <f t="shared" si="4"/>
        <v>59226.48584822948</v>
      </c>
      <c r="W29" s="5">
        <f t="shared" si="5"/>
        <v>59226.48584822948</v>
      </c>
    </row>
    <row r="30" spans="1:23" x14ac:dyDescent="0.2">
      <c r="A30" t="s">
        <v>157</v>
      </c>
      <c r="B30" t="s">
        <v>158</v>
      </c>
      <c r="C30" s="10" t="s">
        <v>159</v>
      </c>
      <c r="D30" t="s">
        <v>160</v>
      </c>
      <c r="E30" t="s">
        <v>156</v>
      </c>
      <c r="F30" t="s">
        <v>123</v>
      </c>
      <c r="G30" s="3" t="s">
        <v>32</v>
      </c>
      <c r="H30" s="4">
        <v>44470</v>
      </c>
      <c r="I30" s="4">
        <v>44834</v>
      </c>
      <c r="J30" s="9" t="s">
        <v>33</v>
      </c>
      <c r="K30" s="8">
        <v>26.41</v>
      </c>
      <c r="L30" s="8">
        <v>26.41</v>
      </c>
      <c r="M30" s="7">
        <v>98097.02</v>
      </c>
      <c r="N30" s="7">
        <v>2590742.2982000001</v>
      </c>
      <c r="O30" s="6">
        <v>32640</v>
      </c>
      <c r="P30" s="6">
        <v>127703</v>
      </c>
      <c r="Q30" s="1">
        <f t="shared" si="0"/>
        <v>0.25559305576219821</v>
      </c>
      <c r="R30" s="2">
        <v>662175.74068931816</v>
      </c>
      <c r="S30" s="5">
        <f t="shared" si="1"/>
        <v>331087.87034465908</v>
      </c>
      <c r="T30" s="5">
        <f t="shared" si="2"/>
        <v>331087.87034465908</v>
      </c>
      <c r="U30" s="2">
        <f t="shared" si="3"/>
        <v>253944.39655435353</v>
      </c>
      <c r="V30" s="5">
        <f t="shared" si="4"/>
        <v>126972.19827717677</v>
      </c>
      <c r="W30" s="5">
        <f t="shared" si="5"/>
        <v>126972.19827717677</v>
      </c>
    </row>
    <row r="31" spans="1:23" x14ac:dyDescent="0.2">
      <c r="A31" t="s">
        <v>161</v>
      </c>
      <c r="B31" t="s">
        <v>162</v>
      </c>
      <c r="C31" s="10" t="s">
        <v>163</v>
      </c>
      <c r="D31" t="s">
        <v>164</v>
      </c>
      <c r="E31" t="s">
        <v>165</v>
      </c>
      <c r="F31" t="s">
        <v>165</v>
      </c>
      <c r="G31" s="3" t="s">
        <v>32</v>
      </c>
      <c r="H31" s="4">
        <v>44470</v>
      </c>
      <c r="I31" s="4">
        <v>44834</v>
      </c>
      <c r="J31" s="9" t="s">
        <v>33</v>
      </c>
      <c r="K31" s="8">
        <v>24.1</v>
      </c>
      <c r="L31" s="8">
        <v>24.1</v>
      </c>
      <c r="M31" s="7">
        <v>96798.95</v>
      </c>
      <c r="N31" s="7">
        <v>2332854.6950000003</v>
      </c>
      <c r="O31" s="6">
        <v>6793</v>
      </c>
      <c r="P31" s="6">
        <v>39980</v>
      </c>
      <c r="Q31" s="1">
        <f t="shared" si="0"/>
        <v>0.16990995497748873</v>
      </c>
      <c r="R31" s="2">
        <v>396375.23619647324</v>
      </c>
      <c r="S31" s="5">
        <f t="shared" si="1"/>
        <v>198187.61809823662</v>
      </c>
      <c r="T31" s="5">
        <f t="shared" si="2"/>
        <v>198187.61809823662</v>
      </c>
      <c r="U31" s="2">
        <f t="shared" si="3"/>
        <v>152009.9030813475</v>
      </c>
      <c r="V31" s="5">
        <f t="shared" si="4"/>
        <v>76004.951540673748</v>
      </c>
      <c r="W31" s="5">
        <f t="shared" si="5"/>
        <v>76004.951540673748</v>
      </c>
    </row>
    <row r="32" spans="1:23" x14ac:dyDescent="0.2">
      <c r="A32" t="s">
        <v>166</v>
      </c>
      <c r="B32" t="s">
        <v>167</v>
      </c>
      <c r="C32" s="10" t="s">
        <v>168</v>
      </c>
      <c r="D32" t="s">
        <v>169</v>
      </c>
      <c r="E32" t="s">
        <v>67</v>
      </c>
      <c r="F32" t="s">
        <v>68</v>
      </c>
      <c r="G32" s="3" t="s">
        <v>32</v>
      </c>
      <c r="H32" s="4">
        <v>44378</v>
      </c>
      <c r="I32" s="4">
        <v>44742</v>
      </c>
      <c r="J32" s="9" t="s">
        <v>33</v>
      </c>
      <c r="K32" s="8">
        <v>58.64</v>
      </c>
      <c r="L32" s="8">
        <v>61.92</v>
      </c>
      <c r="M32" s="7">
        <v>141895.9</v>
      </c>
      <c r="N32" s="7">
        <v>8320775.5759999994</v>
      </c>
      <c r="O32" s="6">
        <v>111105</v>
      </c>
      <c r="P32" s="6">
        <v>417416</v>
      </c>
      <c r="Q32" s="1">
        <f t="shared" si="0"/>
        <v>0.26617331391226018</v>
      </c>
      <c r="R32" s="2">
        <v>2214768.4093841151</v>
      </c>
      <c r="S32" s="5">
        <f t="shared" si="1"/>
        <v>1107384.2046920576</v>
      </c>
      <c r="T32" s="5">
        <f t="shared" si="2"/>
        <v>1107384.2046920576</v>
      </c>
      <c r="U32" s="2">
        <f t="shared" si="3"/>
        <v>849363.6849988082</v>
      </c>
      <c r="V32" s="5">
        <f t="shared" si="4"/>
        <v>424681.8424994041</v>
      </c>
      <c r="W32" s="5">
        <f t="shared" si="5"/>
        <v>424681.8424994041</v>
      </c>
    </row>
    <row r="33" spans="1:23" x14ac:dyDescent="0.2">
      <c r="A33" t="s">
        <v>170</v>
      </c>
      <c r="B33" t="s">
        <v>171</v>
      </c>
      <c r="C33" s="10" t="s">
        <v>172</v>
      </c>
      <c r="D33" t="s">
        <v>173</v>
      </c>
      <c r="E33" t="s">
        <v>67</v>
      </c>
      <c r="F33" t="s">
        <v>68</v>
      </c>
      <c r="G33" s="3" t="s">
        <v>32</v>
      </c>
      <c r="H33" s="4">
        <v>44378</v>
      </c>
      <c r="I33" s="4">
        <v>44742</v>
      </c>
      <c r="J33" s="9" t="s">
        <v>33</v>
      </c>
      <c r="K33" s="8">
        <v>199.17000000000002</v>
      </c>
      <c r="L33" s="8">
        <v>199.17</v>
      </c>
      <c r="M33" s="7">
        <v>106109.62</v>
      </c>
      <c r="N33" s="7">
        <v>21133853.0154</v>
      </c>
      <c r="O33" s="6">
        <v>22676</v>
      </c>
      <c r="P33" s="6">
        <v>155475</v>
      </c>
      <c r="Q33" s="1">
        <f t="shared" si="0"/>
        <v>0.14584981508281075</v>
      </c>
      <c r="R33" s="2">
        <v>3082368.5542833926</v>
      </c>
      <c r="S33" s="5">
        <f t="shared" si="1"/>
        <v>1541184.2771416963</v>
      </c>
      <c r="T33" s="5">
        <f t="shared" si="2"/>
        <v>1541184.2771416963</v>
      </c>
      <c r="U33" s="2">
        <f t="shared" si="3"/>
        <v>1182088.340567681</v>
      </c>
      <c r="V33" s="5">
        <f t="shared" si="4"/>
        <v>591044.1702838405</v>
      </c>
      <c r="W33" s="5">
        <f t="shared" si="5"/>
        <v>591044.1702838405</v>
      </c>
    </row>
    <row r="34" spans="1:23" x14ac:dyDescent="0.2">
      <c r="A34" t="s">
        <v>174</v>
      </c>
      <c r="B34" t="s">
        <v>175</v>
      </c>
      <c r="C34" s="10" t="s">
        <v>176</v>
      </c>
      <c r="D34" t="s">
        <v>177</v>
      </c>
      <c r="E34" t="s">
        <v>178</v>
      </c>
      <c r="F34" t="s">
        <v>179</v>
      </c>
      <c r="G34" s="3" t="s">
        <v>32</v>
      </c>
      <c r="H34" s="4">
        <v>44562</v>
      </c>
      <c r="I34" s="4">
        <v>44926</v>
      </c>
      <c r="J34" s="9" t="s">
        <v>33</v>
      </c>
      <c r="K34" s="8">
        <v>9.24</v>
      </c>
      <c r="L34" s="8">
        <v>9.24</v>
      </c>
      <c r="M34" s="7">
        <v>100927.42</v>
      </c>
      <c r="N34" s="7">
        <v>932569.36080000002</v>
      </c>
      <c r="O34" s="6">
        <v>7507</v>
      </c>
      <c r="P34" s="6">
        <v>25602</v>
      </c>
      <c r="Q34" s="1">
        <f t="shared" si="0"/>
        <v>0.29321927974377004</v>
      </c>
      <c r="R34" s="2">
        <v>273447.316284884</v>
      </c>
      <c r="S34" s="5">
        <f t="shared" si="1"/>
        <v>136723.658142442</v>
      </c>
      <c r="T34" s="5">
        <f t="shared" si="2"/>
        <v>136723.658142442</v>
      </c>
      <c r="U34" s="2">
        <f t="shared" si="3"/>
        <v>104867.04579525301</v>
      </c>
      <c r="V34" s="5">
        <f t="shared" si="4"/>
        <v>52433.522897626506</v>
      </c>
      <c r="W34" s="5">
        <f t="shared" si="5"/>
        <v>52433.522897626506</v>
      </c>
    </row>
    <row r="35" spans="1:23" x14ac:dyDescent="0.2">
      <c r="A35" t="s">
        <v>180</v>
      </c>
      <c r="B35" t="s">
        <v>181</v>
      </c>
      <c r="C35" s="10" t="s">
        <v>182</v>
      </c>
      <c r="D35" t="s">
        <v>183</v>
      </c>
      <c r="E35" t="s">
        <v>184</v>
      </c>
      <c r="F35" t="s">
        <v>185</v>
      </c>
      <c r="G35" s="3" t="s">
        <v>32</v>
      </c>
      <c r="H35" s="4">
        <v>44470</v>
      </c>
      <c r="I35" s="4">
        <v>44834</v>
      </c>
      <c r="J35" s="9" t="s">
        <v>33</v>
      </c>
      <c r="K35" s="8">
        <v>35.01</v>
      </c>
      <c r="L35" s="8">
        <v>32.35</v>
      </c>
      <c r="M35" s="7">
        <v>113621.61</v>
      </c>
      <c r="N35" s="7">
        <v>3977892.5660999999</v>
      </c>
      <c r="O35" s="6">
        <v>4176</v>
      </c>
      <c r="P35" s="6">
        <v>25459</v>
      </c>
      <c r="Q35" s="1">
        <f t="shared" si="0"/>
        <v>0.16402843788051377</v>
      </c>
      <c r="R35" s="2">
        <v>652487.50367389142</v>
      </c>
      <c r="S35" s="5">
        <f t="shared" si="1"/>
        <v>326243.75183694571</v>
      </c>
      <c r="T35" s="5">
        <f t="shared" si="2"/>
        <v>326243.75183694571</v>
      </c>
      <c r="U35" s="2">
        <f t="shared" si="3"/>
        <v>250228.95765893738</v>
      </c>
      <c r="V35" s="5">
        <f t="shared" si="4"/>
        <v>125114.47882946869</v>
      </c>
      <c r="W35" s="5">
        <f t="shared" si="5"/>
        <v>125114.47882946869</v>
      </c>
    </row>
    <row r="36" spans="1:23" x14ac:dyDescent="0.2">
      <c r="A36" t="s">
        <v>186</v>
      </c>
      <c r="B36" t="s">
        <v>187</v>
      </c>
      <c r="C36" s="10" t="s">
        <v>188</v>
      </c>
      <c r="D36" t="s">
        <v>189</v>
      </c>
      <c r="E36" t="s">
        <v>190</v>
      </c>
      <c r="F36" t="s">
        <v>191</v>
      </c>
      <c r="G36" s="3" t="s">
        <v>32</v>
      </c>
      <c r="H36" s="4">
        <v>44562</v>
      </c>
      <c r="I36" s="4">
        <v>44926</v>
      </c>
      <c r="J36" s="9" t="s">
        <v>33</v>
      </c>
      <c r="K36" s="8">
        <v>62.72</v>
      </c>
      <c r="L36" s="8">
        <v>62.72</v>
      </c>
      <c r="M36" s="7">
        <v>101843.26</v>
      </c>
      <c r="N36" s="7">
        <v>6387609.2671999997</v>
      </c>
      <c r="O36" s="6">
        <v>34710</v>
      </c>
      <c r="P36" s="6">
        <v>102772</v>
      </c>
      <c r="Q36" s="1">
        <f t="shared" si="0"/>
        <v>0.33773790526602576</v>
      </c>
      <c r="R36" s="2">
        <v>2157337.7735619815</v>
      </c>
      <c r="S36" s="5">
        <f t="shared" si="1"/>
        <v>1078668.8867809908</v>
      </c>
      <c r="T36" s="5">
        <f t="shared" si="2"/>
        <v>1078668.8867809908</v>
      </c>
      <c r="U36" s="2">
        <f t="shared" si="3"/>
        <v>827339.03616101993</v>
      </c>
      <c r="V36" s="5">
        <f t="shared" si="4"/>
        <v>413669.51808050997</v>
      </c>
      <c r="W36" s="5">
        <f t="shared" si="5"/>
        <v>413669.51808050997</v>
      </c>
    </row>
    <row r="37" spans="1:23" x14ac:dyDescent="0.2">
      <c r="A37" t="s">
        <v>192</v>
      </c>
      <c r="B37" t="s">
        <v>193</v>
      </c>
      <c r="C37" s="10" t="s">
        <v>194</v>
      </c>
      <c r="D37" t="s">
        <v>195</v>
      </c>
      <c r="E37" t="s">
        <v>196</v>
      </c>
      <c r="F37" t="s">
        <v>197</v>
      </c>
      <c r="G37" s="3" t="s">
        <v>32</v>
      </c>
      <c r="H37" s="4">
        <v>44562</v>
      </c>
      <c r="I37" s="4">
        <v>44926</v>
      </c>
      <c r="J37" s="9" t="s">
        <v>33</v>
      </c>
      <c r="K37" s="8">
        <v>19.46</v>
      </c>
      <c r="L37" s="8">
        <v>19.46</v>
      </c>
      <c r="M37" s="7">
        <v>100755.11</v>
      </c>
      <c r="N37" s="7">
        <v>1960694.4406000001</v>
      </c>
      <c r="O37" s="6">
        <v>18942</v>
      </c>
      <c r="P37" s="6">
        <v>73405</v>
      </c>
      <c r="Q37" s="1">
        <f t="shared" si="0"/>
        <v>0.25804781690620532</v>
      </c>
      <c r="R37" s="2">
        <v>505952.9200169635</v>
      </c>
      <c r="S37" s="5">
        <f t="shared" si="1"/>
        <v>252976.46000848175</v>
      </c>
      <c r="T37" s="5">
        <f t="shared" si="2"/>
        <v>252976.46000848175</v>
      </c>
      <c r="U37" s="2">
        <f t="shared" si="3"/>
        <v>194032.9448265055</v>
      </c>
      <c r="V37" s="5">
        <f t="shared" si="4"/>
        <v>97016.472413252748</v>
      </c>
      <c r="W37" s="5">
        <f t="shared" si="5"/>
        <v>97016.472413252748</v>
      </c>
    </row>
    <row r="38" spans="1:23" x14ac:dyDescent="0.2">
      <c r="A38" t="s">
        <v>198</v>
      </c>
      <c r="B38" t="s">
        <v>199</v>
      </c>
      <c r="C38" s="10" t="s">
        <v>200</v>
      </c>
      <c r="D38" t="s">
        <v>201</v>
      </c>
      <c r="E38" t="s">
        <v>190</v>
      </c>
      <c r="F38" t="s">
        <v>191</v>
      </c>
      <c r="G38" s="3" t="s">
        <v>32</v>
      </c>
      <c r="H38" s="4">
        <v>44562</v>
      </c>
      <c r="I38" s="4">
        <v>44926</v>
      </c>
      <c r="J38" s="9" t="s">
        <v>33</v>
      </c>
      <c r="K38" s="8">
        <v>12.76</v>
      </c>
      <c r="L38" s="8">
        <v>12.76</v>
      </c>
      <c r="M38" s="7">
        <v>100755.14</v>
      </c>
      <c r="N38" s="7">
        <v>1285635.5863999999</v>
      </c>
      <c r="O38" s="6">
        <v>17613</v>
      </c>
      <c r="P38" s="6">
        <v>106201</v>
      </c>
      <c r="Q38" s="1">
        <f t="shared" si="0"/>
        <v>0.16584589598967994</v>
      </c>
      <c r="R38" s="2">
        <v>213217.38574272557</v>
      </c>
      <c r="S38" s="5">
        <f t="shared" si="1"/>
        <v>106608.69287136279</v>
      </c>
      <c r="T38" s="5">
        <f t="shared" si="2"/>
        <v>106608.69287136279</v>
      </c>
      <c r="U38" s="2">
        <f t="shared" si="3"/>
        <v>81768.867432335261</v>
      </c>
      <c r="V38" s="5">
        <f t="shared" si="4"/>
        <v>40884.43371616763</v>
      </c>
      <c r="W38" s="5">
        <f t="shared" si="5"/>
        <v>40884.43371616763</v>
      </c>
    </row>
    <row r="39" spans="1:23" x14ac:dyDescent="0.2">
      <c r="A39" t="s">
        <v>202</v>
      </c>
      <c r="B39" t="s">
        <v>203</v>
      </c>
      <c r="C39" s="10" t="s">
        <v>204</v>
      </c>
      <c r="D39" t="s">
        <v>205</v>
      </c>
      <c r="E39" t="s">
        <v>106</v>
      </c>
      <c r="F39" t="s">
        <v>107</v>
      </c>
      <c r="G39" s="3" t="s">
        <v>32</v>
      </c>
      <c r="H39" s="4">
        <v>44378</v>
      </c>
      <c r="I39" s="4">
        <v>44742</v>
      </c>
      <c r="J39" s="9" t="s">
        <v>33</v>
      </c>
      <c r="K39" s="8">
        <v>33.28</v>
      </c>
      <c r="L39" s="8">
        <v>33.269999999999996</v>
      </c>
      <c r="M39" s="7">
        <v>99048.23</v>
      </c>
      <c r="N39" s="7">
        <v>3296325.0943999998</v>
      </c>
      <c r="O39" s="6">
        <v>18775</v>
      </c>
      <c r="P39" s="6">
        <v>106581</v>
      </c>
      <c r="Q39" s="1">
        <f t="shared" si="0"/>
        <v>0.17615710117187866</v>
      </c>
      <c r="R39" s="2">
        <v>580671.07314962323</v>
      </c>
      <c r="S39" s="5">
        <f t="shared" si="1"/>
        <v>290335.53657481162</v>
      </c>
      <c r="T39" s="5">
        <f t="shared" si="2"/>
        <v>290335.53657481162</v>
      </c>
      <c r="U39" s="2">
        <f t="shared" si="3"/>
        <v>222687.35655288052</v>
      </c>
      <c r="V39" s="5">
        <f t="shared" si="4"/>
        <v>111343.67827644026</v>
      </c>
      <c r="W39" s="5">
        <f t="shared" si="5"/>
        <v>111343.67827644026</v>
      </c>
    </row>
    <row r="40" spans="1:23" x14ac:dyDescent="0.2">
      <c r="A40" t="s">
        <v>206</v>
      </c>
      <c r="B40" t="s">
        <v>207</v>
      </c>
      <c r="C40" s="10" t="s">
        <v>208</v>
      </c>
      <c r="D40" t="s">
        <v>209</v>
      </c>
      <c r="E40" t="s">
        <v>210</v>
      </c>
      <c r="F40" t="s">
        <v>211</v>
      </c>
      <c r="G40" s="3" t="s">
        <v>32</v>
      </c>
      <c r="H40" s="4">
        <v>44562</v>
      </c>
      <c r="I40" s="4">
        <v>44926</v>
      </c>
      <c r="J40" s="9" t="s">
        <v>33</v>
      </c>
      <c r="K40" s="8">
        <v>23.98</v>
      </c>
      <c r="L40" s="8">
        <v>23.98</v>
      </c>
      <c r="M40" s="7">
        <v>100818.88</v>
      </c>
      <c r="N40" s="7">
        <v>2417636.7424000003</v>
      </c>
      <c r="O40" s="6">
        <v>19004</v>
      </c>
      <c r="P40" s="6">
        <v>123630</v>
      </c>
      <c r="Q40" s="1">
        <f t="shared" si="0"/>
        <v>0.15371673542020545</v>
      </c>
      <c r="R40" s="2">
        <v>371631.22747366823</v>
      </c>
      <c r="S40" s="5">
        <f t="shared" si="1"/>
        <v>185815.61373683412</v>
      </c>
      <c r="T40" s="5">
        <f t="shared" si="2"/>
        <v>185815.61373683412</v>
      </c>
      <c r="U40" s="2">
        <f t="shared" si="3"/>
        <v>142520.57573615178</v>
      </c>
      <c r="V40" s="5">
        <f t="shared" si="4"/>
        <v>71260.287868075888</v>
      </c>
      <c r="W40" s="5">
        <f t="shared" si="5"/>
        <v>71260.287868075888</v>
      </c>
    </row>
    <row r="41" spans="1:23" x14ac:dyDescent="0.2">
      <c r="A41" t="s">
        <v>212</v>
      </c>
      <c r="B41" t="s">
        <v>213</v>
      </c>
      <c r="C41" s="10" t="s">
        <v>214</v>
      </c>
      <c r="D41" t="s">
        <v>215</v>
      </c>
      <c r="E41" t="s">
        <v>216</v>
      </c>
      <c r="F41" t="s">
        <v>217</v>
      </c>
      <c r="G41" s="3" t="s">
        <v>32</v>
      </c>
      <c r="H41" s="4">
        <v>44440</v>
      </c>
      <c r="I41" s="4">
        <v>44804</v>
      </c>
      <c r="J41" s="9" t="s">
        <v>33</v>
      </c>
      <c r="K41" s="8">
        <v>21.26</v>
      </c>
      <c r="L41" s="8">
        <v>21.83</v>
      </c>
      <c r="M41" s="7">
        <v>97182.52</v>
      </c>
      <c r="N41" s="7">
        <v>2066100.3752000001</v>
      </c>
      <c r="O41" s="6">
        <v>21808</v>
      </c>
      <c r="P41" s="6">
        <v>81358</v>
      </c>
      <c r="Q41" s="1">
        <f t="shared" si="0"/>
        <v>0.26804985373288431</v>
      </c>
      <c r="R41" s="2">
        <v>553817.90336981742</v>
      </c>
      <c r="S41" s="5">
        <f t="shared" si="1"/>
        <v>276908.95168490871</v>
      </c>
      <c r="T41" s="5">
        <f t="shared" si="2"/>
        <v>276908.95168490871</v>
      </c>
      <c r="U41" s="2">
        <f t="shared" si="3"/>
        <v>212389.16594232499</v>
      </c>
      <c r="V41" s="5">
        <f t="shared" si="4"/>
        <v>106194.5829711625</v>
      </c>
      <c r="W41" s="5">
        <f t="shared" si="5"/>
        <v>106194.5829711625</v>
      </c>
    </row>
    <row r="42" spans="1:23" x14ac:dyDescent="0.2">
      <c r="A42" t="s">
        <v>218</v>
      </c>
      <c r="B42" t="s">
        <v>219</v>
      </c>
      <c r="C42" s="10" t="s">
        <v>220</v>
      </c>
      <c r="D42" t="s">
        <v>221</v>
      </c>
      <c r="E42" t="s">
        <v>67</v>
      </c>
      <c r="F42" t="s">
        <v>68</v>
      </c>
      <c r="G42" s="3" t="s">
        <v>32</v>
      </c>
      <c r="H42" s="4">
        <v>44562</v>
      </c>
      <c r="I42" s="4">
        <v>44926</v>
      </c>
      <c r="J42" s="9" t="s">
        <v>33</v>
      </c>
      <c r="K42" s="8">
        <v>290.35000000000002</v>
      </c>
      <c r="L42" s="8">
        <v>291.18</v>
      </c>
      <c r="M42" s="7">
        <v>112142.93</v>
      </c>
      <c r="N42" s="7">
        <v>32560699.725499999</v>
      </c>
      <c r="O42" s="6">
        <v>28449</v>
      </c>
      <c r="P42" s="6">
        <v>307688</v>
      </c>
      <c r="Q42" s="1">
        <f t="shared" si="0"/>
        <v>9.2460544447622264E-2</v>
      </c>
      <c r="R42" s="2">
        <v>3010580.0242152745</v>
      </c>
      <c r="S42" s="5">
        <f t="shared" si="1"/>
        <v>1505290.0121076372</v>
      </c>
      <c r="T42" s="5">
        <f t="shared" si="2"/>
        <v>1505290.0121076372</v>
      </c>
      <c r="U42" s="2">
        <f t="shared" si="3"/>
        <v>1154557.4392865577</v>
      </c>
      <c r="V42" s="5">
        <f t="shared" si="4"/>
        <v>577278.71964327886</v>
      </c>
      <c r="W42" s="5">
        <f t="shared" si="5"/>
        <v>577278.71964327886</v>
      </c>
    </row>
    <row r="43" spans="1:23" x14ac:dyDescent="0.2">
      <c r="A43" t="s">
        <v>222</v>
      </c>
      <c r="B43" t="s">
        <v>223</v>
      </c>
      <c r="C43" s="10" t="s">
        <v>224</v>
      </c>
      <c r="D43" t="s">
        <v>225</v>
      </c>
      <c r="E43" t="s">
        <v>226</v>
      </c>
      <c r="F43" t="s">
        <v>227</v>
      </c>
      <c r="G43" s="3" t="s">
        <v>32</v>
      </c>
      <c r="H43" s="4">
        <v>44378</v>
      </c>
      <c r="I43" s="4">
        <v>44742</v>
      </c>
      <c r="J43" s="9" t="s">
        <v>33</v>
      </c>
      <c r="K43" s="8">
        <v>3.1</v>
      </c>
      <c r="L43" s="8">
        <v>3.1</v>
      </c>
      <c r="M43" s="7">
        <v>109838.71</v>
      </c>
      <c r="N43" s="7">
        <v>340500.00100000005</v>
      </c>
      <c r="O43" s="6">
        <v>7139</v>
      </c>
      <c r="P43" s="6">
        <v>45099</v>
      </c>
      <c r="Q43" s="1">
        <f t="shared" si="0"/>
        <v>0.15829619282023991</v>
      </c>
      <c r="R43" s="2">
        <v>53899.853813587892</v>
      </c>
      <c r="S43" s="5">
        <f t="shared" si="1"/>
        <v>26949.926906793946</v>
      </c>
      <c r="T43" s="5">
        <f t="shared" si="2"/>
        <v>26949.926906793946</v>
      </c>
      <c r="U43" s="2">
        <f t="shared" si="3"/>
        <v>20670.593937510956</v>
      </c>
      <c r="V43" s="5">
        <f t="shared" si="4"/>
        <v>10335.296968755478</v>
      </c>
      <c r="W43" s="5">
        <f t="shared" si="5"/>
        <v>10335.296968755478</v>
      </c>
    </row>
    <row r="44" spans="1:23" x14ac:dyDescent="0.2">
      <c r="A44" t="s">
        <v>228</v>
      </c>
      <c r="B44" t="s">
        <v>229</v>
      </c>
      <c r="C44" s="10" t="s">
        <v>230</v>
      </c>
      <c r="D44" t="s">
        <v>231</v>
      </c>
      <c r="E44" t="s">
        <v>106</v>
      </c>
      <c r="F44" t="s">
        <v>107</v>
      </c>
      <c r="G44" s="3" t="s">
        <v>32</v>
      </c>
      <c r="H44" s="4">
        <v>44378</v>
      </c>
      <c r="I44" s="4">
        <v>44742</v>
      </c>
      <c r="J44" s="9" t="s">
        <v>33</v>
      </c>
      <c r="K44" s="8">
        <v>61.98</v>
      </c>
      <c r="L44" s="8">
        <v>61.98</v>
      </c>
      <c r="M44" s="7">
        <v>96491.199999999997</v>
      </c>
      <c r="N44" s="7">
        <v>5980524.5759999994</v>
      </c>
      <c r="O44" s="6">
        <v>143112</v>
      </c>
      <c r="P44" s="6">
        <v>557584</v>
      </c>
      <c r="Q44" s="1">
        <f t="shared" si="0"/>
        <v>0.25666446669918791</v>
      </c>
      <c r="R44" s="2">
        <v>1534988.1508804266</v>
      </c>
      <c r="S44" s="5">
        <f t="shared" si="1"/>
        <v>767494.07544021332</v>
      </c>
      <c r="T44" s="5">
        <f t="shared" si="2"/>
        <v>767494.07544021332</v>
      </c>
      <c r="U44" s="2">
        <f t="shared" si="3"/>
        <v>588667.95586264366</v>
      </c>
      <c r="V44" s="5">
        <f t="shared" si="4"/>
        <v>294333.97793132183</v>
      </c>
      <c r="W44" s="5">
        <f t="shared" si="5"/>
        <v>294333.97793132183</v>
      </c>
    </row>
    <row r="45" spans="1:23" x14ac:dyDescent="0.2">
      <c r="A45" t="s">
        <v>232</v>
      </c>
      <c r="B45" t="s">
        <v>233</v>
      </c>
      <c r="C45" s="10" t="s">
        <v>234</v>
      </c>
      <c r="D45" t="s">
        <v>235</v>
      </c>
      <c r="E45" t="s">
        <v>236</v>
      </c>
      <c r="F45" t="s">
        <v>68</v>
      </c>
      <c r="G45" s="3" t="s">
        <v>32</v>
      </c>
      <c r="H45" s="4">
        <v>44562</v>
      </c>
      <c r="I45" s="4">
        <v>44926</v>
      </c>
      <c r="J45" s="9" t="s">
        <v>33</v>
      </c>
      <c r="K45" s="8">
        <v>11.33</v>
      </c>
      <c r="L45" s="8">
        <v>11.76</v>
      </c>
      <c r="M45" s="7">
        <v>140533.48000000001</v>
      </c>
      <c r="N45" s="7">
        <v>1592244.3284000002</v>
      </c>
      <c r="O45" s="6">
        <v>21305</v>
      </c>
      <c r="P45" s="6">
        <v>78967</v>
      </c>
      <c r="Q45" s="1">
        <f t="shared" si="0"/>
        <v>0.26979624400065849</v>
      </c>
      <c r="R45" s="2">
        <v>429581.5393336711</v>
      </c>
      <c r="S45" s="5">
        <f t="shared" si="1"/>
        <v>214790.76966683555</v>
      </c>
      <c r="T45" s="5">
        <f t="shared" si="2"/>
        <v>214790.76966683555</v>
      </c>
      <c r="U45" s="2">
        <f t="shared" si="3"/>
        <v>164744.52033446287</v>
      </c>
      <c r="V45" s="5">
        <f t="shared" si="4"/>
        <v>82372.260167231434</v>
      </c>
      <c r="W45" s="5">
        <f t="shared" si="5"/>
        <v>82372.260167231434</v>
      </c>
    </row>
    <row r="46" spans="1:23" x14ac:dyDescent="0.2">
      <c r="A46" t="s">
        <v>237</v>
      </c>
      <c r="B46" t="s">
        <v>238</v>
      </c>
      <c r="C46" s="10" t="s">
        <v>239</v>
      </c>
      <c r="D46" t="s">
        <v>240</v>
      </c>
      <c r="E46" t="s">
        <v>67</v>
      </c>
      <c r="F46" t="s">
        <v>68</v>
      </c>
      <c r="G46" s="3" t="s">
        <v>32</v>
      </c>
      <c r="H46" s="4">
        <v>44348</v>
      </c>
      <c r="I46" s="4">
        <v>44712</v>
      </c>
      <c r="J46" s="9" t="s">
        <v>33</v>
      </c>
      <c r="K46" s="8">
        <v>2.39</v>
      </c>
      <c r="L46" s="8">
        <v>2.3899999999999997</v>
      </c>
      <c r="M46" s="7">
        <v>95056</v>
      </c>
      <c r="N46" s="7">
        <v>227183.84000000003</v>
      </c>
      <c r="O46" s="6">
        <v>33125</v>
      </c>
      <c r="P46" s="6">
        <v>84167</v>
      </c>
      <c r="Q46" s="1">
        <f t="shared" si="0"/>
        <v>0.39356279777109793</v>
      </c>
      <c r="R46" s="2">
        <v>89411.107678781482</v>
      </c>
      <c r="S46" s="5">
        <f t="shared" si="1"/>
        <v>44705.553839390741</v>
      </c>
      <c r="T46" s="5">
        <f t="shared" si="2"/>
        <v>44705.553839390741</v>
      </c>
      <c r="U46" s="2">
        <f t="shared" si="3"/>
        <v>34289.159794812702</v>
      </c>
      <c r="V46" s="5">
        <f t="shared" si="4"/>
        <v>17144.579897406351</v>
      </c>
      <c r="W46" s="5">
        <f t="shared" si="5"/>
        <v>17144.579897406351</v>
      </c>
    </row>
    <row r="47" spans="1:23" x14ac:dyDescent="0.2">
      <c r="A47" t="s">
        <v>241</v>
      </c>
      <c r="B47" t="s">
        <v>242</v>
      </c>
      <c r="C47" s="10" t="s">
        <v>243</v>
      </c>
      <c r="D47" t="s">
        <v>244</v>
      </c>
      <c r="E47" t="s">
        <v>245</v>
      </c>
      <c r="F47" t="s">
        <v>123</v>
      </c>
      <c r="G47" s="3" t="s">
        <v>32</v>
      </c>
      <c r="H47" s="4">
        <v>44470</v>
      </c>
      <c r="I47" s="4">
        <v>44834</v>
      </c>
      <c r="J47" s="9" t="s">
        <v>33</v>
      </c>
      <c r="K47" s="8">
        <v>2.27</v>
      </c>
      <c r="L47" s="8">
        <v>0</v>
      </c>
      <c r="M47" s="7">
        <v>94500</v>
      </c>
      <c r="N47" s="7">
        <v>214515</v>
      </c>
      <c r="O47" s="6">
        <v>16229</v>
      </c>
      <c r="P47" s="6">
        <v>69693</v>
      </c>
      <c r="Q47" s="1">
        <f t="shared" si="0"/>
        <v>0.23286413269625356</v>
      </c>
      <c r="R47" s="2">
        <v>49952.849425336834</v>
      </c>
      <c r="S47" s="5">
        <f t="shared" si="1"/>
        <v>24976.424712668417</v>
      </c>
      <c r="T47" s="5">
        <f t="shared" si="2"/>
        <v>24976.424712668417</v>
      </c>
      <c r="U47" s="2">
        <f t="shared" si="3"/>
        <v>19156.917754616676</v>
      </c>
      <c r="V47" s="5">
        <f t="shared" si="4"/>
        <v>9578.4588773083378</v>
      </c>
      <c r="W47" s="5">
        <f t="shared" si="5"/>
        <v>9578.4588773083378</v>
      </c>
    </row>
    <row r="48" spans="1:23" x14ac:dyDescent="0.2">
      <c r="A48" t="s">
        <v>246</v>
      </c>
      <c r="B48" t="s">
        <v>247</v>
      </c>
      <c r="C48" s="10" t="s">
        <v>248</v>
      </c>
      <c r="D48" t="s">
        <v>249</v>
      </c>
      <c r="E48" t="s">
        <v>67</v>
      </c>
      <c r="F48" t="s">
        <v>68</v>
      </c>
      <c r="G48" s="3" t="s">
        <v>32</v>
      </c>
      <c r="H48" s="4">
        <v>44562</v>
      </c>
      <c r="I48" s="4">
        <v>44926</v>
      </c>
      <c r="J48" s="9" t="s">
        <v>33</v>
      </c>
      <c r="K48" s="8">
        <v>55.13</v>
      </c>
      <c r="L48" s="8">
        <v>9.92</v>
      </c>
      <c r="M48" s="7">
        <v>112142.94</v>
      </c>
      <c r="N48" s="7">
        <v>6182440.2822000002</v>
      </c>
      <c r="O48" s="6">
        <v>13645</v>
      </c>
      <c r="P48" s="6">
        <v>51737</v>
      </c>
      <c r="Q48" s="1">
        <f t="shared" si="0"/>
        <v>0.26373775054603088</v>
      </c>
      <c r="R48" s="2">
        <v>1630542.8929125965</v>
      </c>
      <c r="S48" s="5">
        <f t="shared" si="1"/>
        <v>815271.44645629823</v>
      </c>
      <c r="T48" s="5">
        <f t="shared" si="2"/>
        <v>815271.44645629823</v>
      </c>
      <c r="U48" s="2">
        <f t="shared" si="3"/>
        <v>625313.19943198073</v>
      </c>
      <c r="V48" s="5">
        <f t="shared" si="4"/>
        <v>312656.59971599036</v>
      </c>
      <c r="W48" s="5">
        <f t="shared" si="5"/>
        <v>312656.59971599036</v>
      </c>
    </row>
    <row r="49" spans="1:23" x14ac:dyDescent="0.2">
      <c r="A49" t="s">
        <v>250</v>
      </c>
      <c r="B49" t="s">
        <v>251</v>
      </c>
      <c r="C49" s="10" t="s">
        <v>252</v>
      </c>
      <c r="D49" t="s">
        <v>253</v>
      </c>
      <c r="E49" t="s">
        <v>44</v>
      </c>
      <c r="F49" t="s">
        <v>44</v>
      </c>
      <c r="G49" s="3" t="s">
        <v>32</v>
      </c>
      <c r="H49" s="4">
        <v>44348</v>
      </c>
      <c r="I49" s="4">
        <v>44712</v>
      </c>
      <c r="J49" s="9" t="s">
        <v>33</v>
      </c>
      <c r="K49" s="8">
        <v>2.2999999999999998</v>
      </c>
      <c r="L49" s="8">
        <v>2.2200000000000002</v>
      </c>
      <c r="M49" s="7">
        <v>103958.3</v>
      </c>
      <c r="N49" s="7">
        <v>239104.09</v>
      </c>
      <c r="O49" s="6">
        <v>60958</v>
      </c>
      <c r="P49" s="6">
        <v>209023</v>
      </c>
      <c r="Q49" s="1">
        <f t="shared" si="0"/>
        <v>0.29163297818900313</v>
      </c>
      <c r="R49" s="2">
        <v>69730.637863871438</v>
      </c>
      <c r="S49" s="5">
        <f t="shared" si="1"/>
        <v>34865.318931935719</v>
      </c>
      <c r="T49" s="5">
        <f t="shared" si="2"/>
        <v>34865.318931935719</v>
      </c>
      <c r="U49" s="2">
        <f t="shared" si="3"/>
        <v>26741.699620794698</v>
      </c>
      <c r="V49" s="5">
        <f t="shared" si="4"/>
        <v>13370.849810397349</v>
      </c>
      <c r="W49" s="5">
        <f t="shared" si="5"/>
        <v>13370.849810397349</v>
      </c>
    </row>
    <row r="50" spans="1:23" x14ac:dyDescent="0.2">
      <c r="A50" t="s">
        <v>254</v>
      </c>
      <c r="B50" t="s">
        <v>255</v>
      </c>
      <c r="C50" s="10" t="s">
        <v>256</v>
      </c>
      <c r="D50" t="s">
        <v>257</v>
      </c>
      <c r="E50" t="s">
        <v>258</v>
      </c>
      <c r="F50" t="s">
        <v>259</v>
      </c>
      <c r="G50" s="3" t="s">
        <v>32</v>
      </c>
      <c r="H50" s="4">
        <v>44287</v>
      </c>
      <c r="I50" s="4">
        <v>44651</v>
      </c>
      <c r="J50" s="9" t="s">
        <v>33</v>
      </c>
      <c r="K50" s="8">
        <v>5.96</v>
      </c>
      <c r="L50" s="8">
        <v>0</v>
      </c>
      <c r="M50" s="7">
        <v>107784.87</v>
      </c>
      <c r="N50" s="7">
        <v>642397.82519999996</v>
      </c>
      <c r="O50" s="6">
        <v>33681</v>
      </c>
      <c r="P50" s="6">
        <v>170788</v>
      </c>
      <c r="Q50" s="1">
        <f t="shared" si="0"/>
        <v>0.19720940581305479</v>
      </c>
      <c r="R50" s="2">
        <v>126686.89340329063</v>
      </c>
      <c r="S50" s="5">
        <f t="shared" si="1"/>
        <v>63343.446701645313</v>
      </c>
      <c r="T50" s="5">
        <f t="shared" si="2"/>
        <v>63343.446701645313</v>
      </c>
      <c r="U50" s="2">
        <f t="shared" si="3"/>
        <v>48584.423620161957</v>
      </c>
      <c r="V50" s="5">
        <f t="shared" si="4"/>
        <v>24292.211810080978</v>
      </c>
      <c r="W50" s="5">
        <f t="shared" si="5"/>
        <v>24292.211810080978</v>
      </c>
    </row>
    <row r="51" spans="1:23" x14ac:dyDescent="0.2">
      <c r="A51" t="s">
        <v>260</v>
      </c>
      <c r="B51" t="s">
        <v>261</v>
      </c>
      <c r="C51" s="10" t="s">
        <v>262</v>
      </c>
      <c r="D51" t="s">
        <v>263</v>
      </c>
      <c r="E51" t="s">
        <v>67</v>
      </c>
      <c r="F51" t="s">
        <v>264</v>
      </c>
      <c r="G51" s="3" t="s">
        <v>32</v>
      </c>
      <c r="H51" s="4">
        <v>44409</v>
      </c>
      <c r="I51" s="4">
        <v>44773</v>
      </c>
      <c r="J51" s="9" t="s">
        <v>33</v>
      </c>
      <c r="K51" s="8">
        <v>0.38</v>
      </c>
      <c r="L51" s="8">
        <v>0.38</v>
      </c>
      <c r="M51" s="7">
        <v>108332.58</v>
      </c>
      <c r="N51" s="7">
        <v>41166.380400000002</v>
      </c>
      <c r="O51" s="6">
        <v>3504</v>
      </c>
      <c r="P51" s="6">
        <v>22144</v>
      </c>
      <c r="Q51" s="1">
        <f t="shared" si="0"/>
        <v>0.15823699421965318</v>
      </c>
      <c r="R51" s="2">
        <v>6514.0442973988438</v>
      </c>
      <c r="S51" s="5">
        <f t="shared" si="1"/>
        <v>3257.0221486994219</v>
      </c>
      <c r="T51" s="5">
        <f t="shared" si="2"/>
        <v>3257.0221486994219</v>
      </c>
      <c r="U51" s="2">
        <f t="shared" si="3"/>
        <v>2498.1359880524565</v>
      </c>
      <c r="V51" s="5">
        <f t="shared" si="4"/>
        <v>1249.0679940262282</v>
      </c>
      <c r="W51" s="5">
        <f t="shared" si="5"/>
        <v>1249.0679940262282</v>
      </c>
    </row>
    <row r="52" spans="1:23" x14ac:dyDescent="0.2">
      <c r="A52" t="s">
        <v>265</v>
      </c>
      <c r="B52" t="s">
        <v>266</v>
      </c>
      <c r="C52" s="10" t="s">
        <v>267</v>
      </c>
      <c r="D52" t="s">
        <v>268</v>
      </c>
      <c r="E52" t="s">
        <v>156</v>
      </c>
      <c r="F52" t="s">
        <v>123</v>
      </c>
      <c r="G52" s="3" t="s">
        <v>32</v>
      </c>
      <c r="H52" s="4">
        <v>44228</v>
      </c>
      <c r="I52" s="4">
        <v>44592</v>
      </c>
      <c r="J52" s="9" t="s">
        <v>33</v>
      </c>
      <c r="K52" s="8">
        <v>58.47</v>
      </c>
      <c r="L52" s="8">
        <v>61.3</v>
      </c>
      <c r="M52" s="7">
        <v>98165.61</v>
      </c>
      <c r="N52" s="7">
        <v>5739743.2166999998</v>
      </c>
      <c r="O52" s="6">
        <v>8387</v>
      </c>
      <c r="P52" s="6">
        <v>65893</v>
      </c>
      <c r="Q52" s="1">
        <f t="shared" si="0"/>
        <v>0.12728210887347668</v>
      </c>
      <c r="R52" s="2">
        <v>730566.62101380865</v>
      </c>
      <c r="S52" s="5">
        <f t="shared" si="1"/>
        <v>365283.31050690432</v>
      </c>
      <c r="T52" s="5">
        <f t="shared" si="2"/>
        <v>365283.31050690432</v>
      </c>
      <c r="U52" s="2">
        <f t="shared" si="3"/>
        <v>280172.29915879562</v>
      </c>
      <c r="V52" s="5">
        <f t="shared" si="4"/>
        <v>140086.14957939781</v>
      </c>
      <c r="W52" s="5">
        <f t="shared" si="5"/>
        <v>140086.14957939781</v>
      </c>
    </row>
    <row r="53" spans="1:23" x14ac:dyDescent="0.2">
      <c r="A53" t="s">
        <v>269</v>
      </c>
      <c r="B53" t="s">
        <v>270</v>
      </c>
      <c r="C53" s="10" t="s">
        <v>271</v>
      </c>
      <c r="D53" t="s">
        <v>272</v>
      </c>
      <c r="E53" t="s">
        <v>273</v>
      </c>
      <c r="F53" t="s">
        <v>123</v>
      </c>
      <c r="G53" s="3" t="s">
        <v>32</v>
      </c>
      <c r="H53" s="4">
        <v>44348</v>
      </c>
      <c r="I53" s="4">
        <v>44712</v>
      </c>
      <c r="J53" s="9" t="s">
        <v>33</v>
      </c>
      <c r="K53" s="8">
        <v>49.55</v>
      </c>
      <c r="L53" s="8">
        <v>50.08</v>
      </c>
      <c r="M53" s="7">
        <v>112619.7</v>
      </c>
      <c r="N53" s="7">
        <v>5580306.1349999998</v>
      </c>
      <c r="O53" s="6">
        <v>35728</v>
      </c>
      <c r="P53" s="6">
        <v>117628</v>
      </c>
      <c r="Q53" s="1">
        <f t="shared" si="0"/>
        <v>0.30373720542727922</v>
      </c>
      <c r="R53" s="2">
        <v>1694946.5908736014</v>
      </c>
      <c r="S53" s="5">
        <f t="shared" si="1"/>
        <v>847473.29543680069</v>
      </c>
      <c r="T53" s="5">
        <f t="shared" si="2"/>
        <v>847473.29543680069</v>
      </c>
      <c r="U53" s="2">
        <f t="shared" si="3"/>
        <v>650012.0176000261</v>
      </c>
      <c r="V53" s="5">
        <f t="shared" si="4"/>
        <v>325006.00880001305</v>
      </c>
      <c r="W53" s="5">
        <f t="shared" si="5"/>
        <v>325006.00880001305</v>
      </c>
    </row>
    <row r="54" spans="1:23" x14ac:dyDescent="0.2">
      <c r="A54" t="s">
        <v>274</v>
      </c>
      <c r="B54" t="s">
        <v>275</v>
      </c>
      <c r="C54" s="10" t="s">
        <v>276</v>
      </c>
      <c r="D54" t="s">
        <v>277</v>
      </c>
      <c r="E54" t="s">
        <v>106</v>
      </c>
      <c r="F54" t="s">
        <v>107</v>
      </c>
      <c r="G54" s="3" t="s">
        <v>32</v>
      </c>
      <c r="H54" s="4">
        <v>44470</v>
      </c>
      <c r="I54" s="4">
        <v>44834</v>
      </c>
      <c r="J54" s="9" t="s">
        <v>33</v>
      </c>
      <c r="K54" s="8">
        <v>42.79</v>
      </c>
      <c r="L54" s="8">
        <v>0</v>
      </c>
      <c r="M54" s="7">
        <v>98089.95</v>
      </c>
      <c r="N54" s="7">
        <v>4197268.9605</v>
      </c>
      <c r="O54" s="6">
        <v>19445</v>
      </c>
      <c r="P54" s="6">
        <v>53737</v>
      </c>
      <c r="Q54" s="1">
        <f t="shared" si="0"/>
        <v>0.36185496026946051</v>
      </c>
      <c r="R54" s="2">
        <v>1518802.5929419673</v>
      </c>
      <c r="S54" s="5">
        <f t="shared" si="1"/>
        <v>759401.29647098365</v>
      </c>
      <c r="T54" s="5">
        <f t="shared" si="2"/>
        <v>759401.29647098365</v>
      </c>
      <c r="U54" s="2">
        <f t="shared" si="3"/>
        <v>582460.79439324443</v>
      </c>
      <c r="V54" s="5">
        <f t="shared" si="4"/>
        <v>291230.39719662222</v>
      </c>
      <c r="W54" s="5">
        <f t="shared" si="5"/>
        <v>291230.39719662222</v>
      </c>
    </row>
    <row r="55" spans="1:23" x14ac:dyDescent="0.2">
      <c r="A55" t="s">
        <v>278</v>
      </c>
      <c r="B55" t="s">
        <v>279</v>
      </c>
      <c r="C55" s="10" t="s">
        <v>280</v>
      </c>
      <c r="D55" t="s">
        <v>281</v>
      </c>
      <c r="E55" t="s">
        <v>100</v>
      </c>
      <c r="F55" t="s">
        <v>101</v>
      </c>
      <c r="G55" s="3" t="s">
        <v>32</v>
      </c>
      <c r="H55" s="4">
        <v>44501</v>
      </c>
      <c r="I55" s="4">
        <v>44865</v>
      </c>
      <c r="J55" s="9" t="s">
        <v>33</v>
      </c>
      <c r="K55" s="8">
        <v>6.87</v>
      </c>
      <c r="L55" s="8">
        <v>0</v>
      </c>
      <c r="M55" s="7">
        <v>98912.26</v>
      </c>
      <c r="N55" s="7">
        <v>679527.22619999992</v>
      </c>
      <c r="O55" s="6">
        <v>23100</v>
      </c>
      <c r="P55" s="6">
        <v>108283</v>
      </c>
      <c r="Q55" s="1">
        <f t="shared" si="0"/>
        <v>0.21332988557760682</v>
      </c>
      <c r="R55" s="2">
        <v>144963.46541211454</v>
      </c>
      <c r="S55" s="5">
        <f t="shared" si="1"/>
        <v>72481.732706057272</v>
      </c>
      <c r="T55" s="5">
        <f t="shared" si="2"/>
        <v>72481.732706057272</v>
      </c>
      <c r="U55" s="2">
        <f t="shared" si="3"/>
        <v>55593.488985545926</v>
      </c>
      <c r="V55" s="5">
        <f t="shared" si="4"/>
        <v>27796.744492772963</v>
      </c>
      <c r="W55" s="5">
        <f t="shared" si="5"/>
        <v>27796.744492772963</v>
      </c>
    </row>
    <row r="56" spans="1:23" x14ac:dyDescent="0.2">
      <c r="A56" t="s">
        <v>282</v>
      </c>
      <c r="B56" t="s">
        <v>283</v>
      </c>
      <c r="C56" s="10" t="s">
        <v>284</v>
      </c>
      <c r="D56" t="s">
        <v>285</v>
      </c>
      <c r="E56" t="s">
        <v>44</v>
      </c>
      <c r="F56" t="s">
        <v>44</v>
      </c>
      <c r="G56" s="3" t="s">
        <v>32</v>
      </c>
      <c r="H56" s="4">
        <v>44378</v>
      </c>
      <c r="I56" s="4">
        <v>44742</v>
      </c>
      <c r="J56" s="9" t="s">
        <v>33</v>
      </c>
      <c r="K56" s="8">
        <v>15.84</v>
      </c>
      <c r="L56" s="8">
        <v>15.9</v>
      </c>
      <c r="M56" s="7">
        <v>200181.29</v>
      </c>
      <c r="N56" s="7">
        <v>3170871.6336000003</v>
      </c>
      <c r="O56" s="6">
        <v>16377</v>
      </c>
      <c r="P56" s="6">
        <v>95603</v>
      </c>
      <c r="Q56" s="1">
        <f t="shared" si="0"/>
        <v>0.17130215579009028</v>
      </c>
      <c r="R56" s="2">
        <v>543177.14656932536</v>
      </c>
      <c r="S56" s="5">
        <f t="shared" si="1"/>
        <v>271588.57328466268</v>
      </c>
      <c r="T56" s="5">
        <f t="shared" si="2"/>
        <v>271588.57328466268</v>
      </c>
      <c r="U56" s="2">
        <f t="shared" si="3"/>
        <v>208308.43570933628</v>
      </c>
      <c r="V56" s="5">
        <f t="shared" si="4"/>
        <v>104154.21785466814</v>
      </c>
      <c r="W56" s="5">
        <f t="shared" si="5"/>
        <v>104154.21785466814</v>
      </c>
    </row>
    <row r="57" spans="1:23" x14ac:dyDescent="0.2">
      <c r="A57" t="s">
        <v>286</v>
      </c>
      <c r="B57" t="s">
        <v>287</v>
      </c>
      <c r="C57" s="10" t="s">
        <v>288</v>
      </c>
      <c r="D57" t="s">
        <v>289</v>
      </c>
      <c r="E57" t="s">
        <v>290</v>
      </c>
      <c r="F57" t="s">
        <v>68</v>
      </c>
      <c r="G57" s="3" t="s">
        <v>32</v>
      </c>
      <c r="H57" s="4">
        <v>44470</v>
      </c>
      <c r="I57" s="4">
        <v>44834</v>
      </c>
      <c r="J57" s="9" t="s">
        <v>33</v>
      </c>
      <c r="K57" s="8">
        <v>113.72</v>
      </c>
      <c r="L57" s="8">
        <v>5.39</v>
      </c>
      <c r="M57" s="7">
        <v>109272.09</v>
      </c>
      <c r="N57" s="7">
        <v>12426422.0748</v>
      </c>
      <c r="O57" s="6">
        <v>35852</v>
      </c>
      <c r="P57" s="6">
        <v>166241</v>
      </c>
      <c r="Q57" s="1">
        <f t="shared" si="0"/>
        <v>0.21566280279834699</v>
      </c>
      <c r="R57" s="2">
        <v>2679917.013406618</v>
      </c>
      <c r="S57" s="5">
        <f t="shared" si="1"/>
        <v>1339958.506703309</v>
      </c>
      <c r="T57" s="5">
        <f t="shared" si="2"/>
        <v>1339958.506703309</v>
      </c>
      <c r="U57" s="2">
        <f t="shared" si="3"/>
        <v>1027748.1746414381</v>
      </c>
      <c r="V57" s="5">
        <f t="shared" si="4"/>
        <v>513874.08732071903</v>
      </c>
      <c r="W57" s="5">
        <f t="shared" si="5"/>
        <v>513874.08732071903</v>
      </c>
    </row>
    <row r="58" spans="1:23" x14ac:dyDescent="0.2">
      <c r="A58" t="s">
        <v>291</v>
      </c>
      <c r="B58" t="s">
        <v>292</v>
      </c>
      <c r="C58" s="10" t="s">
        <v>293</v>
      </c>
      <c r="D58" t="s">
        <v>294</v>
      </c>
      <c r="E58" t="s">
        <v>84</v>
      </c>
      <c r="F58" t="s">
        <v>295</v>
      </c>
      <c r="G58" s="3" t="s">
        <v>32</v>
      </c>
      <c r="H58" s="4">
        <v>44440</v>
      </c>
      <c r="I58" s="4">
        <v>44804</v>
      </c>
      <c r="J58" s="9" t="s">
        <v>33</v>
      </c>
      <c r="K58" s="8">
        <v>35.549999999999997</v>
      </c>
      <c r="L58" s="8">
        <v>35.880000000000003</v>
      </c>
      <c r="M58" s="7">
        <v>119603.03</v>
      </c>
      <c r="N58" s="7">
        <v>4251887.7164999992</v>
      </c>
      <c r="O58" s="6">
        <v>41183</v>
      </c>
      <c r="P58" s="6">
        <v>124556</v>
      </c>
      <c r="Q58" s="1">
        <f t="shared" si="0"/>
        <v>0.33063842769517326</v>
      </c>
      <c r="R58" s="2">
        <v>1405837.4693199804</v>
      </c>
      <c r="S58" s="5">
        <f t="shared" si="1"/>
        <v>702918.73465999018</v>
      </c>
      <c r="T58" s="5">
        <f t="shared" si="2"/>
        <v>702918.73465999018</v>
      </c>
      <c r="U58" s="2">
        <f t="shared" si="3"/>
        <v>539138.66948421253</v>
      </c>
      <c r="V58" s="5">
        <f t="shared" si="4"/>
        <v>269569.33474210626</v>
      </c>
      <c r="W58" s="5">
        <f t="shared" si="5"/>
        <v>269569.33474210626</v>
      </c>
    </row>
    <row r="59" spans="1:23" x14ac:dyDescent="0.2">
      <c r="A59" t="s">
        <v>296</v>
      </c>
      <c r="B59" t="s">
        <v>297</v>
      </c>
      <c r="C59" s="10" t="s">
        <v>298</v>
      </c>
      <c r="D59" t="s">
        <v>299</v>
      </c>
      <c r="E59" t="s">
        <v>178</v>
      </c>
      <c r="F59" t="s">
        <v>179</v>
      </c>
      <c r="G59" s="3" t="s">
        <v>32</v>
      </c>
      <c r="H59" s="4">
        <v>44378</v>
      </c>
      <c r="I59" s="4">
        <v>44742</v>
      </c>
      <c r="J59" s="9" t="s">
        <v>33</v>
      </c>
      <c r="K59" s="8">
        <v>7.33</v>
      </c>
      <c r="L59" s="8">
        <v>7.33</v>
      </c>
      <c r="M59" s="7">
        <v>89960.1</v>
      </c>
      <c r="N59" s="7">
        <v>659407.53300000005</v>
      </c>
      <c r="O59" s="6">
        <v>15648</v>
      </c>
      <c r="P59" s="6">
        <v>69262</v>
      </c>
      <c r="Q59" s="1">
        <f t="shared" si="0"/>
        <v>0.22592474950189137</v>
      </c>
      <c r="R59" s="2">
        <v>148976.48171268517</v>
      </c>
      <c r="S59" s="5">
        <f t="shared" si="1"/>
        <v>74488.240856342585</v>
      </c>
      <c r="T59" s="5">
        <f t="shared" si="2"/>
        <v>74488.240856342585</v>
      </c>
      <c r="U59" s="2">
        <f t="shared" si="3"/>
        <v>57132.480736814767</v>
      </c>
      <c r="V59" s="5">
        <f t="shared" si="4"/>
        <v>28566.240368407383</v>
      </c>
      <c r="W59" s="5">
        <f t="shared" si="5"/>
        <v>28566.240368407383</v>
      </c>
    </row>
    <row r="60" spans="1:23" x14ac:dyDescent="0.2">
      <c r="A60" t="s">
        <v>300</v>
      </c>
      <c r="B60" t="s">
        <v>301</v>
      </c>
      <c r="C60" s="10" t="s">
        <v>302</v>
      </c>
      <c r="D60" t="s">
        <v>303</v>
      </c>
      <c r="E60" t="s">
        <v>100</v>
      </c>
      <c r="F60" t="s">
        <v>101</v>
      </c>
      <c r="G60" s="3" t="s">
        <v>32</v>
      </c>
      <c r="H60" s="4">
        <v>44378</v>
      </c>
      <c r="I60" s="4">
        <v>44742</v>
      </c>
      <c r="J60" s="9" t="s">
        <v>33</v>
      </c>
      <c r="K60" s="8">
        <v>0.81</v>
      </c>
      <c r="L60" s="8">
        <v>0.81</v>
      </c>
      <c r="M60" s="7">
        <v>103903.67</v>
      </c>
      <c r="N60" s="7">
        <v>84161.972699999998</v>
      </c>
      <c r="O60" s="6">
        <v>35646</v>
      </c>
      <c r="P60" s="6">
        <v>141154</v>
      </c>
      <c r="Q60" s="1">
        <f t="shared" si="0"/>
        <v>0.25253269478725365</v>
      </c>
      <c r="R60" s="2">
        <v>21253.649764542275</v>
      </c>
      <c r="S60" s="5">
        <f t="shared" si="1"/>
        <v>10626.824882271138</v>
      </c>
      <c r="T60" s="5">
        <f t="shared" si="2"/>
        <v>10626.824882271138</v>
      </c>
      <c r="U60" s="2">
        <f t="shared" si="3"/>
        <v>8150.7746847019625</v>
      </c>
      <c r="V60" s="5">
        <f t="shared" si="4"/>
        <v>4075.3873423509813</v>
      </c>
      <c r="W60" s="5">
        <f t="shared" si="5"/>
        <v>4075.3873423509813</v>
      </c>
    </row>
    <row r="61" spans="1:23" x14ac:dyDescent="0.2">
      <c r="A61" t="s">
        <v>304</v>
      </c>
      <c r="B61" t="s">
        <v>305</v>
      </c>
      <c r="C61" s="10" t="s">
        <v>306</v>
      </c>
      <c r="D61" t="s">
        <v>307</v>
      </c>
      <c r="E61" t="s">
        <v>308</v>
      </c>
      <c r="F61" t="s">
        <v>309</v>
      </c>
      <c r="G61" s="3" t="s">
        <v>32</v>
      </c>
      <c r="H61" s="4">
        <v>44562</v>
      </c>
      <c r="I61" s="4">
        <v>44926</v>
      </c>
      <c r="J61" s="9" t="s">
        <v>33</v>
      </c>
      <c r="K61" s="8">
        <v>3.34</v>
      </c>
      <c r="L61" s="8">
        <v>3.34</v>
      </c>
      <c r="M61" s="7">
        <v>155140.71856287424</v>
      </c>
      <c r="N61" s="7">
        <v>155140.71856287424</v>
      </c>
      <c r="O61" s="6">
        <v>11784</v>
      </c>
      <c r="P61" s="6">
        <v>103536</v>
      </c>
      <c r="Q61" s="1">
        <f t="shared" si="0"/>
        <v>0.11381548446917014</v>
      </c>
      <c r="R61" s="2">
        <v>17657.416044128709</v>
      </c>
      <c r="S61" s="5">
        <f t="shared" si="1"/>
        <v>8828.7080220643547</v>
      </c>
      <c r="T61" s="5">
        <f t="shared" si="2"/>
        <v>8828.7080220643547</v>
      </c>
      <c r="U61" s="2">
        <f t="shared" si="3"/>
        <v>6771.61905292336</v>
      </c>
      <c r="V61" s="5">
        <f t="shared" si="4"/>
        <v>3385.80952646168</v>
      </c>
      <c r="W61" s="5">
        <f t="shared" si="5"/>
        <v>3385.80952646168</v>
      </c>
    </row>
    <row r="62" spans="1:23" x14ac:dyDescent="0.2">
      <c r="A62" t="s">
        <v>310</v>
      </c>
      <c r="B62" t="s">
        <v>311</v>
      </c>
      <c r="C62" s="10" t="s">
        <v>312</v>
      </c>
      <c r="D62" t="s">
        <v>313</v>
      </c>
      <c r="E62" t="s">
        <v>67</v>
      </c>
      <c r="F62" t="s">
        <v>68</v>
      </c>
      <c r="G62" s="3" t="s">
        <v>32</v>
      </c>
      <c r="H62" s="4">
        <v>44562</v>
      </c>
      <c r="I62" s="4">
        <v>44926</v>
      </c>
      <c r="J62" s="9" t="s">
        <v>33</v>
      </c>
      <c r="K62" s="8">
        <v>3.06</v>
      </c>
      <c r="L62" s="8">
        <v>3.06</v>
      </c>
      <c r="M62" s="7">
        <v>138372.22222222222</v>
      </c>
      <c r="N62" s="7">
        <v>138372.22222222222</v>
      </c>
      <c r="O62" s="6">
        <v>24290</v>
      </c>
      <c r="P62" s="6">
        <v>122448</v>
      </c>
      <c r="Q62" s="1">
        <f t="shared" si="0"/>
        <v>0.19836992029269568</v>
      </c>
      <c r="R62" s="2">
        <v>27448.886692945394</v>
      </c>
      <c r="S62" s="5">
        <f t="shared" si="1"/>
        <v>13724.443346472697</v>
      </c>
      <c r="T62" s="5">
        <f t="shared" si="2"/>
        <v>13724.443346472697</v>
      </c>
      <c r="U62" s="2">
        <f t="shared" si="3"/>
        <v>10526.648046744558</v>
      </c>
      <c r="V62" s="5">
        <f t="shared" si="4"/>
        <v>5263.324023372279</v>
      </c>
      <c r="W62" s="5">
        <f t="shared" si="5"/>
        <v>5263.324023372279</v>
      </c>
    </row>
    <row r="63" spans="1:23" x14ac:dyDescent="0.2">
      <c r="A63" t="s">
        <v>314</v>
      </c>
      <c r="B63" t="s">
        <v>315</v>
      </c>
      <c r="C63" s="10" t="s">
        <v>316</v>
      </c>
      <c r="D63" t="s">
        <v>317</v>
      </c>
      <c r="E63" t="s">
        <v>44</v>
      </c>
      <c r="F63" t="s">
        <v>44</v>
      </c>
      <c r="G63" s="3" t="s">
        <v>32</v>
      </c>
      <c r="H63" s="4">
        <v>44378</v>
      </c>
      <c r="I63" s="4">
        <v>44742</v>
      </c>
      <c r="J63" s="9" t="s">
        <v>33</v>
      </c>
      <c r="K63" s="8">
        <v>8.2799999999999994</v>
      </c>
      <c r="L63" s="8">
        <v>0</v>
      </c>
      <c r="M63" s="7">
        <v>43706.52173913044</v>
      </c>
      <c r="N63" s="7">
        <v>43706.52173913044</v>
      </c>
      <c r="O63" s="6">
        <v>174</v>
      </c>
      <c r="P63" s="6">
        <v>10568</v>
      </c>
      <c r="Q63" s="1">
        <f t="shared" si="0"/>
        <v>1.6464799394398183E-2</v>
      </c>
      <c r="R63" s="2">
        <v>719.6191126616859</v>
      </c>
      <c r="S63" s="5">
        <f t="shared" si="1"/>
        <v>359.80955633084295</v>
      </c>
      <c r="T63" s="5">
        <f t="shared" si="2"/>
        <v>359.80955633084295</v>
      </c>
      <c r="U63" s="2">
        <f t="shared" si="3"/>
        <v>275.97392970575658</v>
      </c>
      <c r="V63" s="5">
        <f t="shared" si="4"/>
        <v>137.98696485287829</v>
      </c>
      <c r="W63" s="5">
        <f t="shared" si="5"/>
        <v>137.98696485287829</v>
      </c>
    </row>
    <row r="64" spans="1:23" x14ac:dyDescent="0.2">
      <c r="A64" t="s">
        <v>318</v>
      </c>
      <c r="B64" t="s">
        <v>319</v>
      </c>
      <c r="C64" s="10" t="s">
        <v>320</v>
      </c>
      <c r="D64" t="s">
        <v>321</v>
      </c>
      <c r="E64" t="s">
        <v>141</v>
      </c>
      <c r="F64" t="s">
        <v>142</v>
      </c>
      <c r="G64" s="3" t="s">
        <v>32</v>
      </c>
      <c r="H64" s="4">
        <v>44562</v>
      </c>
      <c r="I64" s="4">
        <v>44926</v>
      </c>
      <c r="J64" s="9" t="s">
        <v>33</v>
      </c>
      <c r="K64" s="8">
        <v>103.11</v>
      </c>
      <c r="L64" s="8">
        <v>103.11</v>
      </c>
      <c r="M64" s="7">
        <v>100818.28</v>
      </c>
      <c r="N64" s="7">
        <v>10395372.8508</v>
      </c>
      <c r="O64" s="6">
        <v>50853</v>
      </c>
      <c r="P64" s="6">
        <v>154706</v>
      </c>
      <c r="Q64" s="1">
        <f t="shared" si="0"/>
        <v>0.32870735459516759</v>
      </c>
      <c r="R64" s="2">
        <v>3417035.5098168938</v>
      </c>
      <c r="S64" s="5">
        <f t="shared" si="1"/>
        <v>1708517.7549084469</v>
      </c>
      <c r="T64" s="5">
        <f t="shared" si="2"/>
        <v>1708517.7549084469</v>
      </c>
      <c r="U64" s="2">
        <f t="shared" si="3"/>
        <v>1310433.1180147787</v>
      </c>
      <c r="V64" s="5">
        <f t="shared" si="4"/>
        <v>655216.55900738935</v>
      </c>
      <c r="W64" s="5">
        <f t="shared" si="5"/>
        <v>655216.55900738935</v>
      </c>
    </row>
    <row r="65" spans="1:23" x14ac:dyDescent="0.2">
      <c r="A65" t="s">
        <v>322</v>
      </c>
      <c r="B65" t="s">
        <v>323</v>
      </c>
      <c r="C65" s="10" t="s">
        <v>324</v>
      </c>
      <c r="D65" t="s">
        <v>325</v>
      </c>
      <c r="E65" t="s">
        <v>67</v>
      </c>
      <c r="F65" t="s">
        <v>68</v>
      </c>
      <c r="G65" s="3" t="s">
        <v>32</v>
      </c>
      <c r="H65" s="4">
        <v>44562</v>
      </c>
      <c r="I65" s="4">
        <v>44926</v>
      </c>
      <c r="J65" s="9" t="s">
        <v>33</v>
      </c>
      <c r="K65" s="8">
        <v>13.87</v>
      </c>
      <c r="L65" s="8">
        <v>14.12</v>
      </c>
      <c r="M65" s="7">
        <v>112142.94</v>
      </c>
      <c r="N65" s="7">
        <v>1555422.5777999999</v>
      </c>
      <c r="O65" s="6">
        <v>3447</v>
      </c>
      <c r="P65" s="6">
        <v>36783</v>
      </c>
      <c r="Q65" s="1">
        <f t="shared" si="0"/>
        <v>9.3711769023733793E-2</v>
      </c>
      <c r="R65" s="2">
        <v>145761.4013450942</v>
      </c>
      <c r="S65" s="5">
        <f t="shared" si="1"/>
        <v>72880.7006725471</v>
      </c>
      <c r="T65" s="5">
        <f t="shared" si="2"/>
        <v>72880.7006725471</v>
      </c>
      <c r="U65" s="2">
        <f t="shared" si="3"/>
        <v>55899.497415843623</v>
      </c>
      <c r="V65" s="5">
        <f t="shared" si="4"/>
        <v>27949.748707921812</v>
      </c>
      <c r="W65" s="5">
        <f t="shared" si="5"/>
        <v>27949.748707921812</v>
      </c>
    </row>
    <row r="66" spans="1:23" x14ac:dyDescent="0.2">
      <c r="A66" t="s">
        <v>326</v>
      </c>
      <c r="B66" t="s">
        <v>327</v>
      </c>
      <c r="C66" s="10" t="s">
        <v>328</v>
      </c>
      <c r="D66" t="s">
        <v>329</v>
      </c>
      <c r="E66" t="s">
        <v>106</v>
      </c>
      <c r="F66" t="s">
        <v>107</v>
      </c>
      <c r="G66" s="3" t="s">
        <v>32</v>
      </c>
      <c r="H66" s="4">
        <v>44348</v>
      </c>
      <c r="I66" s="4">
        <v>44712</v>
      </c>
      <c r="J66" s="9" t="s">
        <v>33</v>
      </c>
      <c r="K66" s="8">
        <v>2.4300000000000002</v>
      </c>
      <c r="L66" s="8">
        <v>2.4300000000000002</v>
      </c>
      <c r="M66" s="7">
        <v>95741.09</v>
      </c>
      <c r="N66" s="7">
        <v>232650.8487</v>
      </c>
      <c r="O66" s="6">
        <v>1971</v>
      </c>
      <c r="P66" s="6">
        <v>39653</v>
      </c>
      <c r="Q66" s="1">
        <f t="shared" si="0"/>
        <v>4.9706201296244923E-2</v>
      </c>
      <c r="R66" s="2">
        <v>11564.189917224421</v>
      </c>
      <c r="S66" s="5">
        <f t="shared" si="1"/>
        <v>5782.0949586122106</v>
      </c>
      <c r="T66" s="5">
        <f t="shared" si="2"/>
        <v>5782.0949586122106</v>
      </c>
      <c r="U66" s="2">
        <f t="shared" si="3"/>
        <v>4434.8668332555653</v>
      </c>
      <c r="V66" s="5">
        <f t="shared" si="4"/>
        <v>2217.4334166277827</v>
      </c>
      <c r="W66" s="5">
        <f t="shared" si="5"/>
        <v>2217.4334166277827</v>
      </c>
    </row>
    <row r="67" spans="1:23" x14ac:dyDescent="0.2">
      <c r="A67" t="s">
        <v>330</v>
      </c>
      <c r="B67" t="s">
        <v>331</v>
      </c>
      <c r="C67" s="10" t="s">
        <v>332</v>
      </c>
      <c r="D67" t="s">
        <v>333</v>
      </c>
      <c r="E67" t="s">
        <v>44</v>
      </c>
      <c r="F67" t="s">
        <v>44</v>
      </c>
      <c r="G67" s="3" t="s">
        <v>32</v>
      </c>
      <c r="H67" s="4">
        <v>44378</v>
      </c>
      <c r="I67" s="4">
        <v>44742</v>
      </c>
      <c r="J67" s="9" t="s">
        <v>33</v>
      </c>
      <c r="K67" s="8">
        <v>2.95</v>
      </c>
      <c r="L67" s="8">
        <v>2.95</v>
      </c>
      <c r="M67" s="7">
        <v>107080.99</v>
      </c>
      <c r="N67" s="7">
        <v>315888.92050000001</v>
      </c>
      <c r="O67" s="6">
        <v>136</v>
      </c>
      <c r="P67" s="6">
        <v>28282</v>
      </c>
      <c r="Q67" s="1">
        <f t="shared" si="0"/>
        <v>4.8087122551446152E-3</v>
      </c>
      <c r="R67" s="2">
        <v>1519.018923272753</v>
      </c>
      <c r="S67" s="5">
        <f t="shared" si="1"/>
        <v>759.5094616363765</v>
      </c>
      <c r="T67" s="5">
        <f t="shared" si="2"/>
        <v>759.5094616363765</v>
      </c>
      <c r="U67" s="2">
        <f t="shared" si="3"/>
        <v>582.54375707510076</v>
      </c>
      <c r="V67" s="5">
        <f t="shared" si="4"/>
        <v>291.27187853755038</v>
      </c>
      <c r="W67" s="5">
        <f t="shared" si="5"/>
        <v>291.27187853755038</v>
      </c>
    </row>
    <row r="68" spans="1:23" x14ac:dyDescent="0.2">
      <c r="A68" t="s">
        <v>334</v>
      </c>
      <c r="B68" t="s">
        <v>335</v>
      </c>
      <c r="C68" s="10" t="s">
        <v>336</v>
      </c>
      <c r="D68" t="s">
        <v>337</v>
      </c>
      <c r="E68" t="s">
        <v>156</v>
      </c>
      <c r="F68" t="s">
        <v>123</v>
      </c>
      <c r="G68" s="3" t="s">
        <v>32</v>
      </c>
      <c r="H68" s="4">
        <v>44470</v>
      </c>
      <c r="I68" s="4">
        <v>44834</v>
      </c>
      <c r="J68" s="9" t="s">
        <v>338</v>
      </c>
      <c r="K68" s="8">
        <v>14.41</v>
      </c>
      <c r="L68" s="8">
        <v>14.41</v>
      </c>
      <c r="M68" s="7">
        <v>103354.05</v>
      </c>
      <c r="N68" s="7">
        <v>1489331.8605</v>
      </c>
      <c r="O68" s="6">
        <v>49840</v>
      </c>
      <c r="P68" s="6">
        <v>110311</v>
      </c>
      <c r="Q68" s="1">
        <f t="shared" si="0"/>
        <v>0.45181350907887702</v>
      </c>
      <c r="R68" s="2">
        <v>672900.25407547748</v>
      </c>
      <c r="S68" s="5">
        <f t="shared" si="1"/>
        <v>336450.12703773874</v>
      </c>
      <c r="T68" s="5">
        <f t="shared" si="2"/>
        <v>336450.12703773874</v>
      </c>
      <c r="U68" s="2">
        <f t="shared" si="3"/>
        <v>258057.24743794563</v>
      </c>
      <c r="V68" s="5">
        <f t="shared" si="4"/>
        <v>129028.62371897281</v>
      </c>
      <c r="W68" s="5">
        <f t="shared" si="5"/>
        <v>129028.62371897281</v>
      </c>
    </row>
    <row r="69" spans="1:23" x14ac:dyDescent="0.2">
      <c r="A69" t="s">
        <v>339</v>
      </c>
      <c r="B69" t="s">
        <v>340</v>
      </c>
      <c r="C69" s="10" t="s">
        <v>341</v>
      </c>
      <c r="D69" t="s">
        <v>342</v>
      </c>
      <c r="E69" t="s">
        <v>84</v>
      </c>
      <c r="F69" t="s">
        <v>85</v>
      </c>
      <c r="G69" s="3" t="s">
        <v>32</v>
      </c>
      <c r="H69" s="4">
        <v>44440</v>
      </c>
      <c r="I69" s="4">
        <v>44804</v>
      </c>
      <c r="J69" s="9" t="s">
        <v>338</v>
      </c>
      <c r="K69" s="8">
        <v>43.65</v>
      </c>
      <c r="L69" s="8">
        <v>43.65</v>
      </c>
      <c r="M69" s="7">
        <v>102305.43</v>
      </c>
      <c r="N69" s="7">
        <v>4465632.0194999995</v>
      </c>
      <c r="O69" s="6">
        <v>25185</v>
      </c>
      <c r="P69" s="6">
        <v>34600</v>
      </c>
      <c r="Q69" s="1">
        <f t="shared" si="0"/>
        <v>0.72789017341040463</v>
      </c>
      <c r="R69" s="2">
        <v>3250489.6650609099</v>
      </c>
      <c r="S69" s="5">
        <f t="shared" si="1"/>
        <v>1625244.832530455</v>
      </c>
      <c r="T69" s="5">
        <f t="shared" si="2"/>
        <v>1625244.832530455</v>
      </c>
      <c r="U69" s="2">
        <f t="shared" si="3"/>
        <v>1246562.786550859</v>
      </c>
      <c r="V69" s="5">
        <f t="shared" si="4"/>
        <v>623281.39327542949</v>
      </c>
      <c r="W69" s="5">
        <f t="shared" si="5"/>
        <v>623281.39327542949</v>
      </c>
    </row>
    <row r="70" spans="1:23" x14ac:dyDescent="0.2">
      <c r="A70" t="s">
        <v>343</v>
      </c>
      <c r="B70" t="s">
        <v>344</v>
      </c>
      <c r="C70" s="10" t="s">
        <v>345</v>
      </c>
      <c r="D70" t="s">
        <v>346</v>
      </c>
      <c r="E70" t="s">
        <v>67</v>
      </c>
      <c r="F70" t="s">
        <v>68</v>
      </c>
      <c r="G70" s="3" t="s">
        <v>32</v>
      </c>
      <c r="H70" s="4">
        <v>44470</v>
      </c>
      <c r="I70" s="4">
        <v>44834</v>
      </c>
      <c r="J70" s="9" t="s">
        <v>338</v>
      </c>
      <c r="K70" s="8">
        <v>471.08</v>
      </c>
      <c r="L70" s="8">
        <v>471.08</v>
      </c>
      <c r="M70" s="7">
        <v>109272.11</v>
      </c>
      <c r="N70" s="7">
        <v>51475905.5788</v>
      </c>
      <c r="O70" s="6">
        <v>162540</v>
      </c>
      <c r="P70" s="6">
        <v>276199</v>
      </c>
      <c r="Q70" s="1">
        <f t="shared" si="0"/>
        <v>0.58848873457181239</v>
      </c>
      <c r="R70" s="2">
        <v>30292990.53500611</v>
      </c>
      <c r="S70" s="5">
        <f t="shared" si="1"/>
        <v>15146495.267503055</v>
      </c>
      <c r="T70" s="5">
        <f t="shared" si="2"/>
        <v>15146495.267503055</v>
      </c>
      <c r="U70" s="2">
        <f t="shared" si="3"/>
        <v>11617361.870174844</v>
      </c>
      <c r="V70" s="5">
        <f t="shared" si="4"/>
        <v>5808680.9350874219</v>
      </c>
      <c r="W70" s="5">
        <f t="shared" si="5"/>
        <v>5808680.9350874219</v>
      </c>
    </row>
    <row r="71" spans="1:23" x14ac:dyDescent="0.2">
      <c r="A71" t="s">
        <v>347</v>
      </c>
      <c r="B71" t="s">
        <v>348</v>
      </c>
      <c r="C71" s="10" t="s">
        <v>349</v>
      </c>
      <c r="D71" t="s">
        <v>350</v>
      </c>
      <c r="E71" t="s">
        <v>73</v>
      </c>
      <c r="F71" t="s">
        <v>73</v>
      </c>
      <c r="G71" s="3" t="s">
        <v>32</v>
      </c>
      <c r="H71" s="4">
        <v>44378</v>
      </c>
      <c r="I71" s="4">
        <v>44742</v>
      </c>
      <c r="J71" s="9" t="s">
        <v>338</v>
      </c>
      <c r="K71" s="8">
        <v>17.03</v>
      </c>
      <c r="L71" s="8">
        <v>17.04</v>
      </c>
      <c r="M71" s="7">
        <v>105881.51408450704</v>
      </c>
      <c r="N71" s="7">
        <v>105881.51408450704</v>
      </c>
      <c r="O71" s="6">
        <v>1213</v>
      </c>
      <c r="P71" s="6">
        <v>31598</v>
      </c>
      <c r="Q71" s="1">
        <f t="shared" ref="Q71:Q82" si="6">IFERROR(O71/P71,0)</f>
        <v>3.8388505601620354E-2</v>
      </c>
      <c r="R71" s="2">
        <v>4064.633096541143</v>
      </c>
      <c r="S71" s="5">
        <f t="shared" ref="S71:S82" si="7">R71/2</f>
        <v>2032.3165482705715</v>
      </c>
      <c r="T71" s="5">
        <f t="shared" ref="T71:T82" si="8">R71-S71</f>
        <v>2032.3165482705715</v>
      </c>
      <c r="U71" s="2">
        <f t="shared" ref="U71:U82" si="9">R71*$V$2</f>
        <v>1558.7867925235284</v>
      </c>
      <c r="V71" s="5">
        <f t="shared" ref="V71:V82" si="10">U71/2</f>
        <v>779.39339626176422</v>
      </c>
      <c r="W71" s="5">
        <f t="shared" ref="W71:W82" si="11">U71-V71</f>
        <v>779.39339626176422</v>
      </c>
    </row>
    <row r="72" spans="1:23" x14ac:dyDescent="0.2">
      <c r="A72" t="s">
        <v>351</v>
      </c>
      <c r="B72" t="s">
        <v>352</v>
      </c>
      <c r="C72" s="10" t="s">
        <v>353</v>
      </c>
      <c r="D72" t="s">
        <v>354</v>
      </c>
      <c r="E72" t="s">
        <v>100</v>
      </c>
      <c r="F72" t="s">
        <v>101</v>
      </c>
      <c r="G72" s="3" t="s">
        <v>32</v>
      </c>
      <c r="H72" s="4">
        <v>44378</v>
      </c>
      <c r="I72" s="4">
        <v>44742</v>
      </c>
      <c r="J72" s="9" t="s">
        <v>338</v>
      </c>
      <c r="K72" s="8">
        <v>87.63</v>
      </c>
      <c r="L72" s="8">
        <v>87.62</v>
      </c>
      <c r="M72" s="7">
        <v>102307.68</v>
      </c>
      <c r="N72" s="7">
        <v>8964198.9215999991</v>
      </c>
      <c r="O72" s="6">
        <v>29839</v>
      </c>
      <c r="P72" s="6">
        <v>61123</v>
      </c>
      <c r="Q72" s="1">
        <f t="shared" si="6"/>
        <v>0.48817957233774523</v>
      </c>
      <c r="R72" s="2">
        <v>4376138.7958971644</v>
      </c>
      <c r="S72" s="5">
        <f t="shared" si="7"/>
        <v>2188069.3979485822</v>
      </c>
      <c r="T72" s="5">
        <f t="shared" si="8"/>
        <v>2188069.3979485822</v>
      </c>
      <c r="U72" s="2">
        <f t="shared" si="9"/>
        <v>1678249.2282265625</v>
      </c>
      <c r="V72" s="5">
        <f t="shared" si="10"/>
        <v>839124.61411328125</v>
      </c>
      <c r="W72" s="5">
        <f t="shared" si="11"/>
        <v>839124.61411328125</v>
      </c>
    </row>
    <row r="73" spans="1:23" x14ac:dyDescent="0.2">
      <c r="A73" t="s">
        <v>355</v>
      </c>
      <c r="B73" t="s">
        <v>356</v>
      </c>
      <c r="C73" s="10" t="s">
        <v>357</v>
      </c>
      <c r="D73" t="s">
        <v>358</v>
      </c>
      <c r="E73" t="s">
        <v>31</v>
      </c>
      <c r="F73" t="s">
        <v>31</v>
      </c>
      <c r="G73" s="3" t="s">
        <v>32</v>
      </c>
      <c r="H73" s="4">
        <v>44470</v>
      </c>
      <c r="I73" s="4">
        <v>44834</v>
      </c>
      <c r="J73" s="9" t="s">
        <v>338</v>
      </c>
      <c r="K73" s="8">
        <v>11.12</v>
      </c>
      <c r="L73" s="8">
        <v>11.12</v>
      </c>
      <c r="M73" s="7">
        <v>55704.136690647487</v>
      </c>
      <c r="N73" s="7">
        <v>55704.136690647487</v>
      </c>
      <c r="O73" s="6">
        <v>12766</v>
      </c>
      <c r="P73" s="6">
        <v>26552</v>
      </c>
      <c r="Q73" s="1">
        <f t="shared" si="6"/>
        <v>0.48079240735161194</v>
      </c>
      <c r="R73" s="2">
        <v>26782.125978939661</v>
      </c>
      <c r="S73" s="5">
        <f t="shared" si="7"/>
        <v>13391.06298946983</v>
      </c>
      <c r="T73" s="5">
        <f t="shared" si="8"/>
        <v>13391.06298946983</v>
      </c>
      <c r="U73" s="2">
        <f t="shared" si="9"/>
        <v>10270.945312923361</v>
      </c>
      <c r="V73" s="5">
        <f t="shared" si="10"/>
        <v>5135.4726564616803</v>
      </c>
      <c r="W73" s="5">
        <f t="shared" si="11"/>
        <v>5135.4726564616803</v>
      </c>
    </row>
    <row r="74" spans="1:23" x14ac:dyDescent="0.2">
      <c r="A74" t="s">
        <v>359</v>
      </c>
      <c r="B74" t="s">
        <v>360</v>
      </c>
      <c r="C74" s="10" t="s">
        <v>361</v>
      </c>
      <c r="D74" t="s">
        <v>362</v>
      </c>
      <c r="E74" t="s">
        <v>106</v>
      </c>
      <c r="F74" t="s">
        <v>107</v>
      </c>
      <c r="G74" s="3" t="s">
        <v>32</v>
      </c>
      <c r="H74" s="4">
        <v>44378</v>
      </c>
      <c r="I74" s="4">
        <v>44742</v>
      </c>
      <c r="J74" s="9" t="s">
        <v>338</v>
      </c>
      <c r="K74" s="8">
        <v>58.7</v>
      </c>
      <c r="L74" s="8">
        <v>58.88</v>
      </c>
      <c r="M74" s="7">
        <v>106342.06</v>
      </c>
      <c r="N74" s="7">
        <v>6261420.4928000001</v>
      </c>
      <c r="O74" s="6">
        <v>22925</v>
      </c>
      <c r="P74" s="6">
        <v>36896</v>
      </c>
      <c r="Q74" s="1">
        <f t="shared" si="6"/>
        <v>0.62134106678230705</v>
      </c>
      <c r="R74" s="2">
        <v>3890477.6885689506</v>
      </c>
      <c r="S74" s="5">
        <f t="shared" si="7"/>
        <v>1945238.8442844753</v>
      </c>
      <c r="T74" s="5">
        <f t="shared" si="8"/>
        <v>1945238.8442844753</v>
      </c>
      <c r="U74" s="2">
        <f t="shared" si="9"/>
        <v>1491998.1935661926</v>
      </c>
      <c r="V74" s="5">
        <f t="shared" si="10"/>
        <v>745999.09678309632</v>
      </c>
      <c r="W74" s="5">
        <f t="shared" si="11"/>
        <v>745999.09678309632</v>
      </c>
    </row>
    <row r="75" spans="1:23" x14ac:dyDescent="0.2">
      <c r="A75" t="s">
        <v>363</v>
      </c>
      <c r="B75" t="s">
        <v>364</v>
      </c>
      <c r="C75" s="10" t="s">
        <v>365</v>
      </c>
      <c r="D75" t="s">
        <v>366</v>
      </c>
      <c r="E75" t="s">
        <v>258</v>
      </c>
      <c r="F75" t="s">
        <v>259</v>
      </c>
      <c r="G75" s="3" t="s">
        <v>32</v>
      </c>
      <c r="H75" s="4">
        <v>44562</v>
      </c>
      <c r="I75" s="4">
        <v>44926</v>
      </c>
      <c r="J75" s="9" t="s">
        <v>33</v>
      </c>
      <c r="K75" s="8">
        <v>18.84</v>
      </c>
      <c r="L75" s="8">
        <v>0</v>
      </c>
      <c r="M75" s="7">
        <v>111726.36</v>
      </c>
      <c r="N75" s="7">
        <v>2104924.6224000002</v>
      </c>
      <c r="O75" s="6">
        <v>406</v>
      </c>
      <c r="P75" s="6">
        <v>36289</v>
      </c>
      <c r="Q75" s="1">
        <f t="shared" si="6"/>
        <v>1.1187963294662295E-2</v>
      </c>
      <c r="R75" s="2">
        <v>23549.819413442096</v>
      </c>
      <c r="S75" s="5">
        <f t="shared" si="7"/>
        <v>11774.909706721048</v>
      </c>
      <c r="T75" s="5">
        <f t="shared" si="8"/>
        <v>11774.909706721048</v>
      </c>
      <c r="U75" s="2">
        <f t="shared" si="9"/>
        <v>9031.3557450550434</v>
      </c>
      <c r="V75" s="5">
        <f t="shared" si="10"/>
        <v>4515.6778725275217</v>
      </c>
      <c r="W75" s="5">
        <f t="shared" si="11"/>
        <v>4515.6778725275217</v>
      </c>
    </row>
    <row r="76" spans="1:23" x14ac:dyDescent="0.2">
      <c r="A76" t="s">
        <v>367</v>
      </c>
      <c r="B76" t="s">
        <v>368</v>
      </c>
      <c r="C76" s="10" t="s">
        <v>369</v>
      </c>
      <c r="D76" t="s">
        <v>370</v>
      </c>
      <c r="E76" t="s">
        <v>371</v>
      </c>
      <c r="F76" t="s">
        <v>372</v>
      </c>
      <c r="G76" s="3" t="s">
        <v>32</v>
      </c>
      <c r="H76" s="4">
        <v>44348</v>
      </c>
      <c r="I76" s="4">
        <v>44712</v>
      </c>
      <c r="J76" s="9" t="s">
        <v>33</v>
      </c>
      <c r="K76" s="8">
        <v>38.57</v>
      </c>
      <c r="L76" s="8">
        <v>0</v>
      </c>
      <c r="M76" s="7">
        <v>94722</v>
      </c>
      <c r="N76" s="7">
        <v>3653427.54</v>
      </c>
      <c r="O76" s="6">
        <v>1705</v>
      </c>
      <c r="P76" s="6">
        <v>51243</v>
      </c>
      <c r="Q76" s="1">
        <f t="shared" si="6"/>
        <v>3.327283726557774E-2</v>
      </c>
      <c r="R76" s="2">
        <v>121559.90000000001</v>
      </c>
      <c r="S76" s="5">
        <f t="shared" si="7"/>
        <v>60779.950000000004</v>
      </c>
      <c r="T76" s="5">
        <f t="shared" si="8"/>
        <v>60779.950000000004</v>
      </c>
      <c r="U76" s="2">
        <f t="shared" si="9"/>
        <v>46618.221650000007</v>
      </c>
      <c r="V76" s="5">
        <f t="shared" si="10"/>
        <v>23309.110825000003</v>
      </c>
      <c r="W76" s="5">
        <f t="shared" si="11"/>
        <v>23309.110825000003</v>
      </c>
    </row>
    <row r="77" spans="1:23" x14ac:dyDescent="0.2">
      <c r="A77" t="s">
        <v>373</v>
      </c>
      <c r="B77" t="s">
        <v>374</v>
      </c>
      <c r="C77" s="10" t="s">
        <v>375</v>
      </c>
      <c r="D77" t="s">
        <v>376</v>
      </c>
      <c r="E77" t="s">
        <v>106</v>
      </c>
      <c r="G77" s="3" t="s">
        <v>32</v>
      </c>
      <c r="H77" s="4">
        <v>44256</v>
      </c>
      <c r="I77" s="4">
        <v>44620</v>
      </c>
      <c r="J77" s="9" t="s">
        <v>33</v>
      </c>
      <c r="K77" s="8">
        <v>4.74</v>
      </c>
      <c r="L77" s="8">
        <v>4.74</v>
      </c>
      <c r="M77" s="7">
        <v>15770.675105485232</v>
      </c>
      <c r="N77" s="7">
        <v>15770.675105485232</v>
      </c>
      <c r="O77" s="6">
        <v>15692</v>
      </c>
      <c r="P77" s="6">
        <v>91594</v>
      </c>
      <c r="Q77" s="1">
        <f t="shared" si="6"/>
        <v>0.17132126558508198</v>
      </c>
      <c r="R77" s="2">
        <v>2701.8520182028765</v>
      </c>
      <c r="S77" s="5">
        <f t="shared" si="7"/>
        <v>1350.9260091014382</v>
      </c>
      <c r="T77" s="5">
        <f t="shared" si="8"/>
        <v>1350.9260091014382</v>
      </c>
      <c r="U77" s="2">
        <f t="shared" si="9"/>
        <v>1036.1602489808031</v>
      </c>
      <c r="V77" s="5">
        <f t="shared" si="10"/>
        <v>518.08012449040154</v>
      </c>
      <c r="W77" s="5">
        <f t="shared" si="11"/>
        <v>518.08012449040154</v>
      </c>
    </row>
    <row r="78" spans="1:23" x14ac:dyDescent="0.2">
      <c r="A78" t="s">
        <v>377</v>
      </c>
      <c r="B78" t="s">
        <v>378</v>
      </c>
      <c r="C78" s="10" t="s">
        <v>379</v>
      </c>
      <c r="D78" t="s">
        <v>380</v>
      </c>
      <c r="E78" t="s">
        <v>67</v>
      </c>
      <c r="F78" t="s">
        <v>68</v>
      </c>
      <c r="G78" s="3" t="s">
        <v>32</v>
      </c>
      <c r="H78" s="4">
        <v>44562</v>
      </c>
      <c r="I78" s="4">
        <v>44926</v>
      </c>
      <c r="J78" s="9" t="s">
        <v>33</v>
      </c>
      <c r="K78" s="8">
        <v>1</v>
      </c>
      <c r="L78" s="8">
        <v>1</v>
      </c>
      <c r="M78" s="7">
        <v>212824</v>
      </c>
      <c r="N78" s="7">
        <v>212824</v>
      </c>
      <c r="O78" s="6">
        <v>17357</v>
      </c>
      <c r="P78" s="6">
        <v>77064</v>
      </c>
      <c r="Q78" s="1">
        <f t="shared" si="6"/>
        <v>0.22522838160489983</v>
      </c>
      <c r="R78" s="2">
        <v>47934.005086681202</v>
      </c>
      <c r="S78" s="5">
        <f t="shared" si="7"/>
        <v>23967.002543340601</v>
      </c>
      <c r="T78" s="5">
        <f t="shared" si="8"/>
        <v>23967.002543340601</v>
      </c>
      <c r="U78" s="2">
        <f t="shared" si="9"/>
        <v>18382.690950742242</v>
      </c>
      <c r="V78" s="5">
        <f t="shared" si="10"/>
        <v>9191.3454753711212</v>
      </c>
      <c r="W78" s="5">
        <f t="shared" si="11"/>
        <v>9191.3454753711212</v>
      </c>
    </row>
    <row r="79" spans="1:23" x14ac:dyDescent="0.2">
      <c r="A79" t="s">
        <v>381</v>
      </c>
      <c r="B79" t="s">
        <v>382</v>
      </c>
      <c r="C79" s="10" t="s">
        <v>383</v>
      </c>
      <c r="D79" t="s">
        <v>384</v>
      </c>
      <c r="E79" t="s">
        <v>31</v>
      </c>
      <c r="F79" t="s">
        <v>31</v>
      </c>
      <c r="G79" s="3" t="s">
        <v>32</v>
      </c>
      <c r="H79" s="4">
        <v>44562</v>
      </c>
      <c r="I79" s="4">
        <v>44926</v>
      </c>
      <c r="J79" s="9" t="s">
        <v>33</v>
      </c>
      <c r="K79" s="8">
        <v>20.89</v>
      </c>
      <c r="L79" s="8">
        <v>0</v>
      </c>
      <c r="M79" s="7">
        <v>92655.1</v>
      </c>
      <c r="N79" s="7">
        <v>1935565.0390000001</v>
      </c>
      <c r="O79" s="6">
        <v>4101</v>
      </c>
      <c r="P79" s="6">
        <v>26031</v>
      </c>
      <c r="Q79" s="1">
        <f t="shared" si="6"/>
        <v>0.1575429295839576</v>
      </c>
      <c r="R79" s="2">
        <v>304934.58664434718</v>
      </c>
      <c r="S79" s="5">
        <f t="shared" si="7"/>
        <v>152467.29332217359</v>
      </c>
      <c r="T79" s="5">
        <f t="shared" si="8"/>
        <v>152467.29332217359</v>
      </c>
      <c r="U79" s="2">
        <f t="shared" si="9"/>
        <v>116942.41397810714</v>
      </c>
      <c r="V79" s="5">
        <f t="shared" si="10"/>
        <v>58471.206989053571</v>
      </c>
      <c r="W79" s="5">
        <f t="shared" si="11"/>
        <v>58471.206989053571</v>
      </c>
    </row>
    <row r="80" spans="1:23" x14ac:dyDescent="0.2">
      <c r="A80" t="s">
        <v>385</v>
      </c>
      <c r="B80" t="s">
        <v>386</v>
      </c>
      <c r="C80" t="s">
        <v>387</v>
      </c>
      <c r="D80" t="s">
        <v>388</v>
      </c>
      <c r="E80" t="s">
        <v>389</v>
      </c>
      <c r="F80" t="s">
        <v>389</v>
      </c>
      <c r="G80" s="3" t="s">
        <v>32</v>
      </c>
      <c r="H80" s="4">
        <v>44562</v>
      </c>
      <c r="I80" s="4">
        <v>44926</v>
      </c>
      <c r="J80" s="3" t="s">
        <v>338</v>
      </c>
      <c r="K80" s="19">
        <v>251</v>
      </c>
      <c r="L80" s="19">
        <v>281.67</v>
      </c>
      <c r="M80" s="20">
        <v>109431.55</v>
      </c>
      <c r="N80" s="20">
        <v>30823584.688500002</v>
      </c>
      <c r="O80" s="21">
        <v>67850</v>
      </c>
      <c r="P80" s="21">
        <v>109733</v>
      </c>
      <c r="Q80" s="22">
        <f t="shared" si="6"/>
        <v>0.61831901068958295</v>
      </c>
      <c r="R80" s="23">
        <v>19058808.390499897</v>
      </c>
      <c r="S80" s="5">
        <f t="shared" si="7"/>
        <v>9529404.1952499487</v>
      </c>
      <c r="T80" s="5">
        <f t="shared" si="8"/>
        <v>9529404.1952499487</v>
      </c>
      <c r="U80" s="23">
        <f t="shared" si="9"/>
        <v>7309053.0177567108</v>
      </c>
      <c r="V80" s="5">
        <f t="shared" si="10"/>
        <v>3654526.5088783554</v>
      </c>
      <c r="W80" s="5">
        <f t="shared" si="11"/>
        <v>3654526.5088783554</v>
      </c>
    </row>
    <row r="81" spans="1:23" x14ac:dyDescent="0.2">
      <c r="A81" t="s">
        <v>390</v>
      </c>
      <c r="B81" t="s">
        <v>391</v>
      </c>
      <c r="C81" t="s">
        <v>392</v>
      </c>
      <c r="D81" t="s">
        <v>393</v>
      </c>
      <c r="E81" t="s">
        <v>389</v>
      </c>
      <c r="F81" t="s">
        <v>389</v>
      </c>
      <c r="G81" s="3" t="s">
        <v>32</v>
      </c>
      <c r="H81" s="4">
        <v>44562</v>
      </c>
      <c r="I81" s="4">
        <v>44926</v>
      </c>
      <c r="J81" s="3" t="s">
        <v>33</v>
      </c>
      <c r="K81" s="19">
        <v>34.119999999999997</v>
      </c>
      <c r="L81" s="19">
        <v>34.67</v>
      </c>
      <c r="M81" s="20">
        <v>108184.69</v>
      </c>
      <c r="N81" s="20">
        <v>3691261.6228</v>
      </c>
      <c r="O81" s="21">
        <v>32262</v>
      </c>
      <c r="P81" s="21">
        <v>163353</v>
      </c>
      <c r="Q81" s="22">
        <f t="shared" si="6"/>
        <v>0.19749866852766707</v>
      </c>
      <c r="R81" s="23">
        <v>729019.25569027558</v>
      </c>
      <c r="S81" s="5">
        <f t="shared" si="7"/>
        <v>364509.62784513779</v>
      </c>
      <c r="T81" s="5">
        <f t="shared" si="8"/>
        <v>364509.62784513779</v>
      </c>
      <c r="U81" s="23">
        <f t="shared" si="9"/>
        <v>279578.88455722068</v>
      </c>
      <c r="V81" s="5">
        <f t="shared" si="10"/>
        <v>139789.44227861034</v>
      </c>
      <c r="W81" s="5">
        <f t="shared" si="11"/>
        <v>139789.44227861034</v>
      </c>
    </row>
    <row r="82" spans="1:23" x14ac:dyDescent="0.2">
      <c r="A82" s="27" t="s">
        <v>394</v>
      </c>
      <c r="B82" s="27" t="s">
        <v>395</v>
      </c>
      <c r="C82" s="27" t="s">
        <v>396</v>
      </c>
      <c r="D82" s="27" t="s">
        <v>397</v>
      </c>
      <c r="E82" s="27" t="s">
        <v>398</v>
      </c>
      <c r="F82" s="27" t="s">
        <v>398</v>
      </c>
      <c r="G82" s="28" t="s">
        <v>32</v>
      </c>
      <c r="H82" s="29">
        <v>44563</v>
      </c>
      <c r="I82" s="29">
        <v>44927</v>
      </c>
      <c r="J82" s="28" t="s">
        <v>33</v>
      </c>
      <c r="K82" s="30">
        <v>38.72</v>
      </c>
      <c r="L82" s="30">
        <v>0</v>
      </c>
      <c r="M82" s="31">
        <v>113227.43</v>
      </c>
      <c r="N82" s="31">
        <v>4384166.0895999996</v>
      </c>
      <c r="O82" s="32">
        <v>8303</v>
      </c>
      <c r="P82" s="32">
        <v>52631</v>
      </c>
      <c r="Q82" s="33">
        <f t="shared" si="6"/>
        <v>0.15775873534608881</v>
      </c>
      <c r="R82" s="34">
        <v>691640.49784250336</v>
      </c>
      <c r="S82" s="35">
        <f t="shared" si="7"/>
        <v>345820.24892125168</v>
      </c>
      <c r="T82" s="35">
        <f t="shared" si="8"/>
        <v>345820.24892125168</v>
      </c>
      <c r="U82" s="34">
        <f t="shared" si="9"/>
        <v>265244.13092260004</v>
      </c>
      <c r="V82" s="35">
        <f t="shared" si="10"/>
        <v>132622.06546130002</v>
      </c>
      <c r="W82" s="35">
        <f t="shared" si="11"/>
        <v>132622.06546130002</v>
      </c>
    </row>
    <row r="83" spans="1:23" ht="14.25" customHeight="1" x14ac:dyDescent="0.2">
      <c r="I83" s="18"/>
      <c r="J83" s="18"/>
      <c r="K83" s="24">
        <f>SUM(K6:K82)</f>
        <v>4528.7800000000007</v>
      </c>
      <c r="L83" s="24">
        <f>SUM(L6:L82)</f>
        <v>3968.1899999999996</v>
      </c>
      <c r="M83" s="18"/>
      <c r="N83" s="25">
        <f>SUM(N6:N82)</f>
        <v>503475579.28808004</v>
      </c>
      <c r="O83" s="36">
        <f t="shared" ref="O83:P83" si="12">SUM(O6:O82)</f>
        <v>2314934</v>
      </c>
      <c r="P83" s="36">
        <f t="shared" si="12"/>
        <v>8876255</v>
      </c>
      <c r="Q83" s="26"/>
      <c r="R83" s="25">
        <f>SUM(R6:R82)</f>
        <v>162198653.82916948</v>
      </c>
      <c r="S83" s="25">
        <f t="shared" ref="S83:W83" si="13">SUM(S6:S82)</f>
        <v>81099326.914584741</v>
      </c>
      <c r="T83" s="25">
        <f t="shared" si="13"/>
        <v>81099326.914584741</v>
      </c>
      <c r="U83" s="25">
        <f t="shared" si="13"/>
        <v>62203183.743486486</v>
      </c>
      <c r="V83" s="25">
        <f t="shared" si="13"/>
        <v>31101591.871743243</v>
      </c>
      <c r="W83" s="25">
        <f t="shared" si="13"/>
        <v>31101591.871743243</v>
      </c>
    </row>
  </sheetData>
  <autoFilter ref="A5:W83" xr:uid="{8D95A608-E597-435C-ABAD-3091A1D632FE}"/>
  <mergeCells count="1">
    <mergeCell ref="A1:D1"/>
  </mergeCells>
  <conditionalFormatting sqref="A5">
    <cfRule type="duplicateValues" dxfId="3" priority="2"/>
  </conditionalFormatting>
  <conditionalFormatting sqref="A5">
    <cfRule type="duplicateValues" dxfId="2" priority="1"/>
  </conditionalFormatting>
  <conditionalFormatting sqref="A6:A79">
    <cfRule type="duplicateValues" dxfId="1" priority="3"/>
  </conditionalFormatting>
  <conditionalFormatting sqref="B6:B79">
    <cfRule type="duplicateValues" dxfId="0" priority="4"/>
  </conditionalFormatting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5E850AA233B2843A720BA9C6BA048A8" ma:contentTypeVersion="22" ma:contentTypeDescription="Create a new document." ma:contentTypeScope="" ma:versionID="907c844deefd7db4178779593fc518be">
  <xsd:schema xmlns:xsd="http://www.w3.org/2001/XMLSchema" xmlns:xs="http://www.w3.org/2001/XMLSchema" xmlns:p="http://schemas.microsoft.com/office/2006/metadata/properties" xmlns:ns2="92d3b7a5-8da5-4615-950f-0681d7046a28" xmlns:ns3="f366c82d-602b-473b-b347-900e046777c0" xmlns:ns4="d853a810-d2a2-4c28-9ad9-9100c9a22e04" targetNamespace="http://schemas.microsoft.com/office/2006/metadata/properties" ma:root="true" ma:fieldsID="9f08ca807ac3d6dbfb008cfc16cf62e8" ns2:_="" ns3:_="" ns4:_="">
    <xsd:import namespace="92d3b7a5-8da5-4615-950f-0681d7046a28"/>
    <xsd:import namespace="f366c82d-602b-473b-b347-900e046777c0"/>
    <xsd:import namespace="d853a810-d2a2-4c28-9ad9-9100c9a22e04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Project_x0020_ID" minOccurs="0"/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ObjectDetectorVersions" minOccurs="0"/>
                <xsd:element ref="ns3:MediaServiceDateTaken" minOccurs="0"/>
                <xsd:element ref="ns3:MediaLengthInSeconds" minOccurs="0"/>
                <xsd:element ref="ns3:lcf76f155ced4ddcb4097134ff3c332f" minOccurs="0"/>
                <xsd:element ref="ns4:TaxCatchAll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2d3b7a5-8da5-4615-950f-0681d7046a28" elementFormDefault="qualified">
    <xsd:import namespace="http://schemas.microsoft.com/office/2006/documentManagement/types"/>
    <xsd:import namespace="http://schemas.microsoft.com/office/infopath/2007/PartnerControls"/>
    <xsd:element name="_dlc_DocId" ma:index="4" nillable="true" ma:displayName="Document ID Value" ma:description="The value of the document ID assigned to this item." ma:indexed="true" ma:internalName="_dlc_DocId" ma:readOnly="true">
      <xsd:simpleType>
        <xsd:restriction base="dms:Text"/>
      </xsd:simpleType>
    </xsd:element>
    <xsd:element name="_dlc_DocIdUrl" ma:index="5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6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366c82d-602b-473b-b347-900e046777c0" elementFormDefault="qualified">
    <xsd:import namespace="http://schemas.microsoft.com/office/2006/documentManagement/types"/>
    <xsd:import namespace="http://schemas.microsoft.com/office/infopath/2007/PartnerControls"/>
    <xsd:element name="Project_x0020_ID" ma:index="7" nillable="true" ma:displayName="Project ID" ma:indexed="true" ma:internalName="Project_x0020_ID" ma:readOnly="false">
      <xsd:simpleType>
        <xsd:restriction base="dms:Text">
          <xsd:maxLength value="255"/>
        </xsd:restriction>
      </xsd:simpleType>
    </xsd:element>
    <xsd:element name="MediaServiceMetadata" ma:index="14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5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6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DateTaken" ma:index="17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0c590b57-b2b8-4f92-a7a2-a2c14f8ff43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2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4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853a810-d2a2-4c28-9ad9-9100c9a22e04" elementFormDefault="qualified">
    <xsd:import namespace="http://schemas.microsoft.com/office/2006/documentManagement/types"/>
    <xsd:import namespace="http://schemas.microsoft.com/office/infopath/2007/PartnerControls"/>
    <xsd:element name="TaxCatchAll" ma:index="21" nillable="true" ma:displayName="Taxonomy Catch All Column" ma:hidden="true" ma:list="{b9fa8aef-99b7-4a50-8e86-c4659143bb48}" ma:internalName="TaxCatchAll" ma:showField="CatchAllData" ma:web="92d3b7a5-8da5-4615-950f-0681d7046a2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f366c82d-602b-473b-b347-900e046777c0">
      <Terms xmlns="http://schemas.microsoft.com/office/infopath/2007/PartnerControls"/>
    </lcf76f155ced4ddcb4097134ff3c332f>
    <TaxCatchAll xmlns="d853a810-d2a2-4c28-9ad9-9100c9a22e04" xsi:nil="true"/>
    <Project_x0020_ID xmlns="f366c82d-602b-473b-b347-900e046777c0" xsi:nil="true"/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DDAE303-4DD2-41F0-894D-12FA3E025D2C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87AB7579-41AD-4B26-9F32-45D05CD56BA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2d3b7a5-8da5-4615-950f-0681d7046a28"/>
    <ds:schemaRef ds:uri="f366c82d-602b-473b-b347-900e046777c0"/>
    <ds:schemaRef ds:uri="d853a810-d2a2-4c28-9ad9-9100c9a22e0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3B7B951-3831-4731-825B-651FF84891F4}">
  <ds:schemaRefs>
    <ds:schemaRef ds:uri="http://schemas.microsoft.com/office/2006/metadata/properties"/>
    <ds:schemaRef ds:uri="http://schemas.microsoft.com/office/infopath/2007/PartnerControls"/>
    <ds:schemaRef ds:uri="f366c82d-602b-473b-b347-900e046777c0"/>
    <ds:schemaRef ds:uri="d853a810-d2a2-4c28-9ad9-9100c9a22e04"/>
  </ds:schemaRefs>
</ds:datastoreItem>
</file>

<file path=customXml/itemProps4.xml><?xml version="1.0" encoding="utf-8"?>
<ds:datastoreItem xmlns:ds="http://schemas.openxmlformats.org/officeDocument/2006/customXml" ds:itemID="{9C72074B-3BED-4820-A860-064EB84514D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Private GME FFY 2022</vt:lpstr>
    </vt:vector>
  </TitlesOfParts>
  <Manager/>
  <Company>HHSC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Nip,Christina (HHSC)</dc:creator>
  <cp:keywords/>
  <dc:description/>
  <cp:lastModifiedBy>Dutcher,James (HHSC)</cp:lastModifiedBy>
  <cp:revision/>
  <dcterms:created xsi:type="dcterms:W3CDTF">2023-10-23T16:31:49Z</dcterms:created>
  <dcterms:modified xsi:type="dcterms:W3CDTF">2023-10-30T15:45:03Z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0x010100D5E850AA233B2843A720BA9C6BA048A8</vt:lpwstr>
  </property>
  <property fmtid="{D5CDD505-2E9C-101B-9397-08002B2CF9AE}" pid="3" name="MediaServiceImageTags">
    <vt:lpwstr/>
  </property>
</Properties>
</file>