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21C94D51-E01C-43BB-956D-D1C464A812F5}" xr6:coauthVersionLast="47" xr6:coauthVersionMax="47" xr10:uidLastSave="{00000000-0000-0000-0000-000000000000}"/>
  <bookViews>
    <workbookView xWindow="-15990" yWindow="2445" windowWidth="16065" windowHeight="11835" tabRatio="896" xr2:uid="{5148CB82-41AA-41F2-B707-8760D5EF15C8}"/>
  </bookViews>
  <sheets>
    <sheet name="DSH Qualification Summary" sheetId="30" r:id="rId1"/>
    <sheet name="MIUR Qualification Calculation" sheetId="31" r:id="rId2"/>
    <sheet name="MIUR Threshold Calculation " sheetId="32" r:id="rId3"/>
    <sheet name="LIUR Calculation" sheetId="33" r:id="rId4"/>
    <sheet name="Medicaid Days Qualification" sheetId="34" r:id="rId5"/>
    <sheet name="Medicaid Days Threshold Calc" sheetId="3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_2005_BR_Provider_Totals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C12">#REF!</definedName>
    <definedName name="_C1C2">#REF!</definedName>
    <definedName name="_C3">#REF!</definedName>
    <definedName name="_C3_SDA">#REF!</definedName>
    <definedName name="_Fill" hidden="1">#REF!</definedName>
    <definedName name="_xlnm._FilterDatabase" localSheetId="0" hidden="1">'DSH Qualification Summary'!$A$2:$ANA$385</definedName>
    <definedName name="_xlnm._FilterDatabase" localSheetId="3" hidden="1">'LIUR Calculation'!$A$1:$AF$384</definedName>
    <definedName name="_xlnm._FilterDatabase" localSheetId="4" hidden="1">'Medicaid Days Qualification'!$B$9:$I$392</definedName>
    <definedName name="_xlnm._FilterDatabase" localSheetId="5" hidden="1">'Medicaid Days Threshold Calc'!$A$9:$H$554</definedName>
    <definedName name="_xlnm._FilterDatabase" localSheetId="1" hidden="1">'MIUR Qualification Calculation'!$B$5:$J$388</definedName>
    <definedName name="_xlnm._FilterDatabase" localSheetId="2" hidden="1">'MIUR Threshold Calculation '!$A$5:$F$565</definedName>
    <definedName name="_fy13">#REF!</definedName>
    <definedName name="_SDA2004">#N/A</definedName>
    <definedName name="_t3">#REF!</definedName>
    <definedName name="_whatisthis">[3]DIS00!#REF!</definedName>
    <definedName name="aaaaaa">[2]A83I!#REF!</definedName>
    <definedName name="adj_fact">#REF!</definedName>
    <definedName name="Adj_UC_Pool_Amt_for_Non_Rural_Hospitals_Excluding_State_Set_Aside">'[4]1.1-Assumption Inputs'!$C$18</definedName>
    <definedName name="Age">'[5]rate options'!$E$41</definedName>
    <definedName name="Aggregate_Cap_BR_Only">#REF!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CONTRACTS_FEE_SCHEDULE_CROSSTAB_FINAL">#REF!</definedName>
    <definedName name="All_Funds_DSH_Allocation">'[6]1.1-Assumption Inputs'!$C$14</definedName>
    <definedName name="All_SDAs_for_DSH_Hospital_Listing">#REF!</definedName>
    <definedName name="ao">'[7]Non-State_Option 1'!#REF!</definedName>
    <definedName name="AOPrice">'[5]rate options'!$C$12</definedName>
    <definedName name="AP87_">#REF!</definedName>
    <definedName name="AvgBaseOcc">'[5]rate calculation'!$V$273</definedName>
    <definedName name="AVGCMI">'[5]rate calculation'!#REF!</definedName>
    <definedName name="AvgCMI1">'[5]rate model'!#REF!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asCMI">#REF!</definedName>
    <definedName name="Base18">'[8]Base Payment Calculation'!$P$7</definedName>
    <definedName name="Base19">'[8]Base Payment Calculation'!$P$16</definedName>
    <definedName name="Base20">'[8]Base Payment Calculation'!$P$25</definedName>
    <definedName name="Base21">'[8]Base Payment Calculation'!$P$34</definedName>
    <definedName name="Base22">'[8]Base Payment Calculation'!$B$44</definedName>
    <definedName name="Base23">'[8]Base Payment Calculation'!$E$44</definedName>
    <definedName name="Base24">'[8]Base Payment Calculation'!$H$44</definedName>
    <definedName name="bbbbb">[3]DIS00!#REF!</definedName>
    <definedName name="BBDRP5_8">#N/A</definedName>
    <definedName name="BBDRREST">#N/A</definedName>
    <definedName name="BexarTotal">'[9]Bexar Actuarial Adjustment'!$M$19</definedName>
    <definedName name="BHS_PFD_DATA">#REF!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_3">#REF!</definedName>
    <definedName name="ccccc" hidden="1">#REF!</definedName>
    <definedName name="cccccc">[3]DIS00!#REF!</definedName>
    <definedName name="Cert_CCN">[10]Certification!$C$9</definedName>
    <definedName name="Cert_County">[10]Certification!$E$15</definedName>
    <definedName name="Cert_Hospital">[10]Certification!$C$5</definedName>
    <definedName name="Cert_NPI">[10]Certification!$C$11</definedName>
    <definedName name="Cert_TPI">[10]Certification!$C$13</definedName>
    <definedName name="Childrens_Adjustments">'[10]Medicaid Claims Data'!#REF!</definedName>
    <definedName name="CLAB_2014">#REF!</definedName>
    <definedName name="CLFS_2020_Q2V1__2020_02_15_">#REF!</definedName>
    <definedName name="CMIDate">'[5]rate options'!$C$5</definedName>
    <definedName name="combined_cap">#REF!</definedName>
    <definedName name="Comp1_FS">[11]Assumptions!$B$31</definedName>
    <definedName name="Comp1_HB">[11]Assumptions!$C$31</definedName>
    <definedName name="Comp2_Rate">[11]Assumptions!$B$23</definedName>
    <definedName name="Comp2_Weight">[11]Assumptions!$B$9</definedName>
    <definedName name="Component_3_by_NPI">#REF!</definedName>
    <definedName name="Component_3_data">#REF!</definedName>
    <definedName name="COPYMsUMMARY">#REF!</definedName>
    <definedName name="COST">#REF!</definedName>
    <definedName name="Costs1">#REF!</definedName>
    <definedName name="COUNTY">#N/A</definedName>
    <definedName name="Create_Summary_by_TPI">#REF!</definedName>
    <definedName name="crowley">#REF!</definedName>
    <definedName name="CstRpt_B">[10]Certification!$E$32</definedName>
    <definedName name="CstRpt_E">[10]Certification!$E$34</definedName>
    <definedName name="CstRpt_S">[10]Certification!$E$36</definedName>
    <definedName name="Data_Period">[11]Assumptions!$B$6</definedName>
    <definedName name="Data_Year">[10]Certification!$C$42</definedName>
    <definedName name="_xlnm.Database">#REF!</definedName>
    <definedName name="DCAvgPercent">'[5]rate calculation'!$AV$278</definedName>
    <definedName name="DCAvgPercent1">'[5]rate model'!$AV$278</definedName>
    <definedName name="DCFloor">'[5]rate options'!$C$7</definedName>
    <definedName name="DCPrice">'[5]rate options'!$C$8</definedName>
    <definedName name="Demo_Year">[10]Certification!$C$36</definedName>
    <definedName name="Depreciation">'[5]rate options'!$C$41</definedName>
    <definedName name="DM_NonRes">'[12]1.1-Assumption Inputs'!$C$41</definedName>
    <definedName name="DM_Res">'[12]1.1-Assumption Inputs'!$C$40</definedName>
    <definedName name="Documentation">'[13]3 - Review Tracker'!#REF!</definedName>
    <definedName name="DSH_Flag">[13]Checks!$L$3</definedName>
    <definedName name="DSH_IND">[14]Checks!$J$3</definedName>
    <definedName name="DSH_INFLATOR">'[10]Sched 4-DSH State Pmt Cap'!$B$24</definedName>
    <definedName name="DY">'[4]1.1-Assumption Inputs'!$C$10</definedName>
    <definedName name="DY_Begin">'[15]Austin Summary'!$N$22</definedName>
    <definedName name="DY_End">'[15]Austin Summary'!$P$22</definedName>
    <definedName name="DY11_">#REF!</definedName>
    <definedName name="eeeeee">#REF!</definedName>
    <definedName name="Equipment">'[5]rate options'!$C$33</definedName>
    <definedName name="Estimated_HSL">'[16]Estimated HSL FFY 2011'!$A$2:$D$185</definedName>
    <definedName name="export">#REF!</definedName>
    <definedName name="ExportDataSource">#REF!</definedName>
    <definedName name="Factor_Applied_To_SPC_Less_Attributable_Adavance_Pmts">'[4]1.1-Assumption Inputs'!$J$20</definedName>
    <definedName name="Factor_Applied_to_SPC_Less_Attributable_Advance_Payments">'[6]1.1-Assumption Inputs'!$G$20</definedName>
    <definedName name="Factor_Applied_to_State_IMDs">'[6]1.1-Assumption Inputs'!$G$22</definedName>
    <definedName name="fdsfd">#REF!</definedName>
    <definedName name="Federal_Match_Rate">'[6]1.1-Assumption Inputs'!$C$11</definedName>
    <definedName name="fff">#REF!</definedName>
    <definedName name="Final_Datasheet_03_05_2013">#REF!</definedName>
    <definedName name="FinalASCclaims">#REF!</definedName>
    <definedName name="FIRST_FMAP">[17]Assumptions!$B$11</definedName>
    <definedName name="FMAP">[18]Assumptions!$B$11</definedName>
    <definedName name="FMAP_FedShr">[11]Assumptions!$B$7</definedName>
    <definedName name="FMAP_StateShr">#REF!</definedName>
    <definedName name="FRVAvg">#REF!</definedName>
    <definedName name="FYEnd">[10]Certification!$E$38</definedName>
    <definedName name="GENERAL">#REF!</definedName>
    <definedName name="HD_Tot_State_Local">'[10]Hospital Data'!$I$64+'[10]Hospital Data'!$I$85+'[10]Hospital Data'!$I$105</definedName>
    <definedName name="HD_TotRev_Allowable">'[10]Hospital Data'!$G$125</definedName>
    <definedName name="HICH_Pool">'[4]1.1-Assumption Inputs'!$C$16</definedName>
    <definedName name="HOME">#REF!</definedName>
    <definedName name="HospitalClass">'[19]Hospital Classes'!$B$2:$B$9</definedName>
    <definedName name="HRI_Claims_Master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GT_Buffer">[11]Assumptions!$B$10</definedName>
    <definedName name="IME_Claims_Master">#REF!</definedName>
    <definedName name="IME_NPI_Data">#REF!</definedName>
    <definedName name="IME_NPI_Sheet">#REF!</definedName>
    <definedName name="IME_NPI_TIN_name">#REF!</definedName>
    <definedName name="IME_UPL_Truven__TX">#REF!</definedName>
    <definedName name="imppuf_091001">#REF!</definedName>
    <definedName name="inf_0304">#REF!</definedName>
    <definedName name="inf_0405">#REF!</definedName>
    <definedName name="Inflation">'[5]rate options'!$C$48</definedName>
    <definedName name="Inpatient_UPL_Demo">#REF!</definedName>
    <definedName name="Inpatient_UPL_Demo_MSDRG_RW_Compare">#REF!</definedName>
    <definedName name="INRR_614_PRELIM">#REF!</definedName>
    <definedName name="INRR_614_W_EFFECTIVE_DATES">#REF!</definedName>
    <definedName name="INRR_625B">#REF!</definedName>
    <definedName name="INRR520A2012BluerRibbonFinalWAPRDRG">#REF!</definedName>
    <definedName name="INRR615__PROV_PDI_PRELIM_4">#REF!</definedName>
    <definedName name="INRR625_DRGS">#REF!</definedName>
    <definedName name="INRR625D_080310">#REF!</definedName>
    <definedName name="InterimAdj">'[5]rate options'!$C$18</definedName>
    <definedName name="IOWA_MEDICAID_JUL13_JUN14_ANE_ASA_BILLINGS">#REF!</definedName>
    <definedName name="Land">'[5]rate options'!$C$31</definedName>
    <definedName name="LARRY">#REF!</definedName>
    <definedName name="LINE69">#REF!</definedName>
    <definedName name="lookup">#REF!</definedName>
    <definedName name="MAP">#REF!</definedName>
    <definedName name="mbrship">#REF!</definedName>
    <definedName name="McdCMI">'[5]rate options'!$AE$5</definedName>
    <definedName name="MCO_AdminFee">[20]FeeCalc!$B$7</definedName>
    <definedName name="MCO_PremiumTax">[20]FeeCalc!$B$8</definedName>
    <definedName name="MEDICAID_ASA_CODE_BILLINGS_JUL12_JUN13">#REF!</definedName>
    <definedName name="missing_fac">'[21]rate calculation'!#REF!</definedName>
    <definedName name="moveable4000CFA">#REF!</definedName>
    <definedName name="MOVED">#REF!</definedName>
    <definedName name="nbdgd">#REF!</definedName>
    <definedName name="new_fac">'[21]rate calculation'!#REF!</definedName>
    <definedName name="Non_TH_Hold_Harmless_Days_Adj">'[6]1.1-Assumption Inputs'!$G$33</definedName>
    <definedName name="NonTransferring_Hospital_Self_IGT_Adj">'[6]1.1-Assumption Inputs'!$C$18</definedName>
    <definedName name="NPI_Ind">[14]Checks!$F$35</definedName>
    <definedName name="NSGO_IP_PCT">[17]Assumptions!$H$6</definedName>
    <definedName name="NSGO_OP_PCT">[17]Assumptions!$I$6</definedName>
    <definedName name="Occupancy">'[5]rate options'!$C$45</definedName>
    <definedName name="OffsetValue">#REF!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ass_3_Set_Aside">'[6]1.1-Assumption Inputs'!$L$13</definedName>
    <definedName name="PG1BDR">#N/A</definedName>
    <definedName name="PG2_4BDR">#REF!</definedName>
    <definedName name="PG5_8BDR">#REF!</definedName>
    <definedName name="Prgm_Year">[10]Certification!$C$38</definedName>
    <definedName name="Print">#REF!</definedName>
    <definedName name="_xlnm.Print_Area">#REF!</definedName>
    <definedName name="Print_Area_1">#REF!</definedName>
    <definedName name="Print_Area_MI">#REF!</definedName>
    <definedName name="_xlnm.Print_Titles">#REF!</definedName>
    <definedName name="PrintRAPPS">#REF!</definedName>
    <definedName name="PropTaxAvg">'[5]rate calculation'!$BJ$277</definedName>
    <definedName name="Provider_Names">OFFSET(#REF!,0,0,COUNTA(#REF!))</definedName>
    <definedName name="ProviderFee">'[5]rate options'!$C$15</definedName>
    <definedName name="Q02a___Rebasing_TPI_Rural_Cnt">#REF!</definedName>
    <definedName name="qry_OP_UPL">#REF!</definedName>
    <definedName name="qry_total_IP_days">#REF!</definedName>
    <definedName name="rate_data">#REF!</definedName>
    <definedName name="RateYearDays">'[5]rate calculation'!$W$279</definedName>
    <definedName name="RateYearDays1">'[5]rate model'!$W$280</definedName>
    <definedName name="RebaseAdj">'[5]rate options'!$C$17</definedName>
    <definedName name="regions">#REF!</definedName>
    <definedName name="REMAIN">#REF!</definedName>
    <definedName name="RENAL">#REF!</definedName>
    <definedName name="RentalRate">'[5]rate options'!$C$43</definedName>
    <definedName name="RESTBDR">#REF!</definedName>
    <definedName name="RHC_222_17_Free_Stand">#REF!</definedName>
    <definedName name="RHC_2552_10_Hospital_Based">#REF!</definedName>
    <definedName name="RiskMargin_STAR">[20]FeeCalc!$B$5</definedName>
    <definedName name="RiskMargin_STARKids">[11]Assumptions!$C$37</definedName>
    <definedName name="RiskMargin_STARPLUS">[20]FeeCalc!$B$6</definedName>
    <definedName name="rrrrrr">#REF!</definedName>
    <definedName name="Rural_Hospital_Set_Aside">'[4]1.1-Assumption Inputs'!$C$15</definedName>
    <definedName name="Rural_Max">'[4]1.1-Assumption Inputs'!$J$23</definedName>
    <definedName name="RVU_Rates">#REF!</definedName>
    <definedName name="SCH1A">#REF!</definedName>
    <definedName name="SDA_RATES_FOR_MAILOUT_II">#REF!</definedName>
    <definedName name="SECOND_FMAP">[17]Assumptions!$C$11</definedName>
    <definedName name="selection_adj">[22]Assumptions!$L$25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qFootValue">'[5]rate options'!$C$22</definedName>
    <definedName name="SqFtAvg">'[5]rate options'!$G$25</definedName>
    <definedName name="SqFtPerBedMax">'[5]rate options'!$C$25</definedName>
    <definedName name="SqFtPerBedMin">'[5]rate options'!$E$25</definedName>
    <definedName name="SqFtQuestion">'[5]rate options'!$C$26</definedName>
    <definedName name="STAR_Fee">[20]FeeCalc!$B$10</definedName>
    <definedName name="STAR_MCO_Factor">[23]assumptions!$B$7</definedName>
    <definedName name="STARKIDS_FEE">'[24]Ratesetting by Program'!$J$10</definedName>
    <definedName name="STARPLUS_Fee">[20]FeeCalc!$B$11</definedName>
    <definedName name="STARPLUS_MCO_Factor">[23]assumptions!$B$8</definedName>
    <definedName name="State_Match_Rate">'[6]1.1-Assumption Inputs'!$C$12</definedName>
    <definedName name="STATE_OWNED_with_Outlier_and_Inflation">#REF!</definedName>
    <definedName name="State_Remaining_Funds_for_NonState_Pass_1_and_2">'[6]1.1-Assumption Inputs'!$N$19</definedName>
    <definedName name="State_Share">'[4]1.1-Assumption Inputs'!$C$22</definedName>
    <definedName name="StateMatch">'[25]DSH Assumptions'!$B$10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Summary">#REF!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_pd_NO_SDA">#REF!</definedName>
    <definedName name="tot_qty_NO_SDA">#REF!</definedName>
    <definedName name="Total_Costs">#REF!</definedName>
    <definedName name="Total_MCO_Payments_and_Charges">#REF!</definedName>
    <definedName name="Total_Remaining_Funds_for_Non_State_Pass_1_and_2">'[6]1.1-Assumption Inputs'!$L$19</definedName>
    <definedName name="Total_State_GR_Commitment">'[6]1.1-Assumption Inputs'!$L$22</definedName>
    <definedName name="Total_UC_Pool_Amount">'[4]1.1-Assumption Inputs'!$C$12</definedName>
    <definedName name="Total_Visits">#REF!</definedName>
    <definedName name="TotalCMI">'[5]rate options'!$AE$4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'[26]Cost Report Settlements'!#REF!</definedName>
    <definedName name="trend">[22]Assumptions!$A$14:$D$19</definedName>
    <definedName name="tttttt">#REF!</definedName>
    <definedName name="UIHC_PHYSICIAN_UPL_DATA_FOR_SELLERS_DORSEY">#REF!</definedName>
    <definedName name="UP">#REF!</definedName>
    <definedName name="Year">'[4]1.1-Assumption Inputs'!$C$9</definedName>
    <definedName name="YEAR_BEGIN_1">'[16]DSH Year Totals'!$A$4</definedName>
    <definedName name="YEAR_END_1">'[16]DSH Year Totals'!$B$4</definedName>
    <definedName name="YR2QRTS">#REF!</definedName>
    <definedName name="YR3QR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" i="30" l="1"/>
  <c r="AA8" i="33" l="1"/>
  <c r="AA383" i="33"/>
  <c r="AA375" i="33"/>
  <c r="AA367" i="33"/>
  <c r="AA359" i="33"/>
  <c r="AA351" i="33"/>
  <c r="AA343" i="33"/>
  <c r="AA335" i="33"/>
  <c r="AA327" i="33"/>
  <c r="AA319" i="33"/>
  <c r="AA311" i="33"/>
  <c r="AA303" i="33"/>
  <c r="AA295" i="33"/>
  <c r="AA287" i="33"/>
  <c r="AA279" i="33"/>
  <c r="AA271" i="33"/>
  <c r="AA263" i="33"/>
  <c r="AA255" i="33"/>
  <c r="AA247" i="33"/>
  <c r="AA239" i="33"/>
  <c r="AA231" i="33"/>
  <c r="AA223" i="33"/>
  <c r="AA215" i="33"/>
  <c r="AA207" i="33"/>
  <c r="AA199" i="33"/>
  <c r="AA191" i="33"/>
  <c r="AA183" i="33"/>
  <c r="AA175" i="33"/>
  <c r="AA167" i="33"/>
  <c r="AA159" i="33"/>
  <c r="AA151" i="33"/>
  <c r="AA143" i="33"/>
  <c r="AA135" i="33"/>
  <c r="AA127" i="33"/>
  <c r="AA119" i="33"/>
  <c r="AA111" i="33"/>
  <c r="AA103" i="33"/>
  <c r="AA95" i="33"/>
  <c r="AA87" i="33"/>
  <c r="AA79" i="33"/>
  <c r="AA71" i="33"/>
  <c r="AA63" i="33"/>
  <c r="AA55" i="33"/>
  <c r="AA47" i="33"/>
  <c r="AA39" i="33"/>
  <c r="AA31" i="33"/>
  <c r="AA23" i="33"/>
  <c r="AA15" i="33"/>
  <c r="AA7" i="33"/>
  <c r="AA382" i="33"/>
  <c r="AA374" i="33"/>
  <c r="AA366" i="33"/>
  <c r="AA358" i="33"/>
  <c r="AA350" i="33"/>
  <c r="AA342" i="33"/>
  <c r="AA334" i="33"/>
  <c r="AA326" i="33"/>
  <c r="AA318" i="33"/>
  <c r="AA310" i="33"/>
  <c r="AA302" i="33"/>
  <c r="AA294" i="33"/>
  <c r="AA286" i="33"/>
  <c r="AA278" i="33"/>
  <c r="AA270" i="33"/>
  <c r="AA262" i="33"/>
  <c r="AA254" i="33"/>
  <c r="AA246" i="33"/>
  <c r="AA238" i="33"/>
  <c r="AA230" i="33"/>
  <c r="AA222" i="33"/>
  <c r="AA214" i="33"/>
  <c r="AA206" i="33"/>
  <c r="AA198" i="33"/>
  <c r="AA190" i="33"/>
  <c r="AA182" i="33"/>
  <c r="AA174" i="33"/>
  <c r="AA166" i="33"/>
  <c r="AA158" i="33"/>
  <c r="AA150" i="33"/>
  <c r="AA142" i="33"/>
  <c r="AA134" i="33"/>
  <c r="AA126" i="33"/>
  <c r="AA118" i="33"/>
  <c r="AA110" i="33"/>
  <c r="AA102" i="33"/>
  <c r="AA94" i="33"/>
  <c r="AA86" i="33"/>
  <c r="AA78" i="33"/>
  <c r="AA70" i="33"/>
  <c r="AA62" i="33"/>
  <c r="AA54" i="33"/>
  <c r="AA46" i="33"/>
  <c r="AA38" i="33"/>
  <c r="AA30" i="33"/>
  <c r="AA22" i="33"/>
  <c r="AA14" i="33"/>
  <c r="AA6" i="33"/>
  <c r="AA381" i="33"/>
  <c r="AA373" i="33"/>
  <c r="AA365" i="33"/>
  <c r="AA357" i="33"/>
  <c r="AA349" i="33"/>
  <c r="AA341" i="33"/>
  <c r="AA333" i="33"/>
  <c r="AA325" i="33"/>
  <c r="AA317" i="33"/>
  <c r="AA309" i="33"/>
  <c r="AA301" i="33"/>
  <c r="AA293" i="33"/>
  <c r="AA285" i="33"/>
  <c r="AA277" i="33"/>
  <c r="AA269" i="33"/>
  <c r="AA261" i="33"/>
  <c r="AA253" i="33"/>
  <c r="AA245" i="33"/>
  <c r="AA237" i="33"/>
  <c r="AA229" i="33"/>
  <c r="AA221" i="33"/>
  <c r="AA213" i="33"/>
  <c r="AA205" i="33"/>
  <c r="AA197" i="33"/>
  <c r="AA189" i="33"/>
  <c r="AA181" i="33"/>
  <c r="AA173" i="33"/>
  <c r="AA165" i="33"/>
  <c r="AA157" i="33"/>
  <c r="AA149" i="33"/>
  <c r="AA141" i="33"/>
  <c r="AA133" i="33"/>
  <c r="AA125" i="33"/>
  <c r="AA117" i="33"/>
  <c r="AA109" i="33"/>
  <c r="AA101" i="33"/>
  <c r="AA93" i="33"/>
  <c r="AA85" i="33"/>
  <c r="AA77" i="33"/>
  <c r="AA69" i="33"/>
  <c r="AA61" i="33"/>
  <c r="AA53" i="33"/>
  <c r="AA45" i="33"/>
  <c r="AA37" i="33"/>
  <c r="AA29" i="33"/>
  <c r="AA21" i="33"/>
  <c r="AA13" i="33"/>
  <c r="AA5" i="33"/>
  <c r="AA380" i="33"/>
  <c r="AA372" i="33"/>
  <c r="AA364" i="33"/>
  <c r="AA356" i="33"/>
  <c r="AA348" i="33"/>
  <c r="AA340" i="33"/>
  <c r="AA332" i="33"/>
  <c r="AA324" i="33"/>
  <c r="AA316" i="33"/>
  <c r="AA308" i="33"/>
  <c r="AA300" i="33"/>
  <c r="AA292" i="33"/>
  <c r="AA284" i="33"/>
  <c r="AA276" i="33"/>
  <c r="AA268" i="33"/>
  <c r="AA260" i="33"/>
  <c r="AA252" i="33"/>
  <c r="AA244" i="33"/>
  <c r="AA236" i="33"/>
  <c r="AA228" i="33"/>
  <c r="AA220" i="33"/>
  <c r="AA212" i="33"/>
  <c r="AA204" i="33"/>
  <c r="AA196" i="33"/>
  <c r="AA188" i="33"/>
  <c r="AA180" i="33"/>
  <c r="AA172" i="33"/>
  <c r="AA164" i="33"/>
  <c r="AA156" i="33"/>
  <c r="AA148" i="33"/>
  <c r="AA140" i="33"/>
  <c r="AA132" i="33"/>
  <c r="AA124" i="33"/>
  <c r="AA116" i="33"/>
  <c r="AA108" i="33"/>
  <c r="AA100" i="33"/>
  <c r="AA92" i="33"/>
  <c r="AA84" i="33"/>
  <c r="AA76" i="33"/>
  <c r="AA68" i="33"/>
  <c r="AA60" i="33"/>
  <c r="AA52" i="33"/>
  <c r="AA44" i="33"/>
  <c r="AA36" i="33"/>
  <c r="AA28" i="33"/>
  <c r="AA20" i="33"/>
  <c r="AA12" i="33"/>
  <c r="AA4" i="33"/>
  <c r="AA379" i="33"/>
  <c r="AA371" i="33"/>
  <c r="AA363" i="33"/>
  <c r="AA355" i="33"/>
  <c r="AA347" i="33"/>
  <c r="AA339" i="33"/>
  <c r="AA331" i="33"/>
  <c r="AA323" i="33"/>
  <c r="AA315" i="33"/>
  <c r="AA307" i="33"/>
  <c r="AA299" i="33"/>
  <c r="AA291" i="33"/>
  <c r="AA283" i="33"/>
  <c r="AA275" i="33"/>
  <c r="AA267" i="33"/>
  <c r="AA259" i="33"/>
  <c r="AA251" i="33"/>
  <c r="AA243" i="33"/>
  <c r="AA235" i="33"/>
  <c r="AA227" i="33"/>
  <c r="AA219" i="33"/>
  <c r="AA211" i="33"/>
  <c r="AA203" i="33"/>
  <c r="AA195" i="33"/>
  <c r="AA187" i="33"/>
  <c r="AA179" i="33"/>
  <c r="AA171" i="33"/>
  <c r="AA163" i="33"/>
  <c r="AA155" i="33"/>
  <c r="AA147" i="33"/>
  <c r="AA139" i="33"/>
  <c r="AA131" i="33"/>
  <c r="AA123" i="33"/>
  <c r="AA115" i="33"/>
  <c r="AA107" i="33"/>
  <c r="AA99" i="33"/>
  <c r="AA91" i="33"/>
  <c r="AA83" i="33"/>
  <c r="AA75" i="33"/>
  <c r="AA67" i="33"/>
  <c r="AA59" i="33"/>
  <c r="AA51" i="33"/>
  <c r="AA43" i="33"/>
  <c r="AA35" i="33"/>
  <c r="AA27" i="33"/>
  <c r="AA19" i="33"/>
  <c r="AA11" i="33"/>
  <c r="AA3" i="33"/>
  <c r="AA378" i="33"/>
  <c r="AA370" i="33"/>
  <c r="AA362" i="33"/>
  <c r="AA354" i="33"/>
  <c r="AA346" i="33"/>
  <c r="AA338" i="33"/>
  <c r="AA330" i="33"/>
  <c r="AA322" i="33"/>
  <c r="AA314" i="33"/>
  <c r="AA306" i="33"/>
  <c r="AA298" i="33"/>
  <c r="AA290" i="33"/>
  <c r="AA282" i="33"/>
  <c r="AA274" i="33"/>
  <c r="AA266" i="33"/>
  <c r="AA258" i="33"/>
  <c r="AA250" i="33"/>
  <c r="AA242" i="33"/>
  <c r="AA234" i="33"/>
  <c r="AA226" i="33"/>
  <c r="AA218" i="33"/>
  <c r="AA210" i="33"/>
  <c r="AA202" i="33"/>
  <c r="AA194" i="33"/>
  <c r="AA186" i="33"/>
  <c r="AA178" i="33"/>
  <c r="AA170" i="33"/>
  <c r="AA162" i="33"/>
  <c r="AA154" i="33"/>
  <c r="AA146" i="33"/>
  <c r="AA138" i="33"/>
  <c r="AA130" i="33"/>
  <c r="AA122" i="33"/>
  <c r="AA114" i="33"/>
  <c r="AA106" i="33"/>
  <c r="AA98" i="33"/>
  <c r="AA90" i="33"/>
  <c r="AA82" i="33"/>
  <c r="AA74" i="33"/>
  <c r="AA66" i="33"/>
  <c r="AA58" i="33"/>
  <c r="AA50" i="33"/>
  <c r="AA42" i="33"/>
  <c r="AA34" i="33"/>
  <c r="AA26" i="33"/>
  <c r="AA18" i="33"/>
  <c r="AA10" i="33"/>
  <c r="AA2" i="33"/>
  <c r="AA377" i="33"/>
  <c r="AA369" i="33"/>
  <c r="AA361" i="33"/>
  <c r="AA353" i="33"/>
  <c r="AA345" i="33"/>
  <c r="AA337" i="33"/>
  <c r="AA329" i="33"/>
  <c r="AA321" i="33"/>
  <c r="AA313" i="33"/>
  <c r="AA305" i="33"/>
  <c r="AA297" i="33"/>
  <c r="AA289" i="33"/>
  <c r="AA281" i="33"/>
  <c r="AA273" i="33"/>
  <c r="AA265" i="33"/>
  <c r="AA257" i="33"/>
  <c r="AA249" i="33"/>
  <c r="AA241" i="33"/>
  <c r="AA233" i="33"/>
  <c r="AA225" i="33"/>
  <c r="AA217" i="33"/>
  <c r="AA209" i="33"/>
  <c r="AA201" i="33"/>
  <c r="AA193" i="33"/>
  <c r="AA185" i="33"/>
  <c r="AA177" i="33"/>
  <c r="AA169" i="33"/>
  <c r="AA161" i="33"/>
  <c r="AA153" i="33"/>
  <c r="AA145" i="33"/>
  <c r="AA137" i="33"/>
  <c r="AA129" i="33"/>
  <c r="AA121" i="33"/>
  <c r="AA113" i="33"/>
  <c r="AA105" i="33"/>
  <c r="AA97" i="33"/>
  <c r="AA89" i="33"/>
  <c r="AA81" i="33"/>
  <c r="AA73" i="33"/>
  <c r="AA65" i="33"/>
  <c r="AA57" i="33"/>
  <c r="AA49" i="33"/>
  <c r="AA41" i="33"/>
  <c r="AA33" i="33"/>
  <c r="AA25" i="33"/>
  <c r="AA17" i="33"/>
  <c r="AA9" i="33"/>
  <c r="AA384" i="33"/>
  <c r="AA376" i="33"/>
  <c r="AA368" i="33"/>
  <c r="AA360" i="33"/>
  <c r="AA352" i="33"/>
  <c r="AA344" i="33"/>
  <c r="AA336" i="33"/>
  <c r="AA328" i="33"/>
  <c r="AA320" i="33"/>
  <c r="AA312" i="33"/>
  <c r="AA304" i="33"/>
  <c r="AA296" i="33"/>
  <c r="AA288" i="33"/>
  <c r="AA280" i="33"/>
  <c r="AA272" i="33"/>
  <c r="AA264" i="33"/>
  <c r="AA256" i="33"/>
  <c r="AA248" i="33"/>
  <c r="AA240" i="33"/>
  <c r="AA232" i="33"/>
  <c r="AA224" i="33"/>
  <c r="AA216" i="33"/>
  <c r="AA208" i="33"/>
  <c r="AA200" i="33"/>
  <c r="AA192" i="33"/>
  <c r="AA184" i="33"/>
  <c r="AA176" i="33"/>
  <c r="AA168" i="33"/>
  <c r="AA160" i="33"/>
  <c r="AA152" i="33"/>
  <c r="AA144" i="33"/>
  <c r="AA136" i="33"/>
  <c r="AA128" i="33"/>
  <c r="AA120" i="33"/>
  <c r="AA112" i="33"/>
  <c r="AA104" i="33"/>
  <c r="AA96" i="33"/>
  <c r="AA88" i="33"/>
  <c r="AA80" i="33"/>
  <c r="AA72" i="33"/>
  <c r="AA64" i="33"/>
  <c r="AA56" i="33"/>
  <c r="AA48" i="33"/>
  <c r="AA40" i="33"/>
  <c r="AA32" i="33"/>
  <c r="AA24" i="33"/>
  <c r="AA16" i="33"/>
  <c r="Q1" i="30" l="1"/>
  <c r="K274" i="33" l="1"/>
  <c r="Z274" i="33" s="1"/>
  <c r="AC274" i="33" s="1"/>
  <c r="K271" i="33"/>
  <c r="Z271" i="33" s="1"/>
  <c r="AC271" i="33" s="1"/>
  <c r="K174" i="33"/>
  <c r="Z174" i="33" s="1"/>
  <c r="AC174" i="33" s="1"/>
  <c r="K54" i="33"/>
  <c r="Z54" i="33" s="1"/>
  <c r="AC54" i="33" s="1"/>
  <c r="K154" i="33"/>
  <c r="Z154" i="33" s="1"/>
  <c r="AC154" i="33" s="1"/>
  <c r="K187" i="33"/>
  <c r="Z187" i="33" s="1"/>
  <c r="AC187" i="33" s="1"/>
  <c r="K68" i="33"/>
  <c r="Z68" i="33" s="1"/>
  <c r="AC68" i="33" s="1"/>
  <c r="K372" i="33"/>
  <c r="Z372" i="33" s="1"/>
  <c r="AC372" i="33" s="1"/>
  <c r="K305" i="33"/>
  <c r="Z305" i="33" s="1"/>
  <c r="AC305" i="33" s="1"/>
  <c r="K241" i="33"/>
  <c r="Z241" i="33" s="1"/>
  <c r="AC241" i="33" s="1"/>
  <c r="K112" i="33"/>
  <c r="Z112" i="33" s="1"/>
  <c r="AC112" i="33" s="1"/>
  <c r="K376" i="33"/>
  <c r="Z376" i="33" s="1"/>
  <c r="AC376" i="33" s="1"/>
  <c r="L174" i="33"/>
  <c r="Y174" i="33" s="1"/>
  <c r="L54" i="33"/>
  <c r="Y54" i="33" s="1"/>
  <c r="K229" i="33"/>
  <c r="Z229" i="33" s="1"/>
  <c r="AC229" i="33" s="1"/>
  <c r="K313" i="33"/>
  <c r="Z313" i="33" s="1"/>
  <c r="AC313" i="33" s="1"/>
  <c r="L347" i="33"/>
  <c r="Y347" i="33" s="1"/>
  <c r="K347" i="33"/>
  <c r="Z347" i="33" s="1"/>
  <c r="AC347" i="33" s="1"/>
  <c r="L299" i="33"/>
  <c r="Y299" i="33" s="1"/>
  <c r="K299" i="33"/>
  <c r="Z299" i="33" s="1"/>
  <c r="AC299" i="33" s="1"/>
  <c r="L243" i="33"/>
  <c r="Y243" i="33" s="1"/>
  <c r="K243" i="33"/>
  <c r="Z243" i="33" s="1"/>
  <c r="AC243" i="33" s="1"/>
  <c r="L131" i="33"/>
  <c r="Y131" i="33" s="1"/>
  <c r="K131" i="33"/>
  <c r="Z131" i="33" s="1"/>
  <c r="AC131" i="33" s="1"/>
  <c r="L378" i="33"/>
  <c r="Y378" i="33" s="1"/>
  <c r="K378" i="33"/>
  <c r="Z378" i="33" s="1"/>
  <c r="AC378" i="33" s="1"/>
  <c r="L370" i="33"/>
  <c r="Y370" i="33" s="1"/>
  <c r="K370" i="33"/>
  <c r="Z370" i="33" s="1"/>
  <c r="AC370" i="33" s="1"/>
  <c r="L362" i="33"/>
  <c r="Y362" i="33" s="1"/>
  <c r="K362" i="33"/>
  <c r="Z362" i="33" s="1"/>
  <c r="AC362" i="33" s="1"/>
  <c r="L354" i="33"/>
  <c r="Y354" i="33" s="1"/>
  <c r="K354" i="33"/>
  <c r="Z354" i="33" s="1"/>
  <c r="AC354" i="33" s="1"/>
  <c r="L346" i="33"/>
  <c r="Y346" i="33" s="1"/>
  <c r="K346" i="33"/>
  <c r="Z346" i="33" s="1"/>
  <c r="AC346" i="33" s="1"/>
  <c r="L338" i="33"/>
  <c r="Y338" i="33" s="1"/>
  <c r="K338" i="33"/>
  <c r="L330" i="33"/>
  <c r="Y330" i="33" s="1"/>
  <c r="K330" i="33"/>
  <c r="L322" i="33"/>
  <c r="Y322" i="33" s="1"/>
  <c r="K322" i="33"/>
  <c r="Z322" i="33" s="1"/>
  <c r="AC322" i="33" s="1"/>
  <c r="L314" i="33"/>
  <c r="Y314" i="33" s="1"/>
  <c r="K314" i="33"/>
  <c r="Z314" i="33" s="1"/>
  <c r="AC314" i="33" s="1"/>
  <c r="L306" i="33"/>
  <c r="Y306" i="33" s="1"/>
  <c r="K306" i="33"/>
  <c r="L298" i="33"/>
  <c r="Y298" i="33" s="1"/>
  <c r="K298" i="33"/>
  <c r="Z298" i="33" s="1"/>
  <c r="AC298" i="33" s="1"/>
  <c r="L290" i="33"/>
  <c r="Y290" i="33" s="1"/>
  <c r="K290" i="33"/>
  <c r="Z290" i="33" s="1"/>
  <c r="AC290" i="33" s="1"/>
  <c r="L282" i="33"/>
  <c r="Y282" i="33" s="1"/>
  <c r="K282" i="33"/>
  <c r="Z282" i="33" s="1"/>
  <c r="AC282" i="33" s="1"/>
  <c r="L266" i="33"/>
  <c r="Y266" i="33" s="1"/>
  <c r="K266" i="33"/>
  <c r="L258" i="33"/>
  <c r="Y258" i="33" s="1"/>
  <c r="K258" i="33"/>
  <c r="Z258" i="33" s="1"/>
  <c r="AC258" i="33" s="1"/>
  <c r="L250" i="33"/>
  <c r="Y250" i="33" s="1"/>
  <c r="K250" i="33"/>
  <c r="Z250" i="33" s="1"/>
  <c r="AC250" i="33" s="1"/>
  <c r="L242" i="33"/>
  <c r="Y242" i="33" s="1"/>
  <c r="K242" i="33"/>
  <c r="Z242" i="33" s="1"/>
  <c r="AC242" i="33" s="1"/>
  <c r="L234" i="33"/>
  <c r="Y234" i="33" s="1"/>
  <c r="K234" i="33"/>
  <c r="Z234" i="33" s="1"/>
  <c r="AC234" i="33" s="1"/>
  <c r="L226" i="33"/>
  <c r="Y226" i="33" s="1"/>
  <c r="K226" i="33"/>
  <c r="Z226" i="33" s="1"/>
  <c r="AC226" i="33" s="1"/>
  <c r="L218" i="33"/>
  <c r="Y218" i="33" s="1"/>
  <c r="K218" i="33"/>
  <c r="Z218" i="33" s="1"/>
  <c r="AC218" i="33" s="1"/>
  <c r="L210" i="33"/>
  <c r="Y210" i="33" s="1"/>
  <c r="K210" i="33"/>
  <c r="Z210" i="33" s="1"/>
  <c r="AC210" i="33" s="1"/>
  <c r="L202" i="33"/>
  <c r="Y202" i="33" s="1"/>
  <c r="K202" i="33"/>
  <c r="L194" i="33"/>
  <c r="Y194" i="33" s="1"/>
  <c r="K194" i="33"/>
  <c r="Z194" i="33" s="1"/>
  <c r="AC194" i="33" s="1"/>
  <c r="L186" i="33"/>
  <c r="Y186" i="33" s="1"/>
  <c r="K186" i="33"/>
  <c r="Z186" i="33" s="1"/>
  <c r="AC186" i="33" s="1"/>
  <c r="L178" i="33"/>
  <c r="Y178" i="33" s="1"/>
  <c r="K178" i="33"/>
  <c r="Z178" i="33" s="1"/>
  <c r="AC178" i="33" s="1"/>
  <c r="L170" i="33"/>
  <c r="Y170" i="33" s="1"/>
  <c r="K170" i="33"/>
  <c r="Z170" i="33" s="1"/>
  <c r="AC170" i="33" s="1"/>
  <c r="L162" i="33"/>
  <c r="Y162" i="33" s="1"/>
  <c r="K162" i="33"/>
  <c r="Z162" i="33" s="1"/>
  <c r="AC162" i="33" s="1"/>
  <c r="L146" i="33"/>
  <c r="Y146" i="33" s="1"/>
  <c r="K146" i="33"/>
  <c r="Z146" i="33" s="1"/>
  <c r="AC146" i="33" s="1"/>
  <c r="L138" i="33"/>
  <c r="Y138" i="33" s="1"/>
  <c r="K138" i="33"/>
  <c r="Z138" i="33" s="1"/>
  <c r="AC138" i="33" s="1"/>
  <c r="L130" i="33"/>
  <c r="Y130" i="33" s="1"/>
  <c r="K130" i="33"/>
  <c r="L122" i="33"/>
  <c r="Y122" i="33" s="1"/>
  <c r="K122" i="33"/>
  <c r="Z122" i="33" s="1"/>
  <c r="AC122" i="33" s="1"/>
  <c r="L114" i="33"/>
  <c r="Y114" i="33" s="1"/>
  <c r="K114" i="33"/>
  <c r="Z114" i="33" s="1"/>
  <c r="AC114" i="33" s="1"/>
  <c r="L106" i="33"/>
  <c r="Y106" i="33" s="1"/>
  <c r="K106" i="33"/>
  <c r="Z106" i="33" s="1"/>
  <c r="AC106" i="33" s="1"/>
  <c r="L98" i="33"/>
  <c r="Y98" i="33" s="1"/>
  <c r="K98" i="33"/>
  <c r="Z98" i="33" s="1"/>
  <c r="AC98" i="33" s="1"/>
  <c r="L90" i="33"/>
  <c r="Y90" i="33" s="1"/>
  <c r="K90" i="33"/>
  <c r="Z90" i="33" s="1"/>
  <c r="AC90" i="33" s="1"/>
  <c r="L82" i="33"/>
  <c r="Y82" i="33" s="1"/>
  <c r="K82" i="33"/>
  <c r="Z82" i="33" s="1"/>
  <c r="AC82" i="33" s="1"/>
  <c r="L74" i="33"/>
  <c r="Y74" i="33" s="1"/>
  <c r="K74" i="33"/>
  <c r="Z74" i="33" s="1"/>
  <c r="AC74" i="33" s="1"/>
  <c r="L66" i="33"/>
  <c r="Y66" i="33" s="1"/>
  <c r="K66" i="33"/>
  <c r="L58" i="33"/>
  <c r="Y58" i="33" s="1"/>
  <c r="K58" i="33"/>
  <c r="Z58" i="33" s="1"/>
  <c r="AC58" i="33" s="1"/>
  <c r="L50" i="33"/>
  <c r="Y50" i="33" s="1"/>
  <c r="K50" i="33"/>
  <c r="Z50" i="33" s="1"/>
  <c r="AC50" i="33" s="1"/>
  <c r="L42" i="33"/>
  <c r="Y42" i="33" s="1"/>
  <c r="K42" i="33"/>
  <c r="Z42" i="33" s="1"/>
  <c r="AC42" i="33" s="1"/>
  <c r="L34" i="33"/>
  <c r="Y34" i="33" s="1"/>
  <c r="K34" i="33"/>
  <c r="Z34" i="33" s="1"/>
  <c r="AC34" i="33" s="1"/>
  <c r="L26" i="33"/>
  <c r="Y26" i="33" s="1"/>
  <c r="K26" i="33"/>
  <c r="Z26" i="33" s="1"/>
  <c r="AC26" i="33" s="1"/>
  <c r="L18" i="33"/>
  <c r="Y18" i="33" s="1"/>
  <c r="K18" i="33"/>
  <c r="Z18" i="33" s="1"/>
  <c r="AC18" i="33" s="1"/>
  <c r="L10" i="33"/>
  <c r="Y10" i="33" s="1"/>
  <c r="K10" i="33"/>
  <c r="Z10" i="33" s="1"/>
  <c r="AC10" i="33" s="1"/>
  <c r="L339" i="33"/>
  <c r="Y339" i="33" s="1"/>
  <c r="K339" i="33"/>
  <c r="L275" i="33"/>
  <c r="Y275" i="33" s="1"/>
  <c r="K275" i="33"/>
  <c r="Z275" i="33" s="1"/>
  <c r="AC275" i="33" s="1"/>
  <c r="L219" i="33"/>
  <c r="Y219" i="33" s="1"/>
  <c r="K219" i="33"/>
  <c r="Z219" i="33" s="1"/>
  <c r="AC219" i="33" s="1"/>
  <c r="L163" i="33"/>
  <c r="Y163" i="33" s="1"/>
  <c r="K163" i="33"/>
  <c r="Z163" i="33" s="1"/>
  <c r="AC163" i="33" s="1"/>
  <c r="L115" i="33"/>
  <c r="Y115" i="33" s="1"/>
  <c r="K115" i="33"/>
  <c r="Z115" i="33" s="1"/>
  <c r="AC115" i="33" s="1"/>
  <c r="L67" i="33"/>
  <c r="Y67" i="33" s="1"/>
  <c r="K67" i="33"/>
  <c r="Z67" i="33" s="1"/>
  <c r="AC67" i="33" s="1"/>
  <c r="L43" i="33"/>
  <c r="Y43" i="33" s="1"/>
  <c r="K43" i="33"/>
  <c r="Z43" i="33" s="1"/>
  <c r="AC43" i="33" s="1"/>
  <c r="L19" i="33"/>
  <c r="Y19" i="33" s="1"/>
  <c r="K19" i="33"/>
  <c r="Z19" i="33" s="1"/>
  <c r="AC19" i="33" s="1"/>
  <c r="L377" i="33"/>
  <c r="Y377" i="33" s="1"/>
  <c r="K377" i="33"/>
  <c r="Z377" i="33" s="1"/>
  <c r="AC377" i="33" s="1"/>
  <c r="L369" i="33"/>
  <c r="Y369" i="33" s="1"/>
  <c r="K369" i="33"/>
  <c r="Z369" i="33" s="1"/>
  <c r="AC369" i="33" s="1"/>
  <c r="L361" i="33"/>
  <c r="Y361" i="33" s="1"/>
  <c r="K361" i="33"/>
  <c r="Z361" i="33" s="1"/>
  <c r="AC361" i="33" s="1"/>
  <c r="L353" i="33"/>
  <c r="Y353" i="33" s="1"/>
  <c r="K353" i="33"/>
  <c r="Z353" i="33" s="1"/>
  <c r="AC353" i="33" s="1"/>
  <c r="L345" i="33"/>
  <c r="Y345" i="33" s="1"/>
  <c r="K345" i="33"/>
  <c r="Z345" i="33" s="1"/>
  <c r="AC345" i="33" s="1"/>
  <c r="L337" i="33"/>
  <c r="Y337" i="33" s="1"/>
  <c r="K337" i="33"/>
  <c r="Z337" i="33" s="1"/>
  <c r="AC337" i="33" s="1"/>
  <c r="L329" i="33"/>
  <c r="Y329" i="33" s="1"/>
  <c r="K329" i="33"/>
  <c r="Z329" i="33" s="1"/>
  <c r="AC329" i="33" s="1"/>
  <c r="L321" i="33"/>
  <c r="Y321" i="33" s="1"/>
  <c r="K321" i="33"/>
  <c r="Z321" i="33" s="1"/>
  <c r="AC321" i="33" s="1"/>
  <c r="L297" i="33"/>
  <c r="Y297" i="33" s="1"/>
  <c r="K297" i="33"/>
  <c r="Z297" i="33" s="1"/>
  <c r="AC297" i="33" s="1"/>
  <c r="L289" i="33"/>
  <c r="Y289" i="33" s="1"/>
  <c r="K289" i="33"/>
  <c r="Z289" i="33" s="1"/>
  <c r="AC289" i="33" s="1"/>
  <c r="L281" i="33"/>
  <c r="Y281" i="33" s="1"/>
  <c r="K281" i="33"/>
  <c r="Z281" i="33" s="1"/>
  <c r="AC281" i="33" s="1"/>
  <c r="L273" i="33"/>
  <c r="Y273" i="33" s="1"/>
  <c r="K273" i="33"/>
  <c r="Z273" i="33" s="1"/>
  <c r="AC273" i="33" s="1"/>
  <c r="L265" i="33"/>
  <c r="Y265" i="33" s="1"/>
  <c r="K265" i="33"/>
  <c r="Z265" i="33" s="1"/>
  <c r="AC265" i="33" s="1"/>
  <c r="L257" i="33"/>
  <c r="Y257" i="33" s="1"/>
  <c r="K257" i="33"/>
  <c r="Z257" i="33" s="1"/>
  <c r="AC257" i="33" s="1"/>
  <c r="L249" i="33"/>
  <c r="Y249" i="33" s="1"/>
  <c r="K249" i="33"/>
  <c r="Z249" i="33" s="1"/>
  <c r="AC249" i="33" s="1"/>
  <c r="L233" i="33"/>
  <c r="Y233" i="33" s="1"/>
  <c r="K233" i="33"/>
  <c r="Z233" i="33" s="1"/>
  <c r="AC233" i="33" s="1"/>
  <c r="L225" i="33"/>
  <c r="Y225" i="33" s="1"/>
  <c r="K225" i="33"/>
  <c r="Z225" i="33" s="1"/>
  <c r="AC225" i="33" s="1"/>
  <c r="L217" i="33"/>
  <c r="Y217" i="33" s="1"/>
  <c r="K217" i="33"/>
  <c r="Z217" i="33" s="1"/>
  <c r="AC217" i="33" s="1"/>
  <c r="L209" i="33"/>
  <c r="Y209" i="33" s="1"/>
  <c r="K209" i="33"/>
  <c r="Z209" i="33" s="1"/>
  <c r="AC209" i="33" s="1"/>
  <c r="L201" i="33"/>
  <c r="Y201" i="33" s="1"/>
  <c r="K201" i="33"/>
  <c r="L193" i="33"/>
  <c r="Y193" i="33" s="1"/>
  <c r="K193" i="33"/>
  <c r="Z193" i="33" s="1"/>
  <c r="AC193" i="33" s="1"/>
  <c r="L185" i="33"/>
  <c r="Y185" i="33" s="1"/>
  <c r="K185" i="33"/>
  <c r="L177" i="33"/>
  <c r="Y177" i="33" s="1"/>
  <c r="K177" i="33"/>
  <c r="Z177" i="33" s="1"/>
  <c r="AC177" i="33" s="1"/>
  <c r="L169" i="33"/>
  <c r="Y169" i="33" s="1"/>
  <c r="K169" i="33"/>
  <c r="Z169" i="33" s="1"/>
  <c r="AC169" i="33" s="1"/>
  <c r="L161" i="33"/>
  <c r="Y161" i="33" s="1"/>
  <c r="K161" i="33"/>
  <c r="Z161" i="33" s="1"/>
  <c r="AC161" i="33" s="1"/>
  <c r="L153" i="33"/>
  <c r="Y153" i="33" s="1"/>
  <c r="K153" i="33"/>
  <c r="Z153" i="33" s="1"/>
  <c r="AC153" i="33" s="1"/>
  <c r="L145" i="33"/>
  <c r="Y145" i="33" s="1"/>
  <c r="K145" i="33"/>
  <c r="Z145" i="33" s="1"/>
  <c r="AC145" i="33" s="1"/>
  <c r="L137" i="33"/>
  <c r="Y137" i="33" s="1"/>
  <c r="K137" i="33"/>
  <c r="Z137" i="33" s="1"/>
  <c r="AC137" i="33" s="1"/>
  <c r="L129" i="33"/>
  <c r="Y129" i="33" s="1"/>
  <c r="K129" i="33"/>
  <c r="Z129" i="33" s="1"/>
  <c r="AC129" i="33" s="1"/>
  <c r="L121" i="33"/>
  <c r="Y121" i="33" s="1"/>
  <c r="K121" i="33"/>
  <c r="L113" i="33"/>
  <c r="Y113" i="33" s="1"/>
  <c r="K113" i="33"/>
  <c r="Z113" i="33" s="1"/>
  <c r="AC113" i="33" s="1"/>
  <c r="L105" i="33"/>
  <c r="Y105" i="33" s="1"/>
  <c r="K105" i="33"/>
  <c r="Z105" i="33" s="1"/>
  <c r="AC105" i="33" s="1"/>
  <c r="L97" i="33"/>
  <c r="Y97" i="33" s="1"/>
  <c r="K97" i="33"/>
  <c r="Z97" i="33" s="1"/>
  <c r="AC97" i="33" s="1"/>
  <c r="L89" i="33"/>
  <c r="Y89" i="33" s="1"/>
  <c r="K89" i="33"/>
  <c r="Z89" i="33" s="1"/>
  <c r="AC89" i="33" s="1"/>
  <c r="L81" i="33"/>
  <c r="Y81" i="33" s="1"/>
  <c r="K81" i="33"/>
  <c r="Z81" i="33" s="1"/>
  <c r="AC81" i="33" s="1"/>
  <c r="L73" i="33"/>
  <c r="Y73" i="33" s="1"/>
  <c r="K73" i="33"/>
  <c r="L65" i="33"/>
  <c r="Y65" i="33" s="1"/>
  <c r="K65" i="33"/>
  <c r="Z65" i="33" s="1"/>
  <c r="AC65" i="33" s="1"/>
  <c r="L57" i="33"/>
  <c r="Y57" i="33" s="1"/>
  <c r="K57" i="33"/>
  <c r="L49" i="33"/>
  <c r="Y49" i="33" s="1"/>
  <c r="K49" i="33"/>
  <c r="Z49" i="33" s="1"/>
  <c r="AC49" i="33" s="1"/>
  <c r="L41" i="33"/>
  <c r="Y41" i="33" s="1"/>
  <c r="K41" i="33"/>
  <c r="Z41" i="33" s="1"/>
  <c r="AC41" i="33" s="1"/>
  <c r="L33" i="33"/>
  <c r="Y33" i="33" s="1"/>
  <c r="K33" i="33"/>
  <c r="Z33" i="33" s="1"/>
  <c r="AC33" i="33" s="1"/>
  <c r="L25" i="33"/>
  <c r="Y25" i="33" s="1"/>
  <c r="K25" i="33"/>
  <c r="Z25" i="33" s="1"/>
  <c r="AC25" i="33" s="1"/>
  <c r="L17" i="33"/>
  <c r="Y17" i="33" s="1"/>
  <c r="K17" i="33"/>
  <c r="Z17" i="33" s="1"/>
  <c r="AC17" i="33" s="1"/>
  <c r="L9" i="33"/>
  <c r="Y9" i="33" s="1"/>
  <c r="K9" i="33"/>
  <c r="L363" i="33"/>
  <c r="Y363" i="33" s="1"/>
  <c r="K363" i="33"/>
  <c r="Z363" i="33" s="1"/>
  <c r="AC363" i="33" s="1"/>
  <c r="L307" i="33"/>
  <c r="Y307" i="33" s="1"/>
  <c r="K307" i="33"/>
  <c r="L251" i="33"/>
  <c r="Y251" i="33" s="1"/>
  <c r="K251" i="33"/>
  <c r="L195" i="33"/>
  <c r="Y195" i="33" s="1"/>
  <c r="K195" i="33"/>
  <c r="L139" i="33"/>
  <c r="Y139" i="33" s="1"/>
  <c r="K139" i="33"/>
  <c r="Z139" i="33" s="1"/>
  <c r="AC139" i="33" s="1"/>
  <c r="L83" i="33"/>
  <c r="Y83" i="33" s="1"/>
  <c r="K83" i="33"/>
  <c r="Z83" i="33" s="1"/>
  <c r="AC83" i="33" s="1"/>
  <c r="L51" i="33"/>
  <c r="Y51" i="33" s="1"/>
  <c r="K51" i="33"/>
  <c r="Z51" i="33" s="1"/>
  <c r="AC51" i="33" s="1"/>
  <c r="L27" i="33"/>
  <c r="Y27" i="33" s="1"/>
  <c r="K27" i="33"/>
  <c r="Z27" i="33" s="1"/>
  <c r="AC27" i="33" s="1"/>
  <c r="L3" i="33"/>
  <c r="Y3" i="33" s="1"/>
  <c r="K3" i="33"/>
  <c r="Z3" i="33" s="1"/>
  <c r="AC3" i="33" s="1"/>
  <c r="L352" i="33"/>
  <c r="Y352" i="33" s="1"/>
  <c r="K352" i="33"/>
  <c r="L248" i="33"/>
  <c r="Y248" i="33" s="1"/>
  <c r="K248" i="33"/>
  <c r="Z248" i="33" s="1"/>
  <c r="AC248" i="33" s="1"/>
  <c r="L176" i="33"/>
  <c r="Y176" i="33" s="1"/>
  <c r="K176" i="33"/>
  <c r="L128" i="33"/>
  <c r="Y128" i="33" s="1"/>
  <c r="K128" i="33"/>
  <c r="Z128" i="33" s="1"/>
  <c r="AC128" i="33" s="1"/>
  <c r="L16" i="33"/>
  <c r="Y16" i="33" s="1"/>
  <c r="K16" i="33"/>
  <c r="L371" i="33"/>
  <c r="Y371" i="33" s="1"/>
  <c r="K371" i="33"/>
  <c r="L323" i="33"/>
  <c r="Y323" i="33" s="1"/>
  <c r="K323" i="33"/>
  <c r="L267" i="33"/>
  <c r="Y267" i="33" s="1"/>
  <c r="K267" i="33"/>
  <c r="Z267" i="33" s="1"/>
  <c r="AC267" i="33" s="1"/>
  <c r="L211" i="33"/>
  <c r="Y211" i="33" s="1"/>
  <c r="K211" i="33"/>
  <c r="Z211" i="33" s="1"/>
  <c r="AC211" i="33" s="1"/>
  <c r="L155" i="33"/>
  <c r="Y155" i="33" s="1"/>
  <c r="K155" i="33"/>
  <c r="Z155" i="33" s="1"/>
  <c r="AC155" i="33" s="1"/>
  <c r="L99" i="33"/>
  <c r="Y99" i="33" s="1"/>
  <c r="K99" i="33"/>
  <c r="Z99" i="33" s="1"/>
  <c r="AC99" i="33" s="1"/>
  <c r="L336" i="33"/>
  <c r="Y336" i="33" s="1"/>
  <c r="K336" i="33"/>
  <c r="Z336" i="33" s="1"/>
  <c r="AC336" i="33" s="1"/>
  <c r="L304" i="33"/>
  <c r="Y304" i="33" s="1"/>
  <c r="K304" i="33"/>
  <c r="Z304" i="33" s="1"/>
  <c r="AC304" i="33" s="1"/>
  <c r="L272" i="33"/>
  <c r="Y272" i="33" s="1"/>
  <c r="K272" i="33"/>
  <c r="Z272" i="33" s="1"/>
  <c r="AC272" i="33" s="1"/>
  <c r="L232" i="33"/>
  <c r="Y232" i="33" s="1"/>
  <c r="K232" i="33"/>
  <c r="L200" i="33"/>
  <c r="Y200" i="33" s="1"/>
  <c r="K200" i="33"/>
  <c r="Z200" i="33" s="1"/>
  <c r="AC200" i="33" s="1"/>
  <c r="L160" i="33"/>
  <c r="Y160" i="33" s="1"/>
  <c r="K160" i="33"/>
  <c r="Z160" i="33" s="1"/>
  <c r="AC160" i="33" s="1"/>
  <c r="L120" i="33"/>
  <c r="Y120" i="33" s="1"/>
  <c r="K120" i="33"/>
  <c r="Z120" i="33" s="1"/>
  <c r="AC120" i="33" s="1"/>
  <c r="L88" i="33"/>
  <c r="Y88" i="33" s="1"/>
  <c r="K88" i="33"/>
  <c r="Z88" i="33" s="1"/>
  <c r="AC88" i="33" s="1"/>
  <c r="L56" i="33"/>
  <c r="Y56" i="33" s="1"/>
  <c r="K56" i="33"/>
  <c r="Z56" i="33" s="1"/>
  <c r="AC56" i="33" s="1"/>
  <c r="L32" i="33"/>
  <c r="Y32" i="33" s="1"/>
  <c r="K32" i="33"/>
  <c r="Z32" i="33" s="1"/>
  <c r="AC32" i="33" s="1"/>
  <c r="L383" i="33"/>
  <c r="Y383" i="33" s="1"/>
  <c r="K383" i="33"/>
  <c r="Z383" i="33" s="1"/>
  <c r="AC383" i="33" s="1"/>
  <c r="L375" i="33"/>
  <c r="Y375" i="33" s="1"/>
  <c r="K375" i="33"/>
  <c r="Z375" i="33" s="1"/>
  <c r="AC375" i="33" s="1"/>
  <c r="L367" i="33"/>
  <c r="Y367" i="33" s="1"/>
  <c r="K367" i="33"/>
  <c r="Z367" i="33" s="1"/>
  <c r="AC367" i="33" s="1"/>
  <c r="L359" i="33"/>
  <c r="Y359" i="33" s="1"/>
  <c r="K359" i="33"/>
  <c r="Z359" i="33" s="1"/>
  <c r="AC359" i="33" s="1"/>
  <c r="L351" i="33"/>
  <c r="Y351" i="33" s="1"/>
  <c r="K351" i="33"/>
  <c r="Z351" i="33" s="1"/>
  <c r="AC351" i="33" s="1"/>
  <c r="L343" i="33"/>
  <c r="Y343" i="33" s="1"/>
  <c r="K343" i="33"/>
  <c r="Z343" i="33" s="1"/>
  <c r="AC343" i="33" s="1"/>
  <c r="L335" i="33"/>
  <c r="Y335" i="33" s="1"/>
  <c r="K335" i="33"/>
  <c r="Z335" i="33" s="1"/>
  <c r="AC335" i="33" s="1"/>
  <c r="L327" i="33"/>
  <c r="Y327" i="33" s="1"/>
  <c r="K327" i="33"/>
  <c r="Z327" i="33" s="1"/>
  <c r="AC327" i="33" s="1"/>
  <c r="L319" i="33"/>
  <c r="Y319" i="33" s="1"/>
  <c r="K319" i="33"/>
  <c r="Z319" i="33" s="1"/>
  <c r="AC319" i="33" s="1"/>
  <c r="L311" i="33"/>
  <c r="Y311" i="33" s="1"/>
  <c r="K311" i="33"/>
  <c r="Z311" i="33" s="1"/>
  <c r="AC311" i="33" s="1"/>
  <c r="L303" i="33"/>
  <c r="Y303" i="33" s="1"/>
  <c r="K303" i="33"/>
  <c r="Z303" i="33" s="1"/>
  <c r="AC303" i="33" s="1"/>
  <c r="L295" i="33"/>
  <c r="Y295" i="33" s="1"/>
  <c r="K295" i="33"/>
  <c r="Z295" i="33" s="1"/>
  <c r="AC295" i="33" s="1"/>
  <c r="L287" i="33"/>
  <c r="Y287" i="33" s="1"/>
  <c r="K287" i="33"/>
  <c r="L279" i="33"/>
  <c r="Y279" i="33" s="1"/>
  <c r="K279" i="33"/>
  <c r="Z279" i="33" s="1"/>
  <c r="AC279" i="33" s="1"/>
  <c r="L263" i="33"/>
  <c r="Y263" i="33" s="1"/>
  <c r="K263" i="33"/>
  <c r="Z263" i="33" s="1"/>
  <c r="AC263" i="33" s="1"/>
  <c r="L255" i="33"/>
  <c r="Y255" i="33" s="1"/>
  <c r="K255" i="33"/>
  <c r="Z255" i="33" s="1"/>
  <c r="AC255" i="33" s="1"/>
  <c r="L247" i="33"/>
  <c r="Y247" i="33" s="1"/>
  <c r="K247" i="33"/>
  <c r="Z247" i="33" s="1"/>
  <c r="AC247" i="33" s="1"/>
  <c r="L239" i="33"/>
  <c r="Y239" i="33" s="1"/>
  <c r="K239" i="33"/>
  <c r="Z239" i="33" s="1"/>
  <c r="AC239" i="33" s="1"/>
  <c r="L231" i="33"/>
  <c r="Y231" i="33" s="1"/>
  <c r="K231" i="33"/>
  <c r="Z231" i="33" s="1"/>
  <c r="AC231" i="33" s="1"/>
  <c r="L223" i="33"/>
  <c r="Y223" i="33" s="1"/>
  <c r="K223" i="33"/>
  <c r="Z223" i="33" s="1"/>
  <c r="AC223" i="33" s="1"/>
  <c r="L215" i="33"/>
  <c r="Y215" i="33" s="1"/>
  <c r="K215" i="33"/>
  <c r="Z215" i="33" s="1"/>
  <c r="AC215" i="33" s="1"/>
  <c r="L207" i="33"/>
  <c r="Y207" i="33" s="1"/>
  <c r="K207" i="33"/>
  <c r="Z207" i="33" s="1"/>
  <c r="AC207" i="33" s="1"/>
  <c r="L199" i="33"/>
  <c r="Y199" i="33" s="1"/>
  <c r="K199" i="33"/>
  <c r="Z199" i="33" s="1"/>
  <c r="AC199" i="33" s="1"/>
  <c r="L191" i="33"/>
  <c r="Y191" i="33" s="1"/>
  <c r="K191" i="33"/>
  <c r="Z191" i="33" s="1"/>
  <c r="AC191" i="33" s="1"/>
  <c r="L183" i="33"/>
  <c r="Y183" i="33" s="1"/>
  <c r="K183" i="33"/>
  <c r="Z183" i="33" s="1"/>
  <c r="AC183" i="33" s="1"/>
  <c r="L175" i="33"/>
  <c r="Y175" i="33" s="1"/>
  <c r="K175" i="33"/>
  <c r="Z175" i="33" s="1"/>
  <c r="AC175" i="33" s="1"/>
  <c r="L167" i="33"/>
  <c r="Y167" i="33" s="1"/>
  <c r="K167" i="33"/>
  <c r="Z167" i="33" s="1"/>
  <c r="AC167" i="33" s="1"/>
  <c r="L159" i="33"/>
  <c r="Y159" i="33" s="1"/>
  <c r="K159" i="33"/>
  <c r="Z159" i="33" s="1"/>
  <c r="AC159" i="33" s="1"/>
  <c r="L151" i="33"/>
  <c r="Y151" i="33" s="1"/>
  <c r="K151" i="33"/>
  <c r="Z151" i="33" s="1"/>
  <c r="AC151" i="33" s="1"/>
  <c r="L143" i="33"/>
  <c r="Y143" i="33" s="1"/>
  <c r="K143" i="33"/>
  <c r="Z143" i="33" s="1"/>
  <c r="AC143" i="33" s="1"/>
  <c r="L135" i="33"/>
  <c r="Y135" i="33" s="1"/>
  <c r="K135" i="33"/>
  <c r="Z135" i="33" s="1"/>
  <c r="AC135" i="33" s="1"/>
  <c r="L127" i="33"/>
  <c r="Y127" i="33" s="1"/>
  <c r="K127" i="33"/>
  <c r="Z127" i="33" s="1"/>
  <c r="AC127" i="33" s="1"/>
  <c r="L119" i="33"/>
  <c r="Y119" i="33" s="1"/>
  <c r="K119" i="33"/>
  <c r="Z119" i="33" s="1"/>
  <c r="AC119" i="33" s="1"/>
  <c r="L111" i="33"/>
  <c r="Y111" i="33" s="1"/>
  <c r="K111" i="33"/>
  <c r="Z111" i="33" s="1"/>
  <c r="AC111" i="33" s="1"/>
  <c r="L103" i="33"/>
  <c r="Y103" i="33" s="1"/>
  <c r="K103" i="33"/>
  <c r="Z103" i="33" s="1"/>
  <c r="AC103" i="33" s="1"/>
  <c r="L95" i="33"/>
  <c r="Y95" i="33" s="1"/>
  <c r="K95" i="33"/>
  <c r="Z95" i="33" s="1"/>
  <c r="AC95" i="33" s="1"/>
  <c r="L87" i="33"/>
  <c r="Y87" i="33" s="1"/>
  <c r="K87" i="33"/>
  <c r="Z87" i="33" s="1"/>
  <c r="AC87" i="33" s="1"/>
  <c r="L79" i="33"/>
  <c r="Y79" i="33" s="1"/>
  <c r="K79" i="33"/>
  <c r="Z79" i="33" s="1"/>
  <c r="AC79" i="33" s="1"/>
  <c r="L71" i="33"/>
  <c r="Y71" i="33" s="1"/>
  <c r="K71" i="33"/>
  <c r="Z71" i="33" s="1"/>
  <c r="AC71" i="33" s="1"/>
  <c r="L63" i="33"/>
  <c r="Y63" i="33" s="1"/>
  <c r="K63" i="33"/>
  <c r="Z63" i="33" s="1"/>
  <c r="AC63" i="33" s="1"/>
  <c r="L55" i="33"/>
  <c r="Y55" i="33" s="1"/>
  <c r="K55" i="33"/>
  <c r="Z55" i="33" s="1"/>
  <c r="AC55" i="33" s="1"/>
  <c r="L47" i="33"/>
  <c r="Y47" i="33" s="1"/>
  <c r="K47" i="33"/>
  <c r="Z47" i="33" s="1"/>
  <c r="AC47" i="33" s="1"/>
  <c r="L39" i="33"/>
  <c r="Y39" i="33" s="1"/>
  <c r="K39" i="33"/>
  <c r="Z39" i="33" s="1"/>
  <c r="AC39" i="33" s="1"/>
  <c r="L31" i="33"/>
  <c r="Y31" i="33" s="1"/>
  <c r="K31" i="33"/>
  <c r="Z31" i="33" s="1"/>
  <c r="AC31" i="33" s="1"/>
  <c r="L23" i="33"/>
  <c r="Y23" i="33" s="1"/>
  <c r="K23" i="33"/>
  <c r="Z23" i="33" s="1"/>
  <c r="AC23" i="33" s="1"/>
  <c r="L15" i="33"/>
  <c r="Y15" i="33" s="1"/>
  <c r="K15" i="33"/>
  <c r="Z15" i="33" s="1"/>
  <c r="AC15" i="33" s="1"/>
  <c r="L7" i="33"/>
  <c r="Y7" i="33" s="1"/>
  <c r="K7" i="33"/>
  <c r="Z7" i="33" s="1"/>
  <c r="AC7" i="33" s="1"/>
  <c r="L355" i="33"/>
  <c r="Y355" i="33" s="1"/>
  <c r="K355" i="33"/>
  <c r="L315" i="33"/>
  <c r="Y315" i="33" s="1"/>
  <c r="K315" i="33"/>
  <c r="L259" i="33"/>
  <c r="Y259" i="33" s="1"/>
  <c r="K259" i="33"/>
  <c r="L203" i="33"/>
  <c r="Y203" i="33" s="1"/>
  <c r="K203" i="33"/>
  <c r="Z203" i="33" s="1"/>
  <c r="AC203" i="33" s="1"/>
  <c r="L147" i="33"/>
  <c r="Y147" i="33" s="1"/>
  <c r="K147" i="33"/>
  <c r="Z147" i="33" s="1"/>
  <c r="AC147" i="33" s="1"/>
  <c r="L91" i="33"/>
  <c r="Y91" i="33" s="1"/>
  <c r="K91" i="33"/>
  <c r="Z91" i="33" s="1"/>
  <c r="AC91" i="33" s="1"/>
  <c r="L59" i="33"/>
  <c r="Y59" i="33" s="1"/>
  <c r="K59" i="33"/>
  <c r="Z59" i="33" s="1"/>
  <c r="AC59" i="33" s="1"/>
  <c r="L35" i="33"/>
  <c r="Y35" i="33" s="1"/>
  <c r="K35" i="33"/>
  <c r="Z35" i="33" s="1"/>
  <c r="AC35" i="33" s="1"/>
  <c r="L11" i="33"/>
  <c r="Y11" i="33" s="1"/>
  <c r="K11" i="33"/>
  <c r="Z11" i="33" s="1"/>
  <c r="AC11" i="33" s="1"/>
  <c r="L360" i="33"/>
  <c r="Y360" i="33" s="1"/>
  <c r="K360" i="33"/>
  <c r="L320" i="33"/>
  <c r="Y320" i="33" s="1"/>
  <c r="K320" i="33"/>
  <c r="L288" i="33"/>
  <c r="Y288" i="33" s="1"/>
  <c r="K288" i="33"/>
  <c r="Z288" i="33" s="1"/>
  <c r="AC288" i="33" s="1"/>
  <c r="L256" i="33"/>
  <c r="Y256" i="33" s="1"/>
  <c r="K256" i="33"/>
  <c r="L216" i="33"/>
  <c r="Y216" i="33" s="1"/>
  <c r="K216" i="33"/>
  <c r="L184" i="33"/>
  <c r="Y184" i="33" s="1"/>
  <c r="K184" i="33"/>
  <c r="L144" i="33"/>
  <c r="Y144" i="33" s="1"/>
  <c r="K144" i="33"/>
  <c r="L104" i="33"/>
  <c r="Y104" i="33" s="1"/>
  <c r="K104" i="33"/>
  <c r="L382" i="33"/>
  <c r="Y382" i="33" s="1"/>
  <c r="K382" i="33"/>
  <c r="Z382" i="33" s="1"/>
  <c r="AC382" i="33" s="1"/>
  <c r="L374" i="33"/>
  <c r="Y374" i="33" s="1"/>
  <c r="K374" i="33"/>
  <c r="L366" i="33"/>
  <c r="Y366" i="33" s="1"/>
  <c r="K366" i="33"/>
  <c r="Z366" i="33" s="1"/>
  <c r="AC366" i="33" s="1"/>
  <c r="L358" i="33"/>
  <c r="Y358" i="33" s="1"/>
  <c r="K358" i="33"/>
  <c r="L350" i="33"/>
  <c r="Y350" i="33" s="1"/>
  <c r="K350" i="33"/>
  <c r="Z350" i="33" s="1"/>
  <c r="AC350" i="33" s="1"/>
  <c r="L342" i="33"/>
  <c r="Y342" i="33" s="1"/>
  <c r="K342" i="33"/>
  <c r="L334" i="33"/>
  <c r="Y334" i="33" s="1"/>
  <c r="K334" i="33"/>
  <c r="Z334" i="33" s="1"/>
  <c r="AC334" i="33" s="1"/>
  <c r="L326" i="33"/>
  <c r="Y326" i="33" s="1"/>
  <c r="K326" i="33"/>
  <c r="L318" i="33"/>
  <c r="Y318" i="33" s="1"/>
  <c r="K318" i="33"/>
  <c r="Z318" i="33" s="1"/>
  <c r="AC318" i="33" s="1"/>
  <c r="L310" i="33"/>
  <c r="Y310" i="33" s="1"/>
  <c r="K310" i="33"/>
  <c r="L302" i="33"/>
  <c r="Y302" i="33" s="1"/>
  <c r="K302" i="33"/>
  <c r="Z302" i="33" s="1"/>
  <c r="AC302" i="33" s="1"/>
  <c r="L294" i="33"/>
  <c r="Y294" i="33" s="1"/>
  <c r="K294" i="33"/>
  <c r="Z294" i="33" s="1"/>
  <c r="AC294" i="33" s="1"/>
  <c r="L286" i="33"/>
  <c r="Y286" i="33" s="1"/>
  <c r="K286" i="33"/>
  <c r="Z286" i="33" s="1"/>
  <c r="AC286" i="33" s="1"/>
  <c r="L278" i="33"/>
  <c r="Y278" i="33" s="1"/>
  <c r="K278" i="33"/>
  <c r="L270" i="33"/>
  <c r="Y270" i="33" s="1"/>
  <c r="K270" i="33"/>
  <c r="Z270" i="33" s="1"/>
  <c r="AC270" i="33" s="1"/>
  <c r="L262" i="33"/>
  <c r="Y262" i="33" s="1"/>
  <c r="K262" i="33"/>
  <c r="Z262" i="33" s="1"/>
  <c r="AC262" i="33" s="1"/>
  <c r="L254" i="33"/>
  <c r="Y254" i="33" s="1"/>
  <c r="K254" i="33"/>
  <c r="Z254" i="33" s="1"/>
  <c r="AC254" i="33" s="1"/>
  <c r="L246" i="33"/>
  <c r="Y246" i="33" s="1"/>
  <c r="K246" i="33"/>
  <c r="L238" i="33"/>
  <c r="Y238" i="33" s="1"/>
  <c r="K238" i="33"/>
  <c r="Z238" i="33" s="1"/>
  <c r="AC238" i="33" s="1"/>
  <c r="L230" i="33"/>
  <c r="Y230" i="33" s="1"/>
  <c r="K230" i="33"/>
  <c r="L222" i="33"/>
  <c r="Y222" i="33" s="1"/>
  <c r="K222" i="33"/>
  <c r="Z222" i="33" s="1"/>
  <c r="AC222" i="33" s="1"/>
  <c r="L214" i="33"/>
  <c r="Y214" i="33" s="1"/>
  <c r="K214" i="33"/>
  <c r="L206" i="33"/>
  <c r="Y206" i="33" s="1"/>
  <c r="K206" i="33"/>
  <c r="Z206" i="33" s="1"/>
  <c r="AC206" i="33" s="1"/>
  <c r="L198" i="33"/>
  <c r="Y198" i="33" s="1"/>
  <c r="K198" i="33"/>
  <c r="L190" i="33"/>
  <c r="Y190" i="33" s="1"/>
  <c r="K190" i="33"/>
  <c r="Z190" i="33" s="1"/>
  <c r="AC190" i="33" s="1"/>
  <c r="L182" i="33"/>
  <c r="Y182" i="33" s="1"/>
  <c r="K182" i="33"/>
  <c r="L166" i="33"/>
  <c r="Y166" i="33" s="1"/>
  <c r="K166" i="33"/>
  <c r="Z166" i="33" s="1"/>
  <c r="AC166" i="33" s="1"/>
  <c r="L158" i="33"/>
  <c r="Y158" i="33" s="1"/>
  <c r="K158" i="33"/>
  <c r="L150" i="33"/>
  <c r="Y150" i="33" s="1"/>
  <c r="K150" i="33"/>
  <c r="Z150" i="33" s="1"/>
  <c r="AC150" i="33" s="1"/>
  <c r="L142" i="33"/>
  <c r="Y142" i="33" s="1"/>
  <c r="K142" i="33"/>
  <c r="Z142" i="33" s="1"/>
  <c r="AC142" i="33" s="1"/>
  <c r="L134" i="33"/>
  <c r="Y134" i="33" s="1"/>
  <c r="K134" i="33"/>
  <c r="Z134" i="33" s="1"/>
  <c r="AC134" i="33" s="1"/>
  <c r="L126" i="33"/>
  <c r="Y126" i="33" s="1"/>
  <c r="K126" i="33"/>
  <c r="L118" i="33"/>
  <c r="Y118" i="33" s="1"/>
  <c r="K118" i="33"/>
  <c r="L110" i="33"/>
  <c r="Y110" i="33" s="1"/>
  <c r="K110" i="33"/>
  <c r="Z110" i="33" s="1"/>
  <c r="AC110" i="33" s="1"/>
  <c r="L102" i="33"/>
  <c r="Y102" i="33" s="1"/>
  <c r="K102" i="33"/>
  <c r="Z102" i="33" s="1"/>
  <c r="AC102" i="33" s="1"/>
  <c r="L94" i="33"/>
  <c r="Y94" i="33" s="1"/>
  <c r="K94" i="33"/>
  <c r="L86" i="33"/>
  <c r="Y86" i="33" s="1"/>
  <c r="K86" i="33"/>
  <c r="Z86" i="33" s="1"/>
  <c r="AC86" i="33" s="1"/>
  <c r="L78" i="33"/>
  <c r="Y78" i="33" s="1"/>
  <c r="K78" i="33"/>
  <c r="Z78" i="33" s="1"/>
  <c r="AC78" i="33" s="1"/>
  <c r="L70" i="33"/>
  <c r="Y70" i="33" s="1"/>
  <c r="K70" i="33"/>
  <c r="Z70" i="33" s="1"/>
  <c r="AC70" i="33" s="1"/>
  <c r="L62" i="33"/>
  <c r="Y62" i="33" s="1"/>
  <c r="K62" i="33"/>
  <c r="Z62" i="33" s="1"/>
  <c r="AC62" i="33" s="1"/>
  <c r="L46" i="33"/>
  <c r="Y46" i="33" s="1"/>
  <c r="K46" i="33"/>
  <c r="Z46" i="33" s="1"/>
  <c r="AC46" i="33" s="1"/>
  <c r="L38" i="33"/>
  <c r="Y38" i="33" s="1"/>
  <c r="K38" i="33"/>
  <c r="L30" i="33"/>
  <c r="Y30" i="33" s="1"/>
  <c r="K30" i="33"/>
  <c r="Z30" i="33" s="1"/>
  <c r="AC30" i="33" s="1"/>
  <c r="L22" i="33"/>
  <c r="Y22" i="33" s="1"/>
  <c r="K22" i="33"/>
  <c r="Z22" i="33" s="1"/>
  <c r="AC22" i="33" s="1"/>
  <c r="L14" i="33"/>
  <c r="Y14" i="33" s="1"/>
  <c r="K14" i="33"/>
  <c r="Z14" i="33" s="1"/>
  <c r="AC14" i="33" s="1"/>
  <c r="L6" i="33"/>
  <c r="Y6" i="33" s="1"/>
  <c r="K6" i="33"/>
  <c r="Z6" i="33" s="1"/>
  <c r="AC6" i="33" s="1"/>
  <c r="L291" i="33"/>
  <c r="Y291" i="33" s="1"/>
  <c r="K291" i="33"/>
  <c r="L235" i="33"/>
  <c r="Y235" i="33" s="1"/>
  <c r="K235" i="33"/>
  <c r="L179" i="33"/>
  <c r="Y179" i="33" s="1"/>
  <c r="K179" i="33"/>
  <c r="Z179" i="33" s="1"/>
  <c r="AC179" i="33" s="1"/>
  <c r="L123" i="33"/>
  <c r="Y123" i="33" s="1"/>
  <c r="K123" i="33"/>
  <c r="Z123" i="33" s="1"/>
  <c r="AC123" i="33" s="1"/>
  <c r="L75" i="33"/>
  <c r="Y75" i="33" s="1"/>
  <c r="K75" i="33"/>
  <c r="Z75" i="33" s="1"/>
  <c r="AC75" i="33" s="1"/>
  <c r="L368" i="33"/>
  <c r="Y368" i="33" s="1"/>
  <c r="K368" i="33"/>
  <c r="L328" i="33"/>
  <c r="Y328" i="33" s="1"/>
  <c r="K328" i="33"/>
  <c r="L296" i="33"/>
  <c r="Y296" i="33" s="1"/>
  <c r="K296" i="33"/>
  <c r="L264" i="33"/>
  <c r="Y264" i="33" s="1"/>
  <c r="K264" i="33"/>
  <c r="L224" i="33"/>
  <c r="Y224" i="33" s="1"/>
  <c r="K224" i="33"/>
  <c r="L192" i="33"/>
  <c r="Y192" i="33" s="1"/>
  <c r="K192" i="33"/>
  <c r="L152" i="33"/>
  <c r="Y152" i="33" s="1"/>
  <c r="K152" i="33"/>
  <c r="L80" i="33"/>
  <c r="Y80" i="33" s="1"/>
  <c r="K80" i="33"/>
  <c r="L64" i="33"/>
  <c r="Y64" i="33" s="1"/>
  <c r="K64" i="33"/>
  <c r="L40" i="33"/>
  <c r="Y40" i="33" s="1"/>
  <c r="K40" i="33"/>
  <c r="L24" i="33"/>
  <c r="Y24" i="33" s="1"/>
  <c r="K24" i="33"/>
  <c r="L8" i="33"/>
  <c r="Y8" i="33" s="1"/>
  <c r="K8" i="33"/>
  <c r="L381" i="33"/>
  <c r="Y381" i="33" s="1"/>
  <c r="K381" i="33"/>
  <c r="Z381" i="33" s="1"/>
  <c r="AC381" i="33" s="1"/>
  <c r="L373" i="33"/>
  <c r="Y373" i="33" s="1"/>
  <c r="K373" i="33"/>
  <c r="L365" i="33"/>
  <c r="Y365" i="33" s="1"/>
  <c r="K365" i="33"/>
  <c r="Z365" i="33" s="1"/>
  <c r="AC365" i="33" s="1"/>
  <c r="L357" i="33"/>
  <c r="Y357" i="33" s="1"/>
  <c r="K357" i="33"/>
  <c r="L349" i="33"/>
  <c r="Y349" i="33" s="1"/>
  <c r="K349" i="33"/>
  <c r="Z349" i="33" s="1"/>
  <c r="AC349" i="33" s="1"/>
  <c r="L341" i="33"/>
  <c r="Y341" i="33" s="1"/>
  <c r="K341" i="33"/>
  <c r="Z341" i="33" s="1"/>
  <c r="AC341" i="33" s="1"/>
  <c r="L333" i="33"/>
  <c r="Y333" i="33" s="1"/>
  <c r="K333" i="33"/>
  <c r="Z333" i="33" s="1"/>
  <c r="AC333" i="33" s="1"/>
  <c r="L325" i="33"/>
  <c r="Y325" i="33" s="1"/>
  <c r="K325" i="33"/>
  <c r="L317" i="33"/>
  <c r="Y317" i="33" s="1"/>
  <c r="K317" i="33"/>
  <c r="Z317" i="33" s="1"/>
  <c r="AC317" i="33" s="1"/>
  <c r="L309" i="33"/>
  <c r="Y309" i="33" s="1"/>
  <c r="K309" i="33"/>
  <c r="L301" i="33"/>
  <c r="Y301" i="33" s="1"/>
  <c r="K301" i="33"/>
  <c r="Z301" i="33" s="1"/>
  <c r="AC301" i="33" s="1"/>
  <c r="L293" i="33"/>
  <c r="Y293" i="33" s="1"/>
  <c r="K293" i="33"/>
  <c r="Z293" i="33" s="1"/>
  <c r="AC293" i="33" s="1"/>
  <c r="L285" i="33"/>
  <c r="Y285" i="33" s="1"/>
  <c r="K285" i="33"/>
  <c r="Z285" i="33" s="1"/>
  <c r="AC285" i="33" s="1"/>
  <c r="L277" i="33"/>
  <c r="Y277" i="33" s="1"/>
  <c r="K277" i="33"/>
  <c r="Z277" i="33" s="1"/>
  <c r="AC277" i="33" s="1"/>
  <c r="L269" i="33"/>
  <c r="Y269" i="33" s="1"/>
  <c r="K269" i="33"/>
  <c r="Z269" i="33" s="1"/>
  <c r="AC269" i="33" s="1"/>
  <c r="L261" i="33"/>
  <c r="Y261" i="33" s="1"/>
  <c r="K261" i="33"/>
  <c r="L253" i="33"/>
  <c r="Y253" i="33" s="1"/>
  <c r="K253" i="33"/>
  <c r="Z253" i="33" s="1"/>
  <c r="AC253" i="33" s="1"/>
  <c r="L245" i="33"/>
  <c r="Y245" i="33" s="1"/>
  <c r="K245" i="33"/>
  <c r="L237" i="33"/>
  <c r="Y237" i="33" s="1"/>
  <c r="K237" i="33"/>
  <c r="Z237" i="33" s="1"/>
  <c r="AC237" i="33" s="1"/>
  <c r="L221" i="33"/>
  <c r="Y221" i="33" s="1"/>
  <c r="K221" i="33"/>
  <c r="Z221" i="33" s="1"/>
  <c r="AC221" i="33" s="1"/>
  <c r="L213" i="33"/>
  <c r="Y213" i="33" s="1"/>
  <c r="K213" i="33"/>
  <c r="Z213" i="33" s="1"/>
  <c r="AC213" i="33" s="1"/>
  <c r="L205" i="33"/>
  <c r="Y205" i="33" s="1"/>
  <c r="K205" i="33"/>
  <c r="Z205" i="33" s="1"/>
  <c r="AC205" i="33" s="1"/>
  <c r="L197" i="33"/>
  <c r="Y197" i="33" s="1"/>
  <c r="K197" i="33"/>
  <c r="Z197" i="33" s="1"/>
  <c r="AC197" i="33" s="1"/>
  <c r="L189" i="33"/>
  <c r="Y189" i="33" s="1"/>
  <c r="K189" i="33"/>
  <c r="L181" i="33"/>
  <c r="Y181" i="33" s="1"/>
  <c r="K181" i="33"/>
  <c r="L173" i="33"/>
  <c r="Y173" i="33" s="1"/>
  <c r="K173" i="33"/>
  <c r="Z173" i="33" s="1"/>
  <c r="AC173" i="33" s="1"/>
  <c r="L165" i="33"/>
  <c r="Y165" i="33" s="1"/>
  <c r="K165" i="33"/>
  <c r="L157" i="33"/>
  <c r="Y157" i="33" s="1"/>
  <c r="K157" i="33"/>
  <c r="Z157" i="33" s="1"/>
  <c r="AC157" i="33" s="1"/>
  <c r="L149" i="33"/>
  <c r="Y149" i="33" s="1"/>
  <c r="K149" i="33"/>
  <c r="Z149" i="33" s="1"/>
  <c r="AC149" i="33" s="1"/>
  <c r="L141" i="33"/>
  <c r="Y141" i="33" s="1"/>
  <c r="K141" i="33"/>
  <c r="Z141" i="33" s="1"/>
  <c r="AC141" i="33" s="1"/>
  <c r="L133" i="33"/>
  <c r="Y133" i="33" s="1"/>
  <c r="K133" i="33"/>
  <c r="Z133" i="33" s="1"/>
  <c r="AC133" i="33" s="1"/>
  <c r="L125" i="33"/>
  <c r="Y125" i="33" s="1"/>
  <c r="K125" i="33"/>
  <c r="Z125" i="33" s="1"/>
  <c r="AC125" i="33" s="1"/>
  <c r="L117" i="33"/>
  <c r="Y117" i="33" s="1"/>
  <c r="K117" i="33"/>
  <c r="L109" i="33"/>
  <c r="Y109" i="33" s="1"/>
  <c r="K109" i="33"/>
  <c r="Z109" i="33" s="1"/>
  <c r="AC109" i="33" s="1"/>
  <c r="L101" i="33"/>
  <c r="Y101" i="33" s="1"/>
  <c r="K101" i="33"/>
  <c r="L93" i="33"/>
  <c r="Y93" i="33" s="1"/>
  <c r="K93" i="33"/>
  <c r="Z93" i="33" s="1"/>
  <c r="AC93" i="33" s="1"/>
  <c r="L85" i="33"/>
  <c r="Y85" i="33" s="1"/>
  <c r="K85" i="33"/>
  <c r="L77" i="33"/>
  <c r="Y77" i="33" s="1"/>
  <c r="K77" i="33"/>
  <c r="Z77" i="33" s="1"/>
  <c r="AC77" i="33" s="1"/>
  <c r="L69" i="33"/>
  <c r="Y69" i="33" s="1"/>
  <c r="K69" i="33"/>
  <c r="Z69" i="33" s="1"/>
  <c r="AC69" i="33" s="1"/>
  <c r="L61" i="33"/>
  <c r="Y61" i="33" s="1"/>
  <c r="K61" i="33"/>
  <c r="Z61" i="33" s="1"/>
  <c r="AC61" i="33" s="1"/>
  <c r="L53" i="33"/>
  <c r="Y53" i="33" s="1"/>
  <c r="K53" i="33"/>
  <c r="L45" i="33"/>
  <c r="Y45" i="33" s="1"/>
  <c r="K45" i="33"/>
  <c r="Z45" i="33" s="1"/>
  <c r="AC45" i="33" s="1"/>
  <c r="L37" i="33"/>
  <c r="Y37" i="33" s="1"/>
  <c r="K37" i="33"/>
  <c r="L29" i="33"/>
  <c r="Y29" i="33" s="1"/>
  <c r="K29" i="33"/>
  <c r="Z29" i="33" s="1"/>
  <c r="AC29" i="33" s="1"/>
  <c r="L21" i="33"/>
  <c r="Y21" i="33" s="1"/>
  <c r="K21" i="33"/>
  <c r="L13" i="33"/>
  <c r="Y13" i="33" s="1"/>
  <c r="K13" i="33"/>
  <c r="Z13" i="33" s="1"/>
  <c r="AC13" i="33" s="1"/>
  <c r="L5" i="33"/>
  <c r="Y5" i="33" s="1"/>
  <c r="K5" i="33"/>
  <c r="Z5" i="33" s="1"/>
  <c r="AC5" i="33" s="1"/>
  <c r="L379" i="33"/>
  <c r="Y379" i="33" s="1"/>
  <c r="K379" i="33"/>
  <c r="L331" i="33"/>
  <c r="Y331" i="33" s="1"/>
  <c r="K331" i="33"/>
  <c r="Z331" i="33" s="1"/>
  <c r="AC331" i="33" s="1"/>
  <c r="L283" i="33"/>
  <c r="Y283" i="33" s="1"/>
  <c r="K283" i="33"/>
  <c r="L227" i="33"/>
  <c r="Y227" i="33" s="1"/>
  <c r="K227" i="33"/>
  <c r="L171" i="33"/>
  <c r="Y171" i="33" s="1"/>
  <c r="K171" i="33"/>
  <c r="Z171" i="33" s="1"/>
  <c r="AC171" i="33" s="1"/>
  <c r="L107" i="33"/>
  <c r="Y107" i="33" s="1"/>
  <c r="K107" i="33"/>
  <c r="Z107" i="33" s="1"/>
  <c r="AC107" i="33" s="1"/>
  <c r="L384" i="33"/>
  <c r="Y384" i="33" s="1"/>
  <c r="K384" i="33"/>
  <c r="L344" i="33"/>
  <c r="Y344" i="33" s="1"/>
  <c r="K344" i="33"/>
  <c r="L312" i="33"/>
  <c r="Y312" i="33" s="1"/>
  <c r="K312" i="33"/>
  <c r="L280" i="33"/>
  <c r="Y280" i="33" s="1"/>
  <c r="K280" i="33"/>
  <c r="L240" i="33"/>
  <c r="Y240" i="33" s="1"/>
  <c r="K240" i="33"/>
  <c r="L208" i="33"/>
  <c r="Y208" i="33" s="1"/>
  <c r="K208" i="33"/>
  <c r="L168" i="33"/>
  <c r="Y168" i="33" s="1"/>
  <c r="K168" i="33"/>
  <c r="L136" i="33"/>
  <c r="Y136" i="33" s="1"/>
  <c r="K136" i="33"/>
  <c r="L96" i="33"/>
  <c r="Y96" i="33" s="1"/>
  <c r="K96" i="33"/>
  <c r="Z96" i="33" s="1"/>
  <c r="AC96" i="33" s="1"/>
  <c r="L72" i="33"/>
  <c r="Y72" i="33" s="1"/>
  <c r="K72" i="33"/>
  <c r="L48" i="33"/>
  <c r="Y48" i="33" s="1"/>
  <c r="K48" i="33"/>
  <c r="L380" i="33"/>
  <c r="Y380" i="33" s="1"/>
  <c r="K380" i="33"/>
  <c r="Z380" i="33" s="1"/>
  <c r="AC380" i="33" s="1"/>
  <c r="L364" i="33"/>
  <c r="Y364" i="33" s="1"/>
  <c r="K364" i="33"/>
  <c r="Z364" i="33" s="1"/>
  <c r="AC364" i="33" s="1"/>
  <c r="L356" i="33"/>
  <c r="Y356" i="33" s="1"/>
  <c r="K356" i="33"/>
  <c r="L348" i="33"/>
  <c r="Y348" i="33" s="1"/>
  <c r="K348" i="33"/>
  <c r="Z348" i="33" s="1"/>
  <c r="AC348" i="33" s="1"/>
  <c r="L340" i="33"/>
  <c r="Y340" i="33" s="1"/>
  <c r="K340" i="33"/>
  <c r="Z340" i="33" s="1"/>
  <c r="AC340" i="33" s="1"/>
  <c r="L332" i="33"/>
  <c r="Y332" i="33" s="1"/>
  <c r="K332" i="33"/>
  <c r="Z332" i="33" s="1"/>
  <c r="AC332" i="33" s="1"/>
  <c r="L324" i="33"/>
  <c r="Y324" i="33" s="1"/>
  <c r="K324" i="33"/>
  <c r="L316" i="33"/>
  <c r="Y316" i="33" s="1"/>
  <c r="K316" i="33"/>
  <c r="Z316" i="33" s="1"/>
  <c r="AC316" i="33" s="1"/>
  <c r="L308" i="33"/>
  <c r="Y308" i="33" s="1"/>
  <c r="K308" i="33"/>
  <c r="Z308" i="33" s="1"/>
  <c r="AC308" i="33" s="1"/>
  <c r="L300" i="33"/>
  <c r="Y300" i="33" s="1"/>
  <c r="K300" i="33"/>
  <c r="Z300" i="33" s="1"/>
  <c r="AC300" i="33" s="1"/>
  <c r="L292" i="33"/>
  <c r="Y292" i="33" s="1"/>
  <c r="K292" i="33"/>
  <c r="L284" i="33"/>
  <c r="Y284" i="33" s="1"/>
  <c r="K284" i="33"/>
  <c r="Z284" i="33" s="1"/>
  <c r="AC284" i="33" s="1"/>
  <c r="L276" i="33"/>
  <c r="Y276" i="33" s="1"/>
  <c r="K276" i="33"/>
  <c r="Z276" i="33" s="1"/>
  <c r="AC276" i="33" s="1"/>
  <c r="L268" i="33"/>
  <c r="Y268" i="33" s="1"/>
  <c r="K268" i="33"/>
  <c r="Z268" i="33" s="1"/>
  <c r="AC268" i="33" s="1"/>
  <c r="L260" i="33"/>
  <c r="Y260" i="33" s="1"/>
  <c r="K260" i="33"/>
  <c r="L252" i="33"/>
  <c r="Y252" i="33" s="1"/>
  <c r="K252" i="33"/>
  <c r="Z252" i="33" s="1"/>
  <c r="AC252" i="33" s="1"/>
  <c r="L244" i="33"/>
  <c r="Y244" i="33" s="1"/>
  <c r="K244" i="33"/>
  <c r="Z244" i="33" s="1"/>
  <c r="AC244" i="33" s="1"/>
  <c r="L236" i="33"/>
  <c r="Y236" i="33" s="1"/>
  <c r="K236" i="33"/>
  <c r="Z236" i="33" s="1"/>
  <c r="AC236" i="33" s="1"/>
  <c r="L228" i="33"/>
  <c r="Y228" i="33" s="1"/>
  <c r="K228" i="33"/>
  <c r="L220" i="33"/>
  <c r="Y220" i="33" s="1"/>
  <c r="K220" i="33"/>
  <c r="Z220" i="33" s="1"/>
  <c r="AC220" i="33" s="1"/>
  <c r="L212" i="33"/>
  <c r="Y212" i="33" s="1"/>
  <c r="K212" i="33"/>
  <c r="Z212" i="33" s="1"/>
  <c r="AC212" i="33" s="1"/>
  <c r="L204" i="33"/>
  <c r="Y204" i="33" s="1"/>
  <c r="K204" i="33"/>
  <c r="Z204" i="33" s="1"/>
  <c r="AC204" i="33" s="1"/>
  <c r="L196" i="33"/>
  <c r="Y196" i="33" s="1"/>
  <c r="K196" i="33"/>
  <c r="L188" i="33"/>
  <c r="Y188" i="33" s="1"/>
  <c r="K188" i="33"/>
  <c r="Z188" i="33" s="1"/>
  <c r="AC188" i="33" s="1"/>
  <c r="L180" i="33"/>
  <c r="Y180" i="33" s="1"/>
  <c r="K180" i="33"/>
  <c r="Z180" i="33" s="1"/>
  <c r="AC180" i="33" s="1"/>
  <c r="L172" i="33"/>
  <c r="Y172" i="33" s="1"/>
  <c r="K172" i="33"/>
  <c r="Z172" i="33" s="1"/>
  <c r="AC172" i="33" s="1"/>
  <c r="L164" i="33"/>
  <c r="Y164" i="33" s="1"/>
  <c r="K164" i="33"/>
  <c r="L156" i="33"/>
  <c r="Y156" i="33" s="1"/>
  <c r="K156" i="33"/>
  <c r="Z156" i="33" s="1"/>
  <c r="AC156" i="33" s="1"/>
  <c r="L148" i="33"/>
  <c r="Y148" i="33" s="1"/>
  <c r="K148" i="33"/>
  <c r="Z148" i="33" s="1"/>
  <c r="AC148" i="33" s="1"/>
  <c r="L140" i="33"/>
  <c r="Y140" i="33" s="1"/>
  <c r="K140" i="33"/>
  <c r="Z140" i="33" s="1"/>
  <c r="AC140" i="33" s="1"/>
  <c r="L132" i="33"/>
  <c r="Y132" i="33" s="1"/>
  <c r="K132" i="33"/>
  <c r="L124" i="33"/>
  <c r="Y124" i="33" s="1"/>
  <c r="K124" i="33"/>
  <c r="Z124" i="33" s="1"/>
  <c r="AC124" i="33" s="1"/>
  <c r="L116" i="33"/>
  <c r="Y116" i="33" s="1"/>
  <c r="K116" i="33"/>
  <c r="Z116" i="33" s="1"/>
  <c r="AC116" i="33" s="1"/>
  <c r="L108" i="33"/>
  <c r="Y108" i="33" s="1"/>
  <c r="K108" i="33"/>
  <c r="Z108" i="33" s="1"/>
  <c r="AC108" i="33" s="1"/>
  <c r="L100" i="33"/>
  <c r="Y100" i="33" s="1"/>
  <c r="K100" i="33"/>
  <c r="L92" i="33"/>
  <c r="Y92" i="33" s="1"/>
  <c r="K92" i="33"/>
  <c r="Z92" i="33" s="1"/>
  <c r="AC92" i="33" s="1"/>
  <c r="L84" i="33"/>
  <c r="Y84" i="33" s="1"/>
  <c r="K84" i="33"/>
  <c r="Z84" i="33" s="1"/>
  <c r="AC84" i="33" s="1"/>
  <c r="L76" i="33"/>
  <c r="Y76" i="33" s="1"/>
  <c r="K76" i="33"/>
  <c r="Z76" i="33" s="1"/>
  <c r="AC76" i="33" s="1"/>
  <c r="L60" i="33"/>
  <c r="Y60" i="33" s="1"/>
  <c r="K60" i="33"/>
  <c r="L52" i="33"/>
  <c r="Y52" i="33" s="1"/>
  <c r="K52" i="33"/>
  <c r="Z52" i="33" s="1"/>
  <c r="AC52" i="33" s="1"/>
  <c r="L44" i="33"/>
  <c r="Y44" i="33" s="1"/>
  <c r="K44" i="33"/>
  <c r="Z44" i="33" s="1"/>
  <c r="AC44" i="33" s="1"/>
  <c r="L36" i="33"/>
  <c r="Y36" i="33" s="1"/>
  <c r="K36" i="33"/>
  <c r="L28" i="33"/>
  <c r="Y28" i="33" s="1"/>
  <c r="K28" i="33"/>
  <c r="Z28" i="33" s="1"/>
  <c r="AC28" i="33" s="1"/>
  <c r="L20" i="33"/>
  <c r="Y20" i="33" s="1"/>
  <c r="K20" i="33"/>
  <c r="Z20" i="33" s="1"/>
  <c r="AC20" i="33" s="1"/>
  <c r="L12" i="33"/>
  <c r="Y12" i="33" s="1"/>
  <c r="K12" i="33"/>
  <c r="Z12" i="33" s="1"/>
  <c r="AC12" i="33" s="1"/>
  <c r="L4" i="33"/>
  <c r="Y4" i="33" s="1"/>
  <c r="K4" i="33"/>
  <c r="Z4" i="33" s="1"/>
  <c r="AC4" i="33" s="1"/>
  <c r="L2" i="33"/>
  <c r="Y2" i="33" s="1"/>
  <c r="K2" i="33"/>
  <c r="L187" i="33"/>
  <c r="Y187" i="33" s="1"/>
  <c r="L274" i="33"/>
  <c r="Y274" i="33" s="1"/>
  <c r="L112" i="33"/>
  <c r="Y112" i="33" s="1"/>
  <c r="L68" i="33"/>
  <c r="Y68" i="33" s="1"/>
  <c r="L376" i="33"/>
  <c r="L241" i="33"/>
  <c r="L229" i="33"/>
  <c r="L372" i="33"/>
  <c r="L313" i="33"/>
  <c r="L154" i="33"/>
  <c r="L271" i="33"/>
  <c r="L305" i="33"/>
  <c r="Z136" i="33" l="1"/>
  <c r="AC136" i="33" s="1"/>
  <c r="Z37" i="33"/>
  <c r="AC37" i="33" s="1"/>
  <c r="Z101" i="33"/>
  <c r="AC101" i="33" s="1"/>
  <c r="Z165" i="33"/>
  <c r="AC165" i="33" s="1"/>
  <c r="Z296" i="33"/>
  <c r="AC296" i="33" s="1"/>
  <c r="Z339" i="33"/>
  <c r="AC339" i="33" s="1"/>
  <c r="Z182" i="33"/>
  <c r="AC182" i="33" s="1"/>
  <c r="Z152" i="33"/>
  <c r="AC152" i="33" s="1"/>
  <c r="Z360" i="33"/>
  <c r="AC360" i="33" s="1"/>
  <c r="Z16" i="33"/>
  <c r="AC16" i="33" s="1"/>
  <c r="Z352" i="33"/>
  <c r="AC352" i="33" s="1"/>
  <c r="Z307" i="33"/>
  <c r="AC307" i="33" s="1"/>
  <c r="Z214" i="33"/>
  <c r="AC214" i="33" s="1"/>
  <c r="Z184" i="33"/>
  <c r="AC184" i="33" s="1"/>
  <c r="Z2" i="33"/>
  <c r="AC2" i="33" s="1"/>
  <c r="Z38" i="33"/>
  <c r="AC38" i="33" s="1"/>
  <c r="Z48" i="33"/>
  <c r="AC48" i="33" s="1"/>
  <c r="Z168" i="33"/>
  <c r="AC168" i="33" s="1"/>
  <c r="Z312" i="33"/>
  <c r="AC312" i="33" s="1"/>
  <c r="Z379" i="33"/>
  <c r="AC379" i="33" s="1"/>
  <c r="Z245" i="33"/>
  <c r="AC245" i="33" s="1"/>
  <c r="Z309" i="33"/>
  <c r="AC309" i="33" s="1"/>
  <c r="Z373" i="33"/>
  <c r="AC373" i="33" s="1"/>
  <c r="Z40" i="33"/>
  <c r="AC40" i="33" s="1"/>
  <c r="Z192" i="33"/>
  <c r="AC192" i="33" s="1"/>
  <c r="Z328" i="33"/>
  <c r="AC328" i="33" s="1"/>
  <c r="Z246" i="33"/>
  <c r="AC246" i="33" s="1"/>
  <c r="Z216" i="33"/>
  <c r="AC216" i="33" s="1"/>
  <c r="Z94" i="33"/>
  <c r="AC94" i="33" s="1"/>
  <c r="Z126" i="33"/>
  <c r="AC126" i="33" s="1"/>
  <c r="Z158" i="33"/>
  <c r="AC158" i="33" s="1"/>
  <c r="Z198" i="33"/>
  <c r="AC198" i="33" s="1"/>
  <c r="Z230" i="33"/>
  <c r="AC230" i="33" s="1"/>
  <c r="Z326" i="33"/>
  <c r="AC326" i="33" s="1"/>
  <c r="Z358" i="33"/>
  <c r="AC358" i="33" s="1"/>
  <c r="Z104" i="33"/>
  <c r="AC104" i="33" s="1"/>
  <c r="Z256" i="33"/>
  <c r="AC256" i="33" s="1"/>
  <c r="Z355" i="33"/>
  <c r="AC355" i="33" s="1"/>
  <c r="Z278" i="33"/>
  <c r="AC278" i="33" s="1"/>
  <c r="Z24" i="33"/>
  <c r="AC24" i="33" s="1"/>
  <c r="Z100" i="33"/>
  <c r="AC100" i="33" s="1"/>
  <c r="Z132" i="33"/>
  <c r="AC132" i="33" s="1"/>
  <c r="Z164" i="33"/>
  <c r="AC164" i="33" s="1"/>
  <c r="Z196" i="33"/>
  <c r="AC196" i="33" s="1"/>
  <c r="Z228" i="33"/>
  <c r="AC228" i="33" s="1"/>
  <c r="Z260" i="33"/>
  <c r="AC260" i="33" s="1"/>
  <c r="Z292" i="33"/>
  <c r="AC292" i="33" s="1"/>
  <c r="Z324" i="33"/>
  <c r="AC324" i="33" s="1"/>
  <c r="Z356" i="33"/>
  <c r="AC356" i="33" s="1"/>
  <c r="Z72" i="33"/>
  <c r="AC72" i="33" s="1"/>
  <c r="Z208" i="33"/>
  <c r="AC208" i="33" s="1"/>
  <c r="Z344" i="33"/>
  <c r="AC344" i="33" s="1"/>
  <c r="Z227" i="33"/>
  <c r="AC227" i="33" s="1"/>
  <c r="Z21" i="33"/>
  <c r="AC21" i="33" s="1"/>
  <c r="Z53" i="33"/>
  <c r="AC53" i="33" s="1"/>
  <c r="Z85" i="33"/>
  <c r="AC85" i="33" s="1"/>
  <c r="Z117" i="33"/>
  <c r="AC117" i="33" s="1"/>
  <c r="Z181" i="33"/>
  <c r="AC181" i="33" s="1"/>
  <c r="Z64" i="33"/>
  <c r="AC64" i="33" s="1"/>
  <c r="Z224" i="33"/>
  <c r="AC224" i="33" s="1"/>
  <c r="Z368" i="33"/>
  <c r="AC368" i="33" s="1"/>
  <c r="Z60" i="33"/>
  <c r="AC60" i="33" s="1"/>
  <c r="Z310" i="33"/>
  <c r="AC310" i="33" s="1"/>
  <c r="Z280" i="33"/>
  <c r="AC280" i="33" s="1"/>
  <c r="Z144" i="33"/>
  <c r="AC144" i="33" s="1"/>
  <c r="Z176" i="33"/>
  <c r="AC176" i="33" s="1"/>
  <c r="Z195" i="33"/>
  <c r="AC195" i="33" s="1"/>
  <c r="Z118" i="33"/>
  <c r="AC118" i="33" s="1"/>
  <c r="Z342" i="33"/>
  <c r="AC342" i="33" s="1"/>
  <c r="Z374" i="33"/>
  <c r="AC374" i="33" s="1"/>
  <c r="Z36" i="33"/>
  <c r="AC36" i="33" s="1"/>
  <c r="Z240" i="33"/>
  <c r="AC240" i="33" s="1"/>
  <c r="Z384" i="33"/>
  <c r="AC384" i="33" s="1"/>
  <c r="Z283" i="33"/>
  <c r="AC283" i="33" s="1"/>
  <c r="Z261" i="33"/>
  <c r="AC261" i="33" s="1"/>
  <c r="Z325" i="33"/>
  <c r="AC325" i="33" s="1"/>
  <c r="Z357" i="33"/>
  <c r="AC357" i="33" s="1"/>
  <c r="Z8" i="33"/>
  <c r="AC8" i="33" s="1"/>
  <c r="Z80" i="33"/>
  <c r="AC80" i="33" s="1"/>
  <c r="Z264" i="33"/>
  <c r="AC264" i="33" s="1"/>
  <c r="Z291" i="33"/>
  <c r="AC291" i="33" s="1"/>
  <c r="Z235" i="33"/>
  <c r="AC235" i="33" s="1"/>
  <c r="Z189" i="33"/>
  <c r="AC189" i="33" s="1"/>
  <c r="Z306" i="33"/>
  <c r="AC306" i="33" s="1"/>
  <c r="Z320" i="33"/>
  <c r="AC320" i="33" s="1"/>
  <c r="Z287" i="33"/>
  <c r="AC287" i="33" s="1"/>
  <c r="Z57" i="33"/>
  <c r="AC57" i="33" s="1"/>
  <c r="Z121" i="33"/>
  <c r="AC121" i="33" s="1"/>
  <c r="Z185" i="33"/>
  <c r="AC185" i="33" s="1"/>
  <c r="Z66" i="33"/>
  <c r="AC66" i="33" s="1"/>
  <c r="Z130" i="33"/>
  <c r="AC130" i="33" s="1"/>
  <c r="Z251" i="33"/>
  <c r="AC251" i="33" s="1"/>
  <c r="Z315" i="33"/>
  <c r="AC315" i="33" s="1"/>
  <c r="Z232" i="33"/>
  <c r="AC232" i="33" s="1"/>
  <c r="Z202" i="33"/>
  <c r="AC202" i="33" s="1"/>
  <c r="Z266" i="33"/>
  <c r="AC266" i="33" s="1"/>
  <c r="Z330" i="33"/>
  <c r="AC330" i="33" s="1"/>
  <c r="Z371" i="33"/>
  <c r="AC371" i="33" s="1"/>
  <c r="Z259" i="33"/>
  <c r="AC259" i="33" s="1"/>
  <c r="Z323" i="33"/>
  <c r="AC323" i="33" s="1"/>
  <c r="Z9" i="33"/>
  <c r="AC9" i="33" s="1"/>
  <c r="Z73" i="33"/>
  <c r="AC73" i="33" s="1"/>
  <c r="Z201" i="33"/>
  <c r="AC201" i="33" s="1"/>
  <c r="Z338" i="33"/>
  <c r="AC338" i="33" s="1"/>
  <c r="Y154" i="33"/>
  <c r="Y313" i="33"/>
  <c r="Y372" i="33"/>
  <c r="Y229" i="33"/>
  <c r="Y241" i="33"/>
  <c r="Y376" i="33"/>
  <c r="Y305" i="33"/>
  <c r="Y271" i="33"/>
  <c r="E550" i="32" l="1"/>
  <c r="G462" i="35"/>
  <c r="E305" i="32"/>
  <c r="E452" i="32" l="1"/>
  <c r="E516" i="32"/>
  <c r="E453" i="32"/>
  <c r="E546" i="32"/>
  <c r="E484" i="32"/>
  <c r="E420" i="32"/>
  <c r="E427" i="32"/>
  <c r="E450" i="32"/>
  <c r="E481" i="32"/>
  <c r="E511" i="32"/>
  <c r="E534" i="32"/>
  <c r="E435" i="32"/>
  <c r="E458" i="32"/>
  <c r="E457" i="32"/>
  <c r="E456" i="32"/>
  <c r="E533" i="32"/>
  <c r="E470" i="32"/>
  <c r="E406" i="32"/>
  <c r="E508" i="32"/>
  <c r="E476" i="32"/>
  <c r="E412" i="32"/>
  <c r="E545" i="32"/>
  <c r="E411" i="32"/>
  <c r="E434" i="32"/>
  <c r="E465" i="32"/>
  <c r="E495" i="32"/>
  <c r="E526" i="32"/>
  <c r="E392" i="32"/>
  <c r="E419" i="32"/>
  <c r="E442" i="32"/>
  <c r="E441" i="32"/>
  <c r="E440" i="32"/>
  <c r="E399" i="32"/>
  <c r="E500" i="32"/>
  <c r="E437" i="32"/>
  <c r="E468" i="32"/>
  <c r="E404" i="32"/>
  <c r="E530" i="32"/>
  <c r="E544" i="32"/>
  <c r="E403" i="32"/>
  <c r="E391" i="32"/>
  <c r="E485" i="32"/>
  <c r="E524" i="32"/>
  <c r="E461" i="32"/>
  <c r="E398" i="32"/>
  <c r="E491" i="32"/>
  <c r="E463" i="32"/>
  <c r="E445" i="32"/>
  <c r="E455" i="32"/>
  <c r="E525" i="32"/>
  <c r="E531" i="32"/>
  <c r="E418" i="32"/>
  <c r="E449" i="32"/>
  <c r="E480" i="32"/>
  <c r="E518" i="32"/>
  <c r="E447" i="32"/>
  <c r="E538" i="32"/>
  <c r="E426" i="32"/>
  <c r="E409" i="32"/>
  <c r="E424" i="32"/>
  <c r="E517" i="32"/>
  <c r="E454" i="32"/>
  <c r="E522" i="32"/>
  <c r="E492" i="32"/>
  <c r="E429" i="32"/>
  <c r="E523" i="32"/>
  <c r="E460" i="32"/>
  <c r="E397" i="32"/>
  <c r="E506" i="32"/>
  <c r="E529" i="32"/>
  <c r="E402" i="32"/>
  <c r="E433" i="32"/>
  <c r="E464" i="32"/>
  <c r="E502" i="32"/>
  <c r="E439" i="32"/>
  <c r="E514" i="32"/>
  <c r="E537" i="32"/>
  <c r="E410" i="32"/>
  <c r="E535" i="32"/>
  <c r="E416" i="32"/>
  <c r="E509" i="32"/>
  <c r="E446" i="32"/>
  <c r="E390" i="32"/>
  <c r="E393" i="32"/>
  <c r="E389" i="32"/>
  <c r="E490" i="32"/>
  <c r="E513" i="32"/>
  <c r="E543" i="32"/>
  <c r="E425" i="32"/>
  <c r="E448" i="32"/>
  <c r="E494" i="32"/>
  <c r="E431" i="32"/>
  <c r="E498" i="32"/>
  <c r="E521" i="32"/>
  <c r="E536" i="32"/>
  <c r="E519" i="32"/>
  <c r="E401" i="32"/>
  <c r="E501" i="32"/>
  <c r="E438" i="32"/>
  <c r="E400" i="32"/>
  <c r="E515" i="32"/>
  <c r="E540" i="32"/>
  <c r="E477" i="32"/>
  <c r="E413" i="32"/>
  <c r="E507" i="32"/>
  <c r="E444" i="32"/>
  <c r="E396" i="32"/>
  <c r="E475" i="32"/>
  <c r="E497" i="32"/>
  <c r="E528" i="32"/>
  <c r="E417" i="32"/>
  <c r="E432" i="32"/>
  <c r="E487" i="32"/>
  <c r="E423" i="32"/>
  <c r="E483" i="32"/>
  <c r="E505" i="32"/>
  <c r="E520" i="32"/>
  <c r="E503" i="32"/>
  <c r="E541" i="32"/>
  <c r="E493" i="32"/>
  <c r="E430" i="32"/>
  <c r="E539" i="32"/>
  <c r="E462" i="32"/>
  <c r="E547" i="32"/>
  <c r="E421" i="32"/>
  <c r="E532" i="32"/>
  <c r="E469" i="32"/>
  <c r="E405" i="32"/>
  <c r="E499" i="32"/>
  <c r="E436" i="32"/>
  <c r="E395" i="32"/>
  <c r="E459" i="32"/>
  <c r="E482" i="32"/>
  <c r="E512" i="32"/>
  <c r="E542" i="32"/>
  <c r="E408" i="32"/>
  <c r="E479" i="32"/>
  <c r="E415" i="32"/>
  <c r="E467" i="32"/>
  <c r="E489" i="32"/>
  <c r="E504" i="32"/>
  <c r="E488" i="32"/>
  <c r="E510" i="32"/>
  <c r="E486" i="32"/>
  <c r="E422" i="32"/>
  <c r="E428" i="32"/>
  <c r="E394" i="32"/>
  <c r="E443" i="32"/>
  <c r="E466" i="32"/>
  <c r="E496" i="32"/>
  <c r="E527" i="32"/>
  <c r="E549" i="32"/>
  <c r="E471" i="32"/>
  <c r="E407" i="32"/>
  <c r="E451" i="32"/>
  <c r="E474" i="32"/>
  <c r="E473" i="32"/>
  <c r="E472" i="32"/>
  <c r="E548" i="32"/>
  <c r="E478" i="32"/>
  <c r="E414" i="32"/>
  <c r="G527" i="35"/>
  <c r="G538" i="35"/>
  <c r="G475" i="35"/>
  <c r="G411" i="35"/>
  <c r="G466" i="35"/>
  <c r="G403" i="35"/>
  <c r="G504" i="35"/>
  <c r="G441" i="35"/>
  <c r="G405" i="35"/>
  <c r="G528" i="35"/>
  <c r="G465" i="35"/>
  <c r="G402" i="35"/>
  <c r="G425" i="35"/>
  <c r="G482" i="35"/>
  <c r="G418" i="35"/>
  <c r="G481" i="35"/>
  <c r="G417" i="35"/>
  <c r="G506" i="35"/>
  <c r="G443" i="35"/>
  <c r="G536" i="35"/>
  <c r="G473" i="35"/>
  <c r="G409" i="35"/>
  <c r="G520" i="35"/>
  <c r="G457" i="35"/>
  <c r="G394" i="35"/>
  <c r="G546" i="35"/>
  <c r="G420" i="35"/>
  <c r="G552" i="35"/>
  <c r="G491" i="35"/>
  <c r="G427" i="35"/>
  <c r="G484" i="35"/>
  <c r="G515" i="35"/>
  <c r="G452" i="35"/>
  <c r="G522" i="35"/>
  <c r="G459" i="35"/>
  <c r="G396" i="35"/>
  <c r="G529" i="35"/>
  <c r="G498" i="35"/>
  <c r="G435" i="35"/>
  <c r="G545" i="35"/>
  <c r="G483" i="35"/>
  <c r="G419" i="35"/>
  <c r="G530" i="35"/>
  <c r="G467" i="35"/>
  <c r="G404" i="35"/>
  <c r="G514" i="35"/>
  <c r="G451" i="35"/>
  <c r="G544" i="35"/>
  <c r="G532" i="35"/>
  <c r="G469" i="35"/>
  <c r="G513" i="35"/>
  <c r="G450" i="35"/>
  <c r="G408" i="35"/>
  <c r="G550" i="35"/>
  <c r="G489" i="35"/>
  <c r="G547" i="35"/>
  <c r="G485" i="35"/>
  <c r="G421" i="35"/>
  <c r="G496" i="35"/>
  <c r="G433" i="35"/>
  <c r="G507" i="35"/>
  <c r="G444" i="35"/>
  <c r="G495" i="35"/>
  <c r="G502" i="35"/>
  <c r="G439" i="35"/>
  <c r="G540" i="35"/>
  <c r="G477" i="35"/>
  <c r="G413" i="35"/>
  <c r="G521" i="35"/>
  <c r="G458" i="35"/>
  <c r="G395" i="35"/>
  <c r="G423" i="35"/>
  <c r="G548" i="35"/>
  <c r="G487" i="35"/>
  <c r="G499" i="35"/>
  <c r="G436" i="35"/>
  <c r="G553" i="35"/>
  <c r="G492" i="35"/>
  <c r="G428" i="35"/>
  <c r="G510" i="35"/>
  <c r="G447" i="35"/>
  <c r="G543" i="35"/>
  <c r="G480" i="35"/>
  <c r="G494" i="35"/>
  <c r="G431" i="35"/>
  <c r="G517" i="35"/>
  <c r="G542" i="35"/>
  <c r="G479" i="35"/>
  <c r="G415" i="35"/>
  <c r="G516" i="35"/>
  <c r="G453" i="35"/>
  <c r="G497" i="35"/>
  <c r="G434" i="35"/>
  <c r="G512" i="35"/>
  <c r="G449" i="35"/>
  <c r="G535" i="35"/>
  <c r="G525" i="35"/>
  <c r="G454" i="35"/>
  <c r="G524" i="35"/>
  <c r="G461" i="35"/>
  <c r="G398" i="35"/>
  <c r="G539" i="35"/>
  <c r="G476" i="35"/>
  <c r="G412" i="35"/>
  <c r="G505" i="35"/>
  <c r="G442" i="35"/>
  <c r="G464" i="35"/>
  <c r="G534" i="35"/>
  <c r="G471" i="35"/>
  <c r="G407" i="35"/>
  <c r="G416" i="35"/>
  <c r="G531" i="35"/>
  <c r="G468" i="35"/>
  <c r="G508" i="35"/>
  <c r="G445" i="35"/>
  <c r="G523" i="35"/>
  <c r="G460" i="35"/>
  <c r="G397" i="35"/>
  <c r="G551" i="35"/>
  <c r="G490" i="35"/>
  <c r="G426" i="35"/>
  <c r="G554" i="35"/>
  <c r="G429" i="35"/>
  <c r="G537" i="35"/>
  <c r="G474" i="35"/>
  <c r="G410" i="35"/>
  <c r="G432" i="35"/>
  <c r="G470" i="35"/>
  <c r="G472" i="35"/>
  <c r="G509" i="35"/>
  <c r="G446" i="35"/>
  <c r="G401" i="35"/>
  <c r="G501" i="35"/>
  <c r="G438" i="35"/>
  <c r="G519" i="35"/>
  <c r="G456" i="35"/>
  <c r="G393" i="35"/>
  <c r="G493" i="35"/>
  <c r="G430" i="35"/>
  <c r="G511" i="35"/>
  <c r="G448" i="35"/>
  <c r="G526" i="35"/>
  <c r="G463" i="35"/>
  <c r="G400" i="35"/>
  <c r="G486" i="35"/>
  <c r="G422" i="35"/>
  <c r="G500" i="35"/>
  <c r="G437" i="35"/>
  <c r="G503" i="35"/>
  <c r="G440" i="35"/>
  <c r="G518" i="35"/>
  <c r="G455" i="35"/>
  <c r="G541" i="35"/>
  <c r="G478" i="35"/>
  <c r="G414" i="35"/>
  <c r="G533" i="35"/>
  <c r="G406" i="35"/>
  <c r="G549" i="35"/>
  <c r="G488" i="35"/>
  <c r="G424" i="35"/>
  <c r="G399" i="35"/>
  <c r="G309" i="35" l="1"/>
  <c r="I365" i="31" l="1"/>
  <c r="I380" i="31"/>
  <c r="I271" i="31"/>
  <c r="E271" i="32"/>
  <c r="G275" i="35"/>
  <c r="I279" i="31"/>
  <c r="E279" i="32"/>
  <c r="G283" i="35"/>
  <c r="I287" i="31"/>
  <c r="E287" i="32"/>
  <c r="G291" i="35"/>
  <c r="I295" i="31"/>
  <c r="E295" i="32"/>
  <c r="G299" i="35"/>
  <c r="I303" i="31"/>
  <c r="E303" i="32"/>
  <c r="G307" i="35"/>
  <c r="I311" i="31"/>
  <c r="E311" i="32"/>
  <c r="G315" i="35"/>
  <c r="I319" i="31"/>
  <c r="E319" i="32"/>
  <c r="G323" i="35"/>
  <c r="I327" i="31"/>
  <c r="E327" i="32"/>
  <c r="G331" i="35"/>
  <c r="I335" i="31"/>
  <c r="E335" i="32"/>
  <c r="G339" i="35"/>
  <c r="I343" i="31"/>
  <c r="E343" i="32"/>
  <c r="G347" i="35"/>
  <c r="I351" i="31"/>
  <c r="E351" i="32"/>
  <c r="G355" i="35"/>
  <c r="I359" i="31"/>
  <c r="E359" i="32"/>
  <c r="G363" i="35"/>
  <c r="E367" i="32"/>
  <c r="G371" i="35"/>
  <c r="I375" i="31"/>
  <c r="E375" i="32"/>
  <c r="G379" i="35"/>
  <c r="I357" i="31"/>
  <c r="E357" i="32"/>
  <c r="G361" i="35"/>
  <c r="G369" i="35"/>
  <c r="I373" i="31"/>
  <c r="E373" i="32"/>
  <c r="I381" i="31"/>
  <c r="E381" i="32"/>
  <c r="E384" i="32"/>
  <c r="I374" i="31"/>
  <c r="E374" i="32"/>
  <c r="G378" i="35"/>
  <c r="I305" i="31"/>
  <c r="G384" i="35" l="1"/>
  <c r="E365" i="32"/>
  <c r="G385" i="35"/>
  <c r="G377" i="35"/>
  <c r="G388" i="35"/>
  <c r="I384" i="31"/>
  <c r="E380" i="32"/>
  <c r="I386" i="31"/>
  <c r="H390" i="34"/>
  <c r="E386" i="32"/>
  <c r="G390" i="35"/>
  <c r="I322" i="31"/>
  <c r="H326" i="34"/>
  <c r="E322" i="32"/>
  <c r="G326" i="35"/>
  <c r="I258" i="31"/>
  <c r="E258" i="32"/>
  <c r="G262" i="35"/>
  <c r="I194" i="31"/>
  <c r="E194" i="32"/>
  <c r="H198" i="34"/>
  <c r="G198" i="35"/>
  <c r="I130" i="31"/>
  <c r="E130" i="32"/>
  <c r="G134" i="35"/>
  <c r="I66" i="31"/>
  <c r="E66" i="32"/>
  <c r="H70" i="34"/>
  <c r="G70" i="35"/>
  <c r="I383" i="31"/>
  <c r="H387" i="34"/>
  <c r="E383" i="32"/>
  <c r="G387" i="35"/>
  <c r="I340" i="31"/>
  <c r="E340" i="32"/>
  <c r="H344" i="34"/>
  <c r="G344" i="35"/>
  <c r="I276" i="31"/>
  <c r="E276" i="32"/>
  <c r="G280" i="35"/>
  <c r="I366" i="31"/>
  <c r="H370" i="34"/>
  <c r="E366" i="32"/>
  <c r="G370" i="35"/>
  <c r="I302" i="31"/>
  <c r="E302" i="32"/>
  <c r="G306" i="35"/>
  <c r="H306" i="34"/>
  <c r="I238" i="31"/>
  <c r="E238" i="32"/>
  <c r="G242" i="35"/>
  <c r="H242" i="34"/>
  <c r="I174" i="31"/>
  <c r="E174" i="32"/>
  <c r="G178" i="35"/>
  <c r="H178" i="34"/>
  <c r="I110" i="31"/>
  <c r="E110" i="32"/>
  <c r="G114" i="35"/>
  <c r="H114" i="34"/>
  <c r="I46" i="31"/>
  <c r="E46" i="32"/>
  <c r="G50" i="35"/>
  <c r="H50" i="34"/>
  <c r="I363" i="31"/>
  <c r="E363" i="32"/>
  <c r="H367" i="34"/>
  <c r="G367" i="35"/>
  <c r="I291" i="31"/>
  <c r="E291" i="32"/>
  <c r="G295" i="35"/>
  <c r="I227" i="31"/>
  <c r="E227" i="32"/>
  <c r="H231" i="34"/>
  <c r="G231" i="35"/>
  <c r="I163" i="31"/>
  <c r="E163" i="32"/>
  <c r="G167" i="35"/>
  <c r="I376" i="31"/>
  <c r="H380" i="34"/>
  <c r="E376" i="32"/>
  <c r="G380" i="35"/>
  <c r="I304" i="31"/>
  <c r="E304" i="32"/>
  <c r="G308" i="35"/>
  <c r="I240" i="31"/>
  <c r="E240" i="32"/>
  <c r="H244" i="34"/>
  <c r="G244" i="35"/>
  <c r="I176" i="31"/>
  <c r="E176" i="32"/>
  <c r="G180" i="35"/>
  <c r="I112" i="31"/>
  <c r="E112" i="32"/>
  <c r="H116" i="34"/>
  <c r="G116" i="35"/>
  <c r="I48" i="31"/>
  <c r="E48" i="32"/>
  <c r="G52" i="35"/>
  <c r="I263" i="31"/>
  <c r="H267" i="34"/>
  <c r="E263" i="32"/>
  <c r="G267" i="35"/>
  <c r="I199" i="31"/>
  <c r="H203" i="34"/>
  <c r="E199" i="32"/>
  <c r="G203" i="35"/>
  <c r="I135" i="31"/>
  <c r="H139" i="34"/>
  <c r="E135" i="32"/>
  <c r="G139" i="35"/>
  <c r="I71" i="31"/>
  <c r="H75" i="34"/>
  <c r="E71" i="32"/>
  <c r="G75" i="35"/>
  <c r="I7" i="31"/>
  <c r="E7" i="32"/>
  <c r="H11" i="34"/>
  <c r="G11" i="35"/>
  <c r="I321" i="31"/>
  <c r="E321" i="32"/>
  <c r="G325" i="35"/>
  <c r="I257" i="31"/>
  <c r="H261" i="34"/>
  <c r="E257" i="32"/>
  <c r="G261" i="35"/>
  <c r="I193" i="31"/>
  <c r="H197" i="34"/>
  <c r="E193" i="32"/>
  <c r="G197" i="35"/>
  <c r="I129" i="31"/>
  <c r="H133" i="34"/>
  <c r="E129" i="32"/>
  <c r="G133" i="35"/>
  <c r="I65" i="31"/>
  <c r="E65" i="32"/>
  <c r="G69" i="35"/>
  <c r="I371" i="31"/>
  <c r="E371" i="32"/>
  <c r="H375" i="34"/>
  <c r="G375" i="35"/>
  <c r="I67" i="31"/>
  <c r="E67" i="32"/>
  <c r="G71" i="35"/>
  <c r="I341" i="31"/>
  <c r="E341" i="32"/>
  <c r="H345" i="34"/>
  <c r="G345" i="35"/>
  <c r="I277" i="31"/>
  <c r="E277" i="32"/>
  <c r="H281" i="34"/>
  <c r="G281" i="35"/>
  <c r="I213" i="31"/>
  <c r="E213" i="32"/>
  <c r="H217" i="34"/>
  <c r="G217" i="35"/>
  <c r="I149" i="31"/>
  <c r="E149" i="32"/>
  <c r="G153" i="35"/>
  <c r="H153" i="34"/>
  <c r="I85" i="31"/>
  <c r="E85" i="32"/>
  <c r="G89" i="35"/>
  <c r="H89" i="34"/>
  <c r="I21" i="31"/>
  <c r="E21" i="32"/>
  <c r="H25" i="34"/>
  <c r="G25" i="35"/>
  <c r="I204" i="31"/>
  <c r="E204" i="32"/>
  <c r="H208" i="34"/>
  <c r="G208" i="35"/>
  <c r="I140" i="31"/>
  <c r="E140" i="32"/>
  <c r="H144" i="34"/>
  <c r="G144" i="35"/>
  <c r="I76" i="31"/>
  <c r="E76" i="32"/>
  <c r="H80" i="34"/>
  <c r="G80" i="35"/>
  <c r="I12" i="31"/>
  <c r="E12" i="32"/>
  <c r="G16" i="35"/>
  <c r="I354" i="31"/>
  <c r="H358" i="34"/>
  <c r="E354" i="32"/>
  <c r="G358" i="35"/>
  <c r="I290" i="31"/>
  <c r="E290" i="32"/>
  <c r="H294" i="34"/>
  <c r="G294" i="35"/>
  <c r="I226" i="31"/>
  <c r="E226" i="32"/>
  <c r="H230" i="34"/>
  <c r="G230" i="35"/>
  <c r="I162" i="31"/>
  <c r="E162" i="32"/>
  <c r="G166" i="35"/>
  <c r="I98" i="31"/>
  <c r="E98" i="32"/>
  <c r="H102" i="34"/>
  <c r="G102" i="35"/>
  <c r="I34" i="31"/>
  <c r="E34" i="32"/>
  <c r="H38" i="34"/>
  <c r="G38" i="35"/>
  <c r="I372" i="31"/>
  <c r="E372" i="32"/>
  <c r="H376" i="34"/>
  <c r="G376" i="35"/>
  <c r="I308" i="31"/>
  <c r="E308" i="32"/>
  <c r="H312" i="34"/>
  <c r="G312" i="35"/>
  <c r="I334" i="31"/>
  <c r="E334" i="32"/>
  <c r="H338" i="34"/>
  <c r="G338" i="35"/>
  <c r="I270" i="31"/>
  <c r="E270" i="32"/>
  <c r="G274" i="35"/>
  <c r="H274" i="34"/>
  <c r="I206" i="31"/>
  <c r="E206" i="32"/>
  <c r="G210" i="35"/>
  <c r="H210" i="34"/>
  <c r="I142" i="31"/>
  <c r="E142" i="32"/>
  <c r="G146" i="35"/>
  <c r="H146" i="34"/>
  <c r="I338" i="31"/>
  <c r="H342" i="34"/>
  <c r="E338" i="32"/>
  <c r="G342" i="35"/>
  <c r="I274" i="31"/>
  <c r="E274" i="32"/>
  <c r="H278" i="34"/>
  <c r="G278" i="35"/>
  <c r="I210" i="31"/>
  <c r="E210" i="32"/>
  <c r="H214" i="34"/>
  <c r="G214" i="35"/>
  <c r="I146" i="31"/>
  <c r="E146" i="32"/>
  <c r="G150" i="35"/>
  <c r="H150" i="34"/>
  <c r="I82" i="31"/>
  <c r="E82" i="32"/>
  <c r="H86" i="34"/>
  <c r="G86" i="35"/>
  <c r="I18" i="31"/>
  <c r="E18" i="32"/>
  <c r="H22" i="34"/>
  <c r="G22" i="35"/>
  <c r="I356" i="31"/>
  <c r="E356" i="32"/>
  <c r="H360" i="34"/>
  <c r="G360" i="35"/>
  <c r="I292" i="31"/>
  <c r="E292" i="32"/>
  <c r="H296" i="34"/>
  <c r="G296" i="35"/>
  <c r="I382" i="31"/>
  <c r="H386" i="34"/>
  <c r="G386" i="35"/>
  <c r="E382" i="32"/>
  <c r="I318" i="31"/>
  <c r="H322" i="34"/>
  <c r="E318" i="32"/>
  <c r="G322" i="35"/>
  <c r="I254" i="31"/>
  <c r="E254" i="32"/>
  <c r="G258" i="35"/>
  <c r="H258" i="34"/>
  <c r="I190" i="31"/>
  <c r="E190" i="32"/>
  <c r="G194" i="35"/>
  <c r="H194" i="34"/>
  <c r="I378" i="31"/>
  <c r="H382" i="34"/>
  <c r="E378" i="32"/>
  <c r="G382" i="35"/>
  <c r="I314" i="31"/>
  <c r="H318" i="34"/>
  <c r="E314" i="32"/>
  <c r="G318" i="35"/>
  <c r="I250" i="31"/>
  <c r="E250" i="32"/>
  <c r="H254" i="34"/>
  <c r="G254" i="35"/>
  <c r="I186" i="31"/>
  <c r="E186" i="32"/>
  <c r="G190" i="35"/>
  <c r="I122" i="31"/>
  <c r="E122" i="32"/>
  <c r="H126" i="34"/>
  <c r="G126" i="35"/>
  <c r="I58" i="31"/>
  <c r="E58" i="32"/>
  <c r="G62" i="35"/>
  <c r="I332" i="31"/>
  <c r="E332" i="32"/>
  <c r="H336" i="34"/>
  <c r="G336" i="35"/>
  <c r="I268" i="31"/>
  <c r="E268" i="32"/>
  <c r="H272" i="34"/>
  <c r="G272" i="35"/>
  <c r="I358" i="31"/>
  <c r="E358" i="32"/>
  <c r="H362" i="34"/>
  <c r="G362" i="35"/>
  <c r="I294" i="31"/>
  <c r="E294" i="32"/>
  <c r="G298" i="35"/>
  <c r="H298" i="34"/>
  <c r="I230" i="31"/>
  <c r="E230" i="32"/>
  <c r="G234" i="35"/>
  <c r="H234" i="34"/>
  <c r="I166" i="31"/>
  <c r="E166" i="32"/>
  <c r="G170" i="35"/>
  <c r="H170" i="34"/>
  <c r="I102" i="31"/>
  <c r="E102" i="32"/>
  <c r="G106" i="35"/>
  <c r="H106" i="34"/>
  <c r="I38" i="31"/>
  <c r="E38" i="32"/>
  <c r="H42" i="34"/>
  <c r="G42" i="35"/>
  <c r="I347" i="31"/>
  <c r="E347" i="32"/>
  <c r="H351" i="34"/>
  <c r="G351" i="35"/>
  <c r="I283" i="31"/>
  <c r="E283" i="32"/>
  <c r="H287" i="34"/>
  <c r="G287" i="35"/>
  <c r="I219" i="31"/>
  <c r="E219" i="32"/>
  <c r="H223" i="34"/>
  <c r="G223" i="35"/>
  <c r="I155" i="31"/>
  <c r="E155" i="32"/>
  <c r="H159" i="34"/>
  <c r="G159" i="35"/>
  <c r="I368" i="31"/>
  <c r="H372" i="34"/>
  <c r="E368" i="32"/>
  <c r="G372" i="35"/>
  <c r="I296" i="31"/>
  <c r="E296" i="32"/>
  <c r="H300" i="34"/>
  <c r="G300" i="35"/>
  <c r="I232" i="31"/>
  <c r="E232" i="32"/>
  <c r="H236" i="34"/>
  <c r="G236" i="35"/>
  <c r="I168" i="31"/>
  <c r="E168" i="32"/>
  <c r="H172" i="34"/>
  <c r="G172" i="35"/>
  <c r="I104" i="31"/>
  <c r="E104" i="32"/>
  <c r="H108" i="34"/>
  <c r="G108" i="35"/>
  <c r="I40" i="31"/>
  <c r="E40" i="32"/>
  <c r="G44" i="35"/>
  <c r="I255" i="31"/>
  <c r="H259" i="34"/>
  <c r="E255" i="32"/>
  <c r="G259" i="35"/>
  <c r="I191" i="31"/>
  <c r="H195" i="34"/>
  <c r="E191" i="32"/>
  <c r="G195" i="35"/>
  <c r="I127" i="31"/>
  <c r="H131" i="34"/>
  <c r="E127" i="32"/>
  <c r="G131" i="35"/>
  <c r="I63" i="31"/>
  <c r="H67" i="34"/>
  <c r="E63" i="32"/>
  <c r="G67" i="35"/>
  <c r="I377" i="31"/>
  <c r="E377" i="32"/>
  <c r="G381" i="35"/>
  <c r="H381" i="34"/>
  <c r="I313" i="31"/>
  <c r="E313" i="32"/>
  <c r="G317" i="35"/>
  <c r="I249" i="31"/>
  <c r="H253" i="34"/>
  <c r="E249" i="32"/>
  <c r="G253" i="35"/>
  <c r="I185" i="31"/>
  <c r="H189" i="34"/>
  <c r="E185" i="32"/>
  <c r="G189" i="35"/>
  <c r="I121" i="31"/>
  <c r="H125" i="34"/>
  <c r="E121" i="32"/>
  <c r="G125" i="35"/>
  <c r="I49" i="31"/>
  <c r="E49" i="32"/>
  <c r="G53" i="35"/>
  <c r="H53" i="34"/>
  <c r="I355" i="31"/>
  <c r="E355" i="32"/>
  <c r="H359" i="34"/>
  <c r="G359" i="35"/>
  <c r="I59" i="31"/>
  <c r="E59" i="32"/>
  <c r="H63" i="34"/>
  <c r="G63" i="35"/>
  <c r="I333" i="31"/>
  <c r="E333" i="32"/>
  <c r="H337" i="34"/>
  <c r="G337" i="35"/>
  <c r="I269" i="31"/>
  <c r="E269" i="32"/>
  <c r="H273" i="34"/>
  <c r="G273" i="35"/>
  <c r="I205" i="31"/>
  <c r="E205" i="32"/>
  <c r="H209" i="34"/>
  <c r="G209" i="35"/>
  <c r="I141" i="31"/>
  <c r="E141" i="32"/>
  <c r="G145" i="35"/>
  <c r="H145" i="34"/>
  <c r="I77" i="31"/>
  <c r="E77" i="32"/>
  <c r="G81" i="35"/>
  <c r="H81" i="34"/>
  <c r="I13" i="31"/>
  <c r="E13" i="32"/>
  <c r="H17" i="34"/>
  <c r="G17" i="35"/>
  <c r="I196" i="31"/>
  <c r="E196" i="32"/>
  <c r="H200" i="34"/>
  <c r="G200" i="35"/>
  <c r="I132" i="31"/>
  <c r="E132" i="32"/>
  <c r="H136" i="34"/>
  <c r="G136" i="35"/>
  <c r="I68" i="31"/>
  <c r="E68" i="32"/>
  <c r="H72" i="34"/>
  <c r="G72" i="35"/>
  <c r="I370" i="31"/>
  <c r="H374" i="34"/>
  <c r="E370" i="32"/>
  <c r="G374" i="35"/>
  <c r="I306" i="31"/>
  <c r="H310" i="34"/>
  <c r="E306" i="32"/>
  <c r="G310" i="35"/>
  <c r="I242" i="31"/>
  <c r="E242" i="32"/>
  <c r="H246" i="34"/>
  <c r="G246" i="35"/>
  <c r="I178" i="31"/>
  <c r="E178" i="32"/>
  <c r="H182" i="34"/>
  <c r="G182" i="35"/>
  <c r="I114" i="31"/>
  <c r="E114" i="32"/>
  <c r="G118" i="35"/>
  <c r="H118" i="34"/>
  <c r="I50" i="31"/>
  <c r="E50" i="32"/>
  <c r="H54" i="34"/>
  <c r="G54" i="35"/>
  <c r="I388" i="31"/>
  <c r="E388" i="32"/>
  <c r="H392" i="34"/>
  <c r="G392" i="35"/>
  <c r="I324" i="31"/>
  <c r="E324" i="32"/>
  <c r="H328" i="34"/>
  <c r="G328" i="35"/>
  <c r="I260" i="31"/>
  <c r="E260" i="32"/>
  <c r="H264" i="34"/>
  <c r="G264" i="35"/>
  <c r="I350" i="31"/>
  <c r="E350" i="32"/>
  <c r="H354" i="34"/>
  <c r="G354" i="35"/>
  <c r="I286" i="31"/>
  <c r="E286" i="32"/>
  <c r="G290" i="35"/>
  <c r="H290" i="34"/>
  <c r="I222" i="31"/>
  <c r="E222" i="32"/>
  <c r="G226" i="35"/>
  <c r="H226" i="34"/>
  <c r="I158" i="31"/>
  <c r="E158" i="32"/>
  <c r="G162" i="35"/>
  <c r="H162" i="34"/>
  <c r="I94" i="31"/>
  <c r="E94" i="32"/>
  <c r="G98" i="35"/>
  <c r="H98" i="34"/>
  <c r="I30" i="31"/>
  <c r="E30" i="32"/>
  <c r="H34" i="34"/>
  <c r="G34" i="35"/>
  <c r="I339" i="31"/>
  <c r="E339" i="32"/>
  <c r="H343" i="34"/>
  <c r="G343" i="35"/>
  <c r="I275" i="31"/>
  <c r="E275" i="32"/>
  <c r="H279" i="34"/>
  <c r="G279" i="35"/>
  <c r="I211" i="31"/>
  <c r="E211" i="32"/>
  <c r="H215" i="34"/>
  <c r="G215" i="35"/>
  <c r="I147" i="31"/>
  <c r="E147" i="32"/>
  <c r="H151" i="34"/>
  <c r="G151" i="35"/>
  <c r="I352" i="31"/>
  <c r="E352" i="32"/>
  <c r="H356" i="34"/>
  <c r="G356" i="35"/>
  <c r="I288" i="31"/>
  <c r="E288" i="32"/>
  <c r="H292" i="34"/>
  <c r="G292" i="35"/>
  <c r="I224" i="31"/>
  <c r="E224" i="32"/>
  <c r="H228" i="34"/>
  <c r="G228" i="35"/>
  <c r="I160" i="31"/>
  <c r="E160" i="32"/>
  <c r="H164" i="34"/>
  <c r="G164" i="35"/>
  <c r="I96" i="31"/>
  <c r="E96" i="32"/>
  <c r="H100" i="34"/>
  <c r="G100" i="35"/>
  <c r="I32" i="31"/>
  <c r="E32" i="32"/>
  <c r="H36" i="34"/>
  <c r="G36" i="35"/>
  <c r="I247" i="31"/>
  <c r="H251" i="34"/>
  <c r="E247" i="32"/>
  <c r="G251" i="35"/>
  <c r="I183" i="31"/>
  <c r="H187" i="34"/>
  <c r="E183" i="32"/>
  <c r="G187" i="35"/>
  <c r="I119" i="31"/>
  <c r="H123" i="34"/>
  <c r="E119" i="32"/>
  <c r="G123" i="35"/>
  <c r="I55" i="31"/>
  <c r="H59" i="34"/>
  <c r="E55" i="32"/>
  <c r="G59" i="35"/>
  <c r="I369" i="31"/>
  <c r="E369" i="32"/>
  <c r="H373" i="34"/>
  <c r="G373" i="35"/>
  <c r="I241" i="31"/>
  <c r="H245" i="34"/>
  <c r="E241" i="32"/>
  <c r="G245" i="35"/>
  <c r="I177" i="31"/>
  <c r="H181" i="34"/>
  <c r="E177" i="32"/>
  <c r="G181" i="35"/>
  <c r="I113" i="31"/>
  <c r="H117" i="34"/>
  <c r="E113" i="32"/>
  <c r="G117" i="35"/>
  <c r="I41" i="31"/>
  <c r="E41" i="32"/>
  <c r="H45" i="34"/>
  <c r="G45" i="35"/>
  <c r="I139" i="31"/>
  <c r="E139" i="32"/>
  <c r="H143" i="34"/>
  <c r="G143" i="35"/>
  <c r="I51" i="31"/>
  <c r="E51" i="32"/>
  <c r="G55" i="35"/>
  <c r="I325" i="31"/>
  <c r="E325" i="32"/>
  <c r="H329" i="34"/>
  <c r="G329" i="35"/>
  <c r="I261" i="31"/>
  <c r="E261" i="32"/>
  <c r="H265" i="34"/>
  <c r="G265" i="35"/>
  <c r="I197" i="31"/>
  <c r="E197" i="32"/>
  <c r="H201" i="34"/>
  <c r="G201" i="35"/>
  <c r="I133" i="31"/>
  <c r="E133" i="32"/>
  <c r="G137" i="35"/>
  <c r="H137" i="34"/>
  <c r="I69" i="31"/>
  <c r="E69" i="32"/>
  <c r="H73" i="34"/>
  <c r="G73" i="35"/>
  <c r="I252" i="31"/>
  <c r="E252" i="32"/>
  <c r="H256" i="34"/>
  <c r="G256" i="35"/>
  <c r="I188" i="31"/>
  <c r="E188" i="32"/>
  <c r="H192" i="34"/>
  <c r="G192" i="35"/>
  <c r="I124" i="31"/>
  <c r="E124" i="32"/>
  <c r="H128" i="34"/>
  <c r="G128" i="35"/>
  <c r="I60" i="31"/>
  <c r="E60" i="32"/>
  <c r="G64" i="35"/>
  <c r="H64" i="34"/>
  <c r="I362" i="31"/>
  <c r="E362" i="32"/>
  <c r="H366" i="34"/>
  <c r="G366" i="35"/>
  <c r="I298" i="31"/>
  <c r="E298" i="32"/>
  <c r="H302" i="34"/>
  <c r="G302" i="35"/>
  <c r="I234" i="31"/>
  <c r="E234" i="32"/>
  <c r="H238" i="34"/>
  <c r="G238" i="35"/>
  <c r="I170" i="31"/>
  <c r="E170" i="32"/>
  <c r="H174" i="34"/>
  <c r="G174" i="35"/>
  <c r="I106" i="31"/>
  <c r="E106" i="32"/>
  <c r="H110" i="34"/>
  <c r="G110" i="35"/>
  <c r="I42" i="31"/>
  <c r="H46" i="34"/>
  <c r="E42" i="32"/>
  <c r="G46" i="35"/>
  <c r="I316" i="31"/>
  <c r="E316" i="32"/>
  <c r="H320" i="34"/>
  <c r="G320" i="35"/>
  <c r="I57" i="31"/>
  <c r="E57" i="32"/>
  <c r="H61" i="34"/>
  <c r="G61" i="35"/>
  <c r="I342" i="31"/>
  <c r="E342" i="32"/>
  <c r="H346" i="34"/>
  <c r="G346" i="35"/>
  <c r="I278" i="31"/>
  <c r="E278" i="32"/>
  <c r="G282" i="35"/>
  <c r="H282" i="34"/>
  <c r="I214" i="31"/>
  <c r="E214" i="32"/>
  <c r="G218" i="35"/>
  <c r="H218" i="34"/>
  <c r="I150" i="31"/>
  <c r="E150" i="32"/>
  <c r="G154" i="35"/>
  <c r="H154" i="34"/>
  <c r="I86" i="31"/>
  <c r="E86" i="32"/>
  <c r="G90" i="35"/>
  <c r="H90" i="34"/>
  <c r="I22" i="31"/>
  <c r="E22" i="32"/>
  <c r="H26" i="34"/>
  <c r="G26" i="35"/>
  <c r="I331" i="31"/>
  <c r="E331" i="32"/>
  <c r="H335" i="34"/>
  <c r="G335" i="35"/>
  <c r="I267" i="31"/>
  <c r="E267" i="32"/>
  <c r="H271" i="34"/>
  <c r="G271" i="35"/>
  <c r="I203" i="31"/>
  <c r="E203" i="32"/>
  <c r="H207" i="34"/>
  <c r="G207" i="35"/>
  <c r="I131" i="31"/>
  <c r="E131" i="32"/>
  <c r="H135" i="34"/>
  <c r="G135" i="35"/>
  <c r="I344" i="31"/>
  <c r="E344" i="32"/>
  <c r="H348" i="34"/>
  <c r="G348" i="35"/>
  <c r="I280" i="31"/>
  <c r="H284" i="34"/>
  <c r="E280" i="32"/>
  <c r="G284" i="35"/>
  <c r="I216" i="31"/>
  <c r="H220" i="34"/>
  <c r="E216" i="32"/>
  <c r="G220" i="35"/>
  <c r="I152" i="31"/>
  <c r="E152" i="32"/>
  <c r="H156" i="34"/>
  <c r="G156" i="35"/>
  <c r="I88" i="31"/>
  <c r="E88" i="32"/>
  <c r="H92" i="34"/>
  <c r="G92" i="35"/>
  <c r="I24" i="31"/>
  <c r="E24" i="32"/>
  <c r="H28" i="34"/>
  <c r="G28" i="35"/>
  <c r="I239" i="31"/>
  <c r="H243" i="34"/>
  <c r="E239" i="32"/>
  <c r="G243" i="35"/>
  <c r="I175" i="31"/>
  <c r="H179" i="34"/>
  <c r="E175" i="32"/>
  <c r="G179" i="35"/>
  <c r="I111" i="31"/>
  <c r="H115" i="34"/>
  <c r="E111" i="32"/>
  <c r="G115" i="35"/>
  <c r="I47" i="31"/>
  <c r="H51" i="34"/>
  <c r="E47" i="32"/>
  <c r="G51" i="35"/>
  <c r="I361" i="31"/>
  <c r="E361" i="32"/>
  <c r="H365" i="34"/>
  <c r="G365" i="35"/>
  <c r="I297" i="31"/>
  <c r="E297" i="32"/>
  <c r="H301" i="34"/>
  <c r="G301" i="35"/>
  <c r="I233" i="31"/>
  <c r="E233" i="32"/>
  <c r="H237" i="34"/>
  <c r="G237" i="35"/>
  <c r="I169" i="31"/>
  <c r="E169" i="32"/>
  <c r="H173" i="34"/>
  <c r="G173" i="35"/>
  <c r="I105" i="31"/>
  <c r="E105" i="32"/>
  <c r="H109" i="34"/>
  <c r="G109" i="35"/>
  <c r="I33" i="31"/>
  <c r="E33" i="32"/>
  <c r="H37" i="34"/>
  <c r="G37" i="35"/>
  <c r="I107" i="31"/>
  <c r="E107" i="32"/>
  <c r="H111" i="34"/>
  <c r="G111" i="35"/>
  <c r="I43" i="31"/>
  <c r="E43" i="32"/>
  <c r="H47" i="34"/>
  <c r="G47" i="35"/>
  <c r="I317" i="31"/>
  <c r="E317" i="32"/>
  <c r="H321" i="34"/>
  <c r="G321" i="35"/>
  <c r="I253" i="31"/>
  <c r="H257" i="34"/>
  <c r="E253" i="32"/>
  <c r="G257" i="35"/>
  <c r="I189" i="31"/>
  <c r="H193" i="34"/>
  <c r="G193" i="35"/>
  <c r="E189" i="32"/>
  <c r="I125" i="31"/>
  <c r="G129" i="35"/>
  <c r="H129" i="34"/>
  <c r="E125" i="32"/>
  <c r="I61" i="31"/>
  <c r="G65" i="35"/>
  <c r="E61" i="32"/>
  <c r="H65" i="34"/>
  <c r="I244" i="31"/>
  <c r="H248" i="34"/>
  <c r="E244" i="32"/>
  <c r="G248" i="35"/>
  <c r="I180" i="31"/>
  <c r="H184" i="34"/>
  <c r="E180" i="32"/>
  <c r="G184" i="35"/>
  <c r="I116" i="31"/>
  <c r="H120" i="34"/>
  <c r="E116" i="32"/>
  <c r="G120" i="35"/>
  <c r="I52" i="31"/>
  <c r="H56" i="34"/>
  <c r="E52" i="32"/>
  <c r="G56" i="35"/>
  <c r="I78" i="31"/>
  <c r="E78" i="32"/>
  <c r="G82" i="35"/>
  <c r="H82" i="34"/>
  <c r="I14" i="31"/>
  <c r="E14" i="32"/>
  <c r="H18" i="34"/>
  <c r="G18" i="35"/>
  <c r="I323" i="31"/>
  <c r="E323" i="32"/>
  <c r="H327" i="34"/>
  <c r="G327" i="35"/>
  <c r="I259" i="31"/>
  <c r="E259" i="32"/>
  <c r="H263" i="34"/>
  <c r="G263" i="35"/>
  <c r="I195" i="31"/>
  <c r="E195" i="32"/>
  <c r="H199" i="34"/>
  <c r="G199" i="35"/>
  <c r="I123" i="31"/>
  <c r="E123" i="32"/>
  <c r="H127" i="34"/>
  <c r="G127" i="35"/>
  <c r="I336" i="31"/>
  <c r="H340" i="34"/>
  <c r="E336" i="32"/>
  <c r="G340" i="35"/>
  <c r="I272" i="31"/>
  <c r="E272" i="32"/>
  <c r="H276" i="34"/>
  <c r="G276" i="35"/>
  <c r="I208" i="31"/>
  <c r="E208" i="32"/>
  <c r="H212" i="34"/>
  <c r="G212" i="35"/>
  <c r="I144" i="31"/>
  <c r="E144" i="32"/>
  <c r="H148" i="34"/>
  <c r="G148" i="35"/>
  <c r="I80" i="31"/>
  <c r="E80" i="32"/>
  <c r="H84" i="34"/>
  <c r="G84" i="35"/>
  <c r="I16" i="31"/>
  <c r="E16" i="32"/>
  <c r="H20" i="34"/>
  <c r="G20" i="35"/>
  <c r="I231" i="31"/>
  <c r="E231" i="32"/>
  <c r="H235" i="34"/>
  <c r="G235" i="35"/>
  <c r="I167" i="31"/>
  <c r="E167" i="32"/>
  <c r="H171" i="34"/>
  <c r="G171" i="35"/>
  <c r="I103" i="31"/>
  <c r="E103" i="32"/>
  <c r="H107" i="34"/>
  <c r="G107" i="35"/>
  <c r="I39" i="31"/>
  <c r="E39" i="32"/>
  <c r="G43" i="35"/>
  <c r="H43" i="34"/>
  <c r="I353" i="31"/>
  <c r="E353" i="32"/>
  <c r="H357" i="34"/>
  <c r="G357" i="35"/>
  <c r="I289" i="31"/>
  <c r="H293" i="34"/>
  <c r="E289" i="32"/>
  <c r="G293" i="35"/>
  <c r="I225" i="31"/>
  <c r="H229" i="34"/>
  <c r="E225" i="32"/>
  <c r="G229" i="35"/>
  <c r="I161" i="31"/>
  <c r="H165" i="34"/>
  <c r="E161" i="32"/>
  <c r="G165" i="35"/>
  <c r="I97" i="31"/>
  <c r="E97" i="32"/>
  <c r="H101" i="34"/>
  <c r="G101" i="35"/>
  <c r="I25" i="31"/>
  <c r="E25" i="32"/>
  <c r="H29" i="34"/>
  <c r="G29" i="35"/>
  <c r="E99" i="32"/>
  <c r="I99" i="31"/>
  <c r="H103" i="34"/>
  <c r="G103" i="35"/>
  <c r="I35" i="31"/>
  <c r="E35" i="32"/>
  <c r="H39" i="34"/>
  <c r="G39" i="35"/>
  <c r="I309" i="31"/>
  <c r="H313" i="34"/>
  <c r="G313" i="35"/>
  <c r="E309" i="32"/>
  <c r="I245" i="31"/>
  <c r="H249" i="34"/>
  <c r="E245" i="32"/>
  <c r="G249" i="35"/>
  <c r="I181" i="31"/>
  <c r="H185" i="34"/>
  <c r="E181" i="32"/>
  <c r="G185" i="35"/>
  <c r="I117" i="31"/>
  <c r="E117" i="32"/>
  <c r="G121" i="35"/>
  <c r="H121" i="34"/>
  <c r="I53" i="31"/>
  <c r="E53" i="32"/>
  <c r="G57" i="35"/>
  <c r="H57" i="34"/>
  <c r="I236" i="31"/>
  <c r="H240" i="34"/>
  <c r="E236" i="32"/>
  <c r="G240" i="35"/>
  <c r="I172" i="31"/>
  <c r="H176" i="34"/>
  <c r="E172" i="32"/>
  <c r="G176" i="35"/>
  <c r="I108" i="31"/>
  <c r="E108" i="32"/>
  <c r="H112" i="34"/>
  <c r="G112" i="35"/>
  <c r="I44" i="31"/>
  <c r="E44" i="32"/>
  <c r="H48" i="34"/>
  <c r="G48" i="35"/>
  <c r="I346" i="31"/>
  <c r="H350" i="34"/>
  <c r="E346" i="32"/>
  <c r="G350" i="35"/>
  <c r="I282" i="31"/>
  <c r="E282" i="32"/>
  <c r="H286" i="34"/>
  <c r="G286" i="35"/>
  <c r="I218" i="31"/>
  <c r="E218" i="32"/>
  <c r="H222" i="34"/>
  <c r="G222" i="35"/>
  <c r="I154" i="31"/>
  <c r="E154" i="32"/>
  <c r="H158" i="34"/>
  <c r="G158" i="35"/>
  <c r="I90" i="31"/>
  <c r="E90" i="32"/>
  <c r="H94" i="34"/>
  <c r="G94" i="35"/>
  <c r="I26" i="31"/>
  <c r="E26" i="32"/>
  <c r="H30" i="34"/>
  <c r="G30" i="35"/>
  <c r="I364" i="31"/>
  <c r="E364" i="32"/>
  <c r="H368" i="34"/>
  <c r="G368" i="35"/>
  <c r="I300" i="31"/>
  <c r="H304" i="34"/>
  <c r="E300" i="32"/>
  <c r="G304" i="35"/>
  <c r="I385" i="31"/>
  <c r="H389" i="34"/>
  <c r="E385" i="32"/>
  <c r="G389" i="35"/>
  <c r="I326" i="31"/>
  <c r="E326" i="32"/>
  <c r="H330" i="34"/>
  <c r="G330" i="35"/>
  <c r="I262" i="31"/>
  <c r="G266" i="35"/>
  <c r="H266" i="34"/>
  <c r="E262" i="32"/>
  <c r="I198" i="31"/>
  <c r="G202" i="35"/>
  <c r="H202" i="34"/>
  <c r="E198" i="32"/>
  <c r="I134" i="31"/>
  <c r="G138" i="35"/>
  <c r="E134" i="32"/>
  <c r="H138" i="34"/>
  <c r="I70" i="31"/>
  <c r="G74" i="35"/>
  <c r="E70" i="32"/>
  <c r="H74" i="34"/>
  <c r="I6" i="31"/>
  <c r="H10" i="34"/>
  <c r="G10" i="35"/>
  <c r="E6" i="32"/>
  <c r="I315" i="31"/>
  <c r="E315" i="32"/>
  <c r="H319" i="34"/>
  <c r="G319" i="35"/>
  <c r="I251" i="31"/>
  <c r="E251" i="32"/>
  <c r="H255" i="34"/>
  <c r="G255" i="35"/>
  <c r="I187" i="31"/>
  <c r="E187" i="32"/>
  <c r="H191" i="34"/>
  <c r="G191" i="35"/>
  <c r="I115" i="31"/>
  <c r="E115" i="32"/>
  <c r="H119" i="34"/>
  <c r="G119" i="35"/>
  <c r="I328" i="31"/>
  <c r="H332" i="34"/>
  <c r="E328" i="32"/>
  <c r="G332" i="35"/>
  <c r="I264" i="31"/>
  <c r="E264" i="32"/>
  <c r="H268" i="34"/>
  <c r="G268" i="35"/>
  <c r="I200" i="31"/>
  <c r="E200" i="32"/>
  <c r="H204" i="34"/>
  <c r="G204" i="35"/>
  <c r="I136" i="31"/>
  <c r="E136" i="32"/>
  <c r="H140" i="34"/>
  <c r="G140" i="35"/>
  <c r="I72" i="31"/>
  <c r="E72" i="32"/>
  <c r="H76" i="34"/>
  <c r="G76" i="35"/>
  <c r="I8" i="31"/>
  <c r="E8" i="32"/>
  <c r="H12" i="34"/>
  <c r="G12" i="35"/>
  <c r="I223" i="31"/>
  <c r="E223" i="32"/>
  <c r="H227" i="34"/>
  <c r="G227" i="35"/>
  <c r="I159" i="31"/>
  <c r="E159" i="32"/>
  <c r="H163" i="34"/>
  <c r="G163" i="35"/>
  <c r="I95" i="31"/>
  <c r="E95" i="32"/>
  <c r="H99" i="34"/>
  <c r="G99" i="35"/>
  <c r="I31" i="31"/>
  <c r="E31" i="32"/>
  <c r="G35" i="35"/>
  <c r="H35" i="34"/>
  <c r="I345" i="31"/>
  <c r="H349" i="34"/>
  <c r="E345" i="32"/>
  <c r="G349" i="35"/>
  <c r="I281" i="31"/>
  <c r="H285" i="34"/>
  <c r="E281" i="32"/>
  <c r="G285" i="35"/>
  <c r="I217" i="31"/>
  <c r="H221" i="34"/>
  <c r="E217" i="32"/>
  <c r="G221" i="35"/>
  <c r="I153" i="31"/>
  <c r="H157" i="34"/>
  <c r="E153" i="32"/>
  <c r="G157" i="35"/>
  <c r="I89" i="31"/>
  <c r="E89" i="32"/>
  <c r="H93" i="34"/>
  <c r="G93" i="35"/>
  <c r="I17" i="31"/>
  <c r="E17" i="32"/>
  <c r="H21" i="34"/>
  <c r="G21" i="35"/>
  <c r="I91" i="31"/>
  <c r="E91" i="32"/>
  <c r="H95" i="34"/>
  <c r="G95" i="35"/>
  <c r="I27" i="31"/>
  <c r="E27" i="32"/>
  <c r="H31" i="34"/>
  <c r="G31" i="35"/>
  <c r="I301" i="31"/>
  <c r="H305" i="34"/>
  <c r="E301" i="32"/>
  <c r="G305" i="35"/>
  <c r="I237" i="31"/>
  <c r="H241" i="34"/>
  <c r="E237" i="32"/>
  <c r="G241" i="35"/>
  <c r="I173" i="31"/>
  <c r="H177" i="34"/>
  <c r="E173" i="32"/>
  <c r="G177" i="35"/>
  <c r="I109" i="31"/>
  <c r="E109" i="32"/>
  <c r="G113" i="35"/>
  <c r="H113" i="34"/>
  <c r="I45" i="31"/>
  <c r="E45" i="32"/>
  <c r="G49" i="35"/>
  <c r="H49" i="34"/>
  <c r="I228" i="31"/>
  <c r="E228" i="32"/>
  <c r="H232" i="34"/>
  <c r="G232" i="35"/>
  <c r="I164" i="31"/>
  <c r="E164" i="32"/>
  <c r="H168" i="34"/>
  <c r="G168" i="35"/>
  <c r="I100" i="31"/>
  <c r="E100" i="32"/>
  <c r="H104" i="34"/>
  <c r="G104" i="35"/>
  <c r="I36" i="31"/>
  <c r="E36" i="32"/>
  <c r="H40" i="34"/>
  <c r="G40" i="35"/>
  <c r="I126" i="31"/>
  <c r="E126" i="32"/>
  <c r="G130" i="35"/>
  <c r="H130" i="34"/>
  <c r="I62" i="31"/>
  <c r="E62" i="32"/>
  <c r="G66" i="35"/>
  <c r="H66" i="34"/>
  <c r="I387" i="31"/>
  <c r="E387" i="32"/>
  <c r="H391" i="34"/>
  <c r="G391" i="35"/>
  <c r="I307" i="31"/>
  <c r="E307" i="32"/>
  <c r="H311" i="34"/>
  <c r="G311" i="35"/>
  <c r="I243" i="31"/>
  <c r="E243" i="32"/>
  <c r="H247" i="34"/>
  <c r="G247" i="35"/>
  <c r="I179" i="31"/>
  <c r="E179" i="32"/>
  <c r="H183" i="34"/>
  <c r="G183" i="35"/>
  <c r="I19" i="31"/>
  <c r="E19" i="32"/>
  <c r="H23" i="34"/>
  <c r="G23" i="35"/>
  <c r="I320" i="31"/>
  <c r="H324" i="34"/>
  <c r="E320" i="32"/>
  <c r="G324" i="35"/>
  <c r="I256" i="31"/>
  <c r="E256" i="32"/>
  <c r="H260" i="34"/>
  <c r="G260" i="35"/>
  <c r="I192" i="31"/>
  <c r="E192" i="32"/>
  <c r="H196" i="34"/>
  <c r="G196" i="35"/>
  <c r="I128" i="31"/>
  <c r="E128" i="32"/>
  <c r="H132" i="34"/>
  <c r="G132" i="35"/>
  <c r="I64" i="31"/>
  <c r="E64" i="32"/>
  <c r="H68" i="34"/>
  <c r="G68" i="35"/>
  <c r="I215" i="31"/>
  <c r="E215" i="32"/>
  <c r="H219" i="34"/>
  <c r="G219" i="35"/>
  <c r="I151" i="31"/>
  <c r="E151" i="32"/>
  <c r="H155" i="34"/>
  <c r="G155" i="35"/>
  <c r="I87" i="31"/>
  <c r="E87" i="32"/>
  <c r="H91" i="34"/>
  <c r="G91" i="35"/>
  <c r="I23" i="31"/>
  <c r="E23" i="32"/>
  <c r="H27" i="34"/>
  <c r="G27" i="35"/>
  <c r="I337" i="31"/>
  <c r="E337" i="32"/>
  <c r="H341" i="34"/>
  <c r="G341" i="35"/>
  <c r="I273" i="31"/>
  <c r="H277" i="34"/>
  <c r="E273" i="32"/>
  <c r="G277" i="35"/>
  <c r="I209" i="31"/>
  <c r="H213" i="34"/>
  <c r="E209" i="32"/>
  <c r="G213" i="35"/>
  <c r="I145" i="31"/>
  <c r="H149" i="34"/>
  <c r="E145" i="32"/>
  <c r="G149" i="35"/>
  <c r="I81" i="31"/>
  <c r="E81" i="32"/>
  <c r="G85" i="35"/>
  <c r="H85" i="34"/>
  <c r="I9" i="31"/>
  <c r="E9" i="32"/>
  <c r="H13" i="34"/>
  <c r="G13" i="35"/>
  <c r="I83" i="31"/>
  <c r="E83" i="32"/>
  <c r="H87" i="34"/>
  <c r="G87" i="35"/>
  <c r="I360" i="31"/>
  <c r="E360" i="32"/>
  <c r="H364" i="34"/>
  <c r="G364" i="35"/>
  <c r="I293" i="31"/>
  <c r="E293" i="32"/>
  <c r="H297" i="34"/>
  <c r="G297" i="35"/>
  <c r="I229" i="31"/>
  <c r="E229" i="32"/>
  <c r="H233" i="34"/>
  <c r="G233" i="35"/>
  <c r="I165" i="31"/>
  <c r="E165" i="32"/>
  <c r="H169" i="34"/>
  <c r="G169" i="35"/>
  <c r="I101" i="31"/>
  <c r="E101" i="32"/>
  <c r="H105" i="34"/>
  <c r="G105" i="35"/>
  <c r="I37" i="31"/>
  <c r="E37" i="32"/>
  <c r="H41" i="34"/>
  <c r="G41" i="35"/>
  <c r="I220" i="31"/>
  <c r="E220" i="32"/>
  <c r="H224" i="34"/>
  <c r="G224" i="35"/>
  <c r="I156" i="31"/>
  <c r="E156" i="32"/>
  <c r="H160" i="34"/>
  <c r="G160" i="35"/>
  <c r="I92" i="31"/>
  <c r="E92" i="32"/>
  <c r="H96" i="34"/>
  <c r="G96" i="35"/>
  <c r="I28" i="31"/>
  <c r="E28" i="32"/>
  <c r="H32" i="34"/>
  <c r="G32" i="35"/>
  <c r="I330" i="31"/>
  <c r="H334" i="34"/>
  <c r="E330" i="32"/>
  <c r="G334" i="35"/>
  <c r="I266" i="31"/>
  <c r="E266" i="32"/>
  <c r="H270" i="34"/>
  <c r="G270" i="35"/>
  <c r="I202" i="31"/>
  <c r="E202" i="32"/>
  <c r="H206" i="34"/>
  <c r="G206" i="35"/>
  <c r="I138" i="31"/>
  <c r="E138" i="32"/>
  <c r="I74" i="31"/>
  <c r="E74" i="32"/>
  <c r="H78" i="34"/>
  <c r="G78" i="35"/>
  <c r="I10" i="31"/>
  <c r="E10" i="32"/>
  <c r="H14" i="34"/>
  <c r="G14" i="35"/>
  <c r="I348" i="31"/>
  <c r="E348" i="32"/>
  <c r="H352" i="34"/>
  <c r="G352" i="35"/>
  <c r="I284" i="31"/>
  <c r="E284" i="32"/>
  <c r="H288" i="34"/>
  <c r="G288" i="35"/>
  <c r="I310" i="31"/>
  <c r="H314" i="34"/>
  <c r="E310" i="32"/>
  <c r="G314" i="35"/>
  <c r="I246" i="31"/>
  <c r="E246" i="32"/>
  <c r="H250" i="34"/>
  <c r="G250" i="35"/>
  <c r="I182" i="31"/>
  <c r="E182" i="32"/>
  <c r="H186" i="34"/>
  <c r="G186" i="35"/>
  <c r="I118" i="31"/>
  <c r="E118" i="32"/>
  <c r="G122" i="35"/>
  <c r="H122" i="34"/>
  <c r="I54" i="31"/>
  <c r="E54" i="32"/>
  <c r="G58" i="35"/>
  <c r="H58" i="34"/>
  <c r="I299" i="31"/>
  <c r="E299" i="32"/>
  <c r="H303" i="34"/>
  <c r="G303" i="35"/>
  <c r="I235" i="31"/>
  <c r="E235" i="32"/>
  <c r="H239" i="34"/>
  <c r="G239" i="35"/>
  <c r="I171" i="31"/>
  <c r="E171" i="32"/>
  <c r="H175" i="34"/>
  <c r="G175" i="35"/>
  <c r="I11" i="31"/>
  <c r="E11" i="32"/>
  <c r="H15" i="34"/>
  <c r="G15" i="35"/>
  <c r="I312" i="31"/>
  <c r="H316" i="34"/>
  <c r="E312" i="32"/>
  <c r="G316" i="35"/>
  <c r="I248" i="31"/>
  <c r="E248" i="32"/>
  <c r="G252" i="35"/>
  <c r="H252" i="34"/>
  <c r="I184" i="31"/>
  <c r="E184" i="32"/>
  <c r="G188" i="35"/>
  <c r="H188" i="34"/>
  <c r="I120" i="31"/>
  <c r="E120" i="32"/>
  <c r="H124" i="34"/>
  <c r="G124" i="35"/>
  <c r="I56" i="31"/>
  <c r="E56" i="32"/>
  <c r="H60" i="34"/>
  <c r="G60" i="35"/>
  <c r="I207" i="31"/>
  <c r="H211" i="34"/>
  <c r="E207" i="32"/>
  <c r="G211" i="35"/>
  <c r="I143" i="31"/>
  <c r="H147" i="34"/>
  <c r="E143" i="32"/>
  <c r="G147" i="35"/>
  <c r="I79" i="31"/>
  <c r="H83" i="34"/>
  <c r="E79" i="32"/>
  <c r="G83" i="35"/>
  <c r="I15" i="31"/>
  <c r="E15" i="32"/>
  <c r="H19" i="34"/>
  <c r="G19" i="35"/>
  <c r="I329" i="31"/>
  <c r="E329" i="32"/>
  <c r="H333" i="34"/>
  <c r="G333" i="35"/>
  <c r="I265" i="31"/>
  <c r="H269" i="34"/>
  <c r="E265" i="32"/>
  <c r="G269" i="35"/>
  <c r="I201" i="31"/>
  <c r="H205" i="34"/>
  <c r="E201" i="32"/>
  <c r="G205" i="35"/>
  <c r="I137" i="31"/>
  <c r="H141" i="34"/>
  <c r="E137" i="32"/>
  <c r="G141" i="35"/>
  <c r="I73" i="31"/>
  <c r="E73" i="32"/>
  <c r="H77" i="34"/>
  <c r="G77" i="35"/>
  <c r="I379" i="31"/>
  <c r="H383" i="34"/>
  <c r="E379" i="32"/>
  <c r="G383" i="35"/>
  <c r="I75" i="31"/>
  <c r="E75" i="32"/>
  <c r="H79" i="34"/>
  <c r="G79" i="35"/>
  <c r="I349" i="31"/>
  <c r="E349" i="32"/>
  <c r="H353" i="34"/>
  <c r="G353" i="35"/>
  <c r="I285" i="31"/>
  <c r="E285" i="32"/>
  <c r="H289" i="34"/>
  <c r="G289" i="35"/>
  <c r="I221" i="31"/>
  <c r="E221" i="32"/>
  <c r="H225" i="34"/>
  <c r="G225" i="35"/>
  <c r="I157" i="31"/>
  <c r="E157" i="32"/>
  <c r="G161" i="35"/>
  <c r="H161" i="34"/>
  <c r="I93" i="31"/>
  <c r="E93" i="32"/>
  <c r="G97" i="35"/>
  <c r="H97" i="34"/>
  <c r="I29" i="31"/>
  <c r="E29" i="32"/>
  <c r="H33" i="34"/>
  <c r="G33" i="35"/>
  <c r="I212" i="31"/>
  <c r="E212" i="32"/>
  <c r="H216" i="34"/>
  <c r="G216" i="35"/>
  <c r="I148" i="31"/>
  <c r="E148" i="32"/>
  <c r="H152" i="34"/>
  <c r="G152" i="35"/>
  <c r="I84" i="31"/>
  <c r="E84" i="32"/>
  <c r="H88" i="34"/>
  <c r="G88" i="35"/>
  <c r="I20" i="31"/>
  <c r="E20" i="32"/>
  <c r="H24" i="34"/>
  <c r="G24" i="35"/>
  <c r="H369" i="34"/>
  <c r="H363" i="34"/>
  <c r="H361" i="34"/>
  <c r="I367" i="31"/>
  <c r="H371" i="34"/>
  <c r="H166" i="34"/>
  <c r="H377" i="34"/>
  <c r="H355" i="34"/>
  <c r="H55" i="34"/>
  <c r="H291" i="34"/>
  <c r="H308" i="34"/>
  <c r="H44" i="34"/>
  <c r="H331" i="34"/>
  <c r="H180" i="34"/>
  <c r="H323" i="34"/>
  <c r="H378" i="34"/>
  <c r="H283" i="34"/>
  <c r="H347" i="34"/>
  <c r="H16" i="34"/>
  <c r="H339" i="34"/>
  <c r="H385" i="34"/>
  <c r="H62" i="34"/>
  <c r="H69" i="34"/>
  <c r="H167" i="34"/>
  <c r="H190" i="34"/>
  <c r="H317" i="34"/>
  <c r="H280" i="34"/>
  <c r="H315" i="34"/>
  <c r="H71" i="34"/>
  <c r="H307" i="34"/>
  <c r="H384" i="34"/>
  <c r="H52" i="34"/>
  <c r="H262" i="34"/>
  <c r="H325" i="34"/>
  <c r="H134" i="34"/>
  <c r="H388" i="34"/>
  <c r="H379" i="34"/>
  <c r="H275" i="34"/>
  <c r="H309" i="34"/>
  <c r="H295" i="34"/>
  <c r="H299" i="34"/>
  <c r="B8" i="35"/>
  <c r="C8" i="34"/>
  <c r="B4" i="32"/>
  <c r="C4" i="31"/>
  <c r="G142" i="35" l="1"/>
  <c r="G1" i="35" s="1"/>
  <c r="G6" i="35"/>
  <c r="E1" i="32"/>
  <c r="E2" i="32"/>
  <c r="H142" i="34"/>
  <c r="G2" i="35" l="1"/>
  <c r="G5" i="35"/>
  <c r="E3" i="32"/>
  <c r="J14" i="31" s="1"/>
  <c r="J271" i="31" l="1"/>
  <c r="J212" i="31"/>
  <c r="J9" i="31"/>
  <c r="G3" i="35"/>
  <c r="G7" i="35"/>
  <c r="I18" i="34" l="1"/>
  <c r="I26" i="34"/>
  <c r="I34" i="34"/>
  <c r="I42" i="34"/>
  <c r="I50" i="34"/>
  <c r="I58" i="34"/>
  <c r="I66" i="34"/>
  <c r="I74" i="34"/>
  <c r="I82" i="34"/>
  <c r="I90" i="34"/>
  <c r="I98" i="34"/>
  <c r="I106" i="34"/>
  <c r="I114" i="34"/>
  <c r="I122" i="34"/>
  <c r="I130" i="34"/>
  <c r="I138" i="34"/>
  <c r="I146" i="34"/>
  <c r="I154" i="34"/>
  <c r="I162" i="34"/>
  <c r="I170" i="34"/>
  <c r="I178" i="34"/>
  <c r="I186" i="34"/>
  <c r="I194" i="34"/>
  <c r="I202" i="34"/>
  <c r="I210" i="34"/>
  <c r="I218" i="34"/>
  <c r="I226" i="34"/>
  <c r="I234" i="34"/>
  <c r="I242" i="34"/>
  <c r="I250" i="34"/>
  <c r="I258" i="34"/>
  <c r="I266" i="34"/>
  <c r="I274" i="34"/>
  <c r="I282" i="34"/>
  <c r="I290" i="34"/>
  <c r="I298" i="34"/>
  <c r="I306" i="34"/>
  <c r="I314" i="34"/>
  <c r="I322" i="34"/>
  <c r="I330" i="34"/>
  <c r="I338" i="34"/>
  <c r="I346" i="34"/>
  <c r="I354" i="34"/>
  <c r="I362" i="34"/>
  <c r="I370" i="34"/>
  <c r="I378" i="34"/>
  <c r="I386" i="34"/>
  <c r="I10" i="34"/>
  <c r="I11" i="34"/>
  <c r="I19" i="34"/>
  <c r="I27" i="34"/>
  <c r="I35" i="34"/>
  <c r="I43" i="34"/>
  <c r="I51" i="34"/>
  <c r="I59" i="34"/>
  <c r="I67" i="34"/>
  <c r="I75" i="34"/>
  <c r="I83" i="34"/>
  <c r="I91" i="34"/>
  <c r="I99" i="34"/>
  <c r="I107" i="34"/>
  <c r="I115" i="34"/>
  <c r="I123" i="34"/>
  <c r="I131" i="34"/>
  <c r="I139" i="34"/>
  <c r="I147" i="34"/>
  <c r="I155" i="34"/>
  <c r="I163" i="34"/>
  <c r="I171" i="34"/>
  <c r="I179" i="34"/>
  <c r="I187" i="34"/>
  <c r="I195" i="34"/>
  <c r="I203" i="34"/>
  <c r="I211" i="34"/>
  <c r="I219" i="34"/>
  <c r="I227" i="34"/>
  <c r="I235" i="34"/>
  <c r="I243" i="34"/>
  <c r="I251" i="34"/>
  <c r="I259" i="34"/>
  <c r="I267" i="34"/>
  <c r="I275" i="34"/>
  <c r="I283" i="34"/>
  <c r="I291" i="34"/>
  <c r="I299" i="34"/>
  <c r="I307" i="34"/>
  <c r="I315" i="34"/>
  <c r="I323" i="34"/>
  <c r="I331" i="34"/>
  <c r="I339" i="34"/>
  <c r="I347" i="34"/>
  <c r="I355" i="34"/>
  <c r="I363" i="34"/>
  <c r="I371" i="34"/>
  <c r="I379" i="34"/>
  <c r="I387" i="34"/>
  <c r="I12" i="34"/>
  <c r="I20" i="34"/>
  <c r="I28" i="34"/>
  <c r="I36" i="34"/>
  <c r="I44" i="34"/>
  <c r="I52" i="34"/>
  <c r="I60" i="34"/>
  <c r="I68" i="34"/>
  <c r="I76" i="34"/>
  <c r="I84" i="34"/>
  <c r="I92" i="34"/>
  <c r="I100" i="34"/>
  <c r="I108" i="34"/>
  <c r="I116" i="34"/>
  <c r="I124" i="34"/>
  <c r="I132" i="34"/>
  <c r="I140" i="34"/>
  <c r="I148" i="34"/>
  <c r="I156" i="34"/>
  <c r="I164" i="34"/>
  <c r="I172" i="34"/>
  <c r="I180" i="34"/>
  <c r="I188" i="34"/>
  <c r="I196" i="34"/>
  <c r="I204" i="34"/>
  <c r="I212" i="34"/>
  <c r="I220" i="34"/>
  <c r="I228" i="34"/>
  <c r="I236" i="34"/>
  <c r="I244" i="34"/>
  <c r="I252" i="34"/>
  <c r="I260" i="34"/>
  <c r="I268" i="34"/>
  <c r="I276" i="34"/>
  <c r="I284" i="34"/>
  <c r="I292" i="34"/>
  <c r="I300" i="34"/>
  <c r="I308" i="34"/>
  <c r="I316" i="34"/>
  <c r="I324" i="34"/>
  <c r="I332" i="34"/>
  <c r="I340" i="34"/>
  <c r="I348" i="34"/>
  <c r="I356" i="34"/>
  <c r="I364" i="34"/>
  <c r="I372" i="34"/>
  <c r="I380" i="34"/>
  <c r="I388" i="34"/>
  <c r="I13" i="34"/>
  <c r="I21" i="34"/>
  <c r="I29" i="34"/>
  <c r="I37" i="34"/>
  <c r="I45" i="34"/>
  <c r="I53" i="34"/>
  <c r="I61" i="34"/>
  <c r="I69" i="34"/>
  <c r="I77" i="34"/>
  <c r="I85" i="34"/>
  <c r="I93" i="34"/>
  <c r="I101" i="34"/>
  <c r="I109" i="34"/>
  <c r="I117" i="34"/>
  <c r="I125" i="34"/>
  <c r="I133" i="34"/>
  <c r="I141" i="34"/>
  <c r="I149" i="34"/>
  <c r="I157" i="34"/>
  <c r="I165" i="34"/>
  <c r="I173" i="34"/>
  <c r="I181" i="34"/>
  <c r="I189" i="34"/>
  <c r="I197" i="34"/>
  <c r="I205" i="34"/>
  <c r="I213" i="34"/>
  <c r="I221" i="34"/>
  <c r="I229" i="34"/>
  <c r="I237" i="34"/>
  <c r="I245" i="34"/>
  <c r="I253" i="34"/>
  <c r="I261" i="34"/>
  <c r="I269" i="34"/>
  <c r="I277" i="34"/>
  <c r="I285" i="34"/>
  <c r="I293" i="34"/>
  <c r="I301" i="34"/>
  <c r="I309" i="34"/>
  <c r="I317" i="34"/>
  <c r="I325" i="34"/>
  <c r="I333" i="34"/>
  <c r="I341" i="34"/>
  <c r="I349" i="34"/>
  <c r="I357" i="34"/>
  <c r="I365" i="34"/>
  <c r="I373" i="34"/>
  <c r="I381" i="34"/>
  <c r="I389" i="34"/>
  <c r="I14" i="34"/>
  <c r="I22" i="34"/>
  <c r="I30" i="34"/>
  <c r="I38" i="34"/>
  <c r="I46" i="34"/>
  <c r="I54" i="34"/>
  <c r="I62" i="34"/>
  <c r="I70" i="34"/>
  <c r="I78" i="34"/>
  <c r="I86" i="34"/>
  <c r="I94" i="34"/>
  <c r="I102" i="34"/>
  <c r="I110" i="34"/>
  <c r="I118" i="34"/>
  <c r="I126" i="34"/>
  <c r="I134" i="34"/>
  <c r="I142" i="34"/>
  <c r="I150" i="34"/>
  <c r="I158" i="34"/>
  <c r="I166" i="34"/>
  <c r="I174" i="34"/>
  <c r="I182" i="34"/>
  <c r="I190" i="34"/>
  <c r="I198" i="34"/>
  <c r="I206" i="34"/>
  <c r="I214" i="34"/>
  <c r="I222" i="34"/>
  <c r="I230" i="34"/>
  <c r="I238" i="34"/>
  <c r="I246" i="34"/>
  <c r="I254" i="34"/>
  <c r="I262" i="34"/>
  <c r="I270" i="34"/>
  <c r="I278" i="34"/>
  <c r="I286" i="34"/>
  <c r="I294" i="34"/>
  <c r="I302" i="34"/>
  <c r="I310" i="34"/>
  <c r="I318" i="34"/>
  <c r="I326" i="34"/>
  <c r="I334" i="34"/>
  <c r="I342" i="34"/>
  <c r="I350" i="34"/>
  <c r="I358" i="34"/>
  <c r="I366" i="34"/>
  <c r="I374" i="34"/>
  <c r="I382" i="34"/>
  <c r="I390" i="34"/>
  <c r="I15" i="34"/>
  <c r="I23" i="34"/>
  <c r="I31" i="34"/>
  <c r="I39" i="34"/>
  <c r="I47" i="34"/>
  <c r="I55" i="34"/>
  <c r="I63" i="34"/>
  <c r="I71" i="34"/>
  <c r="I79" i="34"/>
  <c r="I87" i="34"/>
  <c r="I95" i="34"/>
  <c r="I103" i="34"/>
  <c r="I111" i="34"/>
  <c r="I119" i="34"/>
  <c r="I127" i="34"/>
  <c r="I135" i="34"/>
  <c r="I143" i="34"/>
  <c r="I151" i="34"/>
  <c r="I159" i="34"/>
  <c r="I167" i="34"/>
  <c r="I175" i="34"/>
  <c r="I183" i="34"/>
  <c r="I191" i="34"/>
  <c r="I199" i="34"/>
  <c r="I207" i="34"/>
  <c r="I215" i="34"/>
  <c r="I223" i="34"/>
  <c r="I231" i="34"/>
  <c r="I239" i="34"/>
  <c r="I247" i="34"/>
  <c r="I255" i="34"/>
  <c r="I263" i="34"/>
  <c r="I271" i="34"/>
  <c r="I279" i="34"/>
  <c r="I287" i="34"/>
  <c r="I295" i="34"/>
  <c r="I303" i="34"/>
  <c r="I311" i="34"/>
  <c r="I319" i="34"/>
  <c r="I327" i="34"/>
  <c r="I335" i="34"/>
  <c r="I343" i="34"/>
  <c r="I351" i="34"/>
  <c r="I359" i="34"/>
  <c r="I367" i="34"/>
  <c r="I375" i="34"/>
  <c r="I383" i="34"/>
  <c r="I391" i="34"/>
  <c r="I16" i="34"/>
  <c r="I24" i="34"/>
  <c r="I32" i="34"/>
  <c r="I40" i="34"/>
  <c r="I48" i="34"/>
  <c r="I56" i="34"/>
  <c r="I64" i="34"/>
  <c r="I72" i="34"/>
  <c r="I80" i="34"/>
  <c r="I88" i="34"/>
  <c r="I96" i="34"/>
  <c r="I104" i="34"/>
  <c r="I112" i="34"/>
  <c r="I120" i="34"/>
  <c r="I128" i="34"/>
  <c r="I136" i="34"/>
  <c r="I144" i="34"/>
  <c r="I152" i="34"/>
  <c r="I160" i="34"/>
  <c r="I168" i="34"/>
  <c r="I176" i="34"/>
  <c r="I184" i="34"/>
  <c r="I192" i="34"/>
  <c r="I200" i="34"/>
  <c r="I208" i="34"/>
  <c r="I216" i="34"/>
  <c r="I224" i="34"/>
  <c r="I232" i="34"/>
  <c r="I240" i="34"/>
  <c r="I248" i="34"/>
  <c r="I256" i="34"/>
  <c r="I264" i="34"/>
  <c r="I272" i="34"/>
  <c r="I280" i="34"/>
  <c r="I288" i="34"/>
  <c r="I296" i="34"/>
  <c r="I304" i="34"/>
  <c r="I312" i="34"/>
  <c r="I320" i="34"/>
  <c r="I328" i="34"/>
  <c r="I336" i="34"/>
  <c r="I344" i="34"/>
  <c r="I352" i="34"/>
  <c r="I360" i="34"/>
  <c r="I368" i="34"/>
  <c r="I376" i="34"/>
  <c r="I384" i="34"/>
  <c r="I392" i="34"/>
  <c r="I73" i="34"/>
  <c r="I137" i="34"/>
  <c r="I201" i="34"/>
  <c r="I265" i="34"/>
  <c r="I329" i="34"/>
  <c r="I385" i="34"/>
  <c r="I17" i="34"/>
  <c r="I81" i="34"/>
  <c r="I145" i="34"/>
  <c r="I209" i="34"/>
  <c r="I273" i="34"/>
  <c r="I337" i="34"/>
  <c r="I25" i="34"/>
  <c r="I89" i="34"/>
  <c r="I153" i="34"/>
  <c r="I217" i="34"/>
  <c r="I281" i="34"/>
  <c r="I345" i="34"/>
  <c r="I129" i="34"/>
  <c r="I33" i="34"/>
  <c r="I97" i="34"/>
  <c r="I161" i="34"/>
  <c r="I225" i="34"/>
  <c r="I289" i="34"/>
  <c r="I353" i="34"/>
  <c r="I257" i="34"/>
  <c r="I41" i="34"/>
  <c r="I105" i="34"/>
  <c r="I169" i="34"/>
  <c r="I233" i="34"/>
  <c r="I297" i="34"/>
  <c r="I361" i="34"/>
  <c r="I321" i="34"/>
  <c r="I49" i="34"/>
  <c r="I113" i="34"/>
  <c r="I177" i="34"/>
  <c r="I241" i="34"/>
  <c r="I305" i="34"/>
  <c r="I369" i="34"/>
  <c r="I193" i="34"/>
  <c r="I57" i="34"/>
  <c r="I121" i="34"/>
  <c r="I185" i="34"/>
  <c r="I249" i="34"/>
  <c r="I313" i="34"/>
  <c r="I377" i="34"/>
  <c r="I65" i="34"/>
  <c r="R8" i="33" l="1"/>
  <c r="R16" i="33"/>
  <c r="R24" i="33"/>
  <c r="R32" i="33"/>
  <c r="R40" i="33"/>
  <c r="R48" i="33"/>
  <c r="R56" i="33"/>
  <c r="R64" i="33"/>
  <c r="R72" i="33"/>
  <c r="R80" i="33"/>
  <c r="R88" i="33"/>
  <c r="R96" i="33"/>
  <c r="R104" i="33"/>
  <c r="R112" i="33"/>
  <c r="R120" i="33"/>
  <c r="R128" i="33"/>
  <c r="R136" i="33"/>
  <c r="R144" i="33"/>
  <c r="R152" i="33"/>
  <c r="R160" i="33"/>
  <c r="R168" i="33"/>
  <c r="R176" i="33"/>
  <c r="R184" i="33"/>
  <c r="R192" i="33"/>
  <c r="R200" i="33"/>
  <c r="R208" i="33"/>
  <c r="R216" i="33"/>
  <c r="R224" i="33"/>
  <c r="R232" i="33"/>
  <c r="R240" i="33"/>
  <c r="R248" i="33"/>
  <c r="R256" i="33"/>
  <c r="R264" i="33"/>
  <c r="R272" i="33"/>
  <c r="R280" i="33"/>
  <c r="R288" i="33"/>
  <c r="R296" i="33"/>
  <c r="R304" i="33"/>
  <c r="R312" i="33"/>
  <c r="R320" i="33"/>
  <c r="R328" i="33"/>
  <c r="R336" i="33"/>
  <c r="R344" i="33"/>
  <c r="R352" i="33"/>
  <c r="R360" i="33"/>
  <c r="R368" i="33"/>
  <c r="R376" i="33"/>
  <c r="R384" i="33"/>
  <c r="R9" i="33"/>
  <c r="R17" i="33"/>
  <c r="R25" i="33"/>
  <c r="R33" i="33"/>
  <c r="R41" i="33"/>
  <c r="R49" i="33"/>
  <c r="R57" i="33"/>
  <c r="R65" i="33"/>
  <c r="R73" i="33"/>
  <c r="R81" i="33"/>
  <c r="R89" i="33"/>
  <c r="R97" i="33"/>
  <c r="R105" i="33"/>
  <c r="R113" i="33"/>
  <c r="R121" i="33"/>
  <c r="R129" i="33"/>
  <c r="R137" i="33"/>
  <c r="R145" i="33"/>
  <c r="R153" i="33"/>
  <c r="R161" i="33"/>
  <c r="R169" i="33"/>
  <c r="R177" i="33"/>
  <c r="R185" i="33"/>
  <c r="R193" i="33"/>
  <c r="R201" i="33"/>
  <c r="R209" i="33"/>
  <c r="R217" i="33"/>
  <c r="R225" i="33"/>
  <c r="R233" i="33"/>
  <c r="R241" i="33"/>
  <c r="R249" i="33"/>
  <c r="R257" i="33"/>
  <c r="R265" i="33"/>
  <c r="R273" i="33"/>
  <c r="R281" i="33"/>
  <c r="R289" i="33"/>
  <c r="R297" i="33"/>
  <c r="R305" i="33"/>
  <c r="R313" i="33"/>
  <c r="R321" i="33"/>
  <c r="R329" i="33"/>
  <c r="R337" i="33"/>
  <c r="R345" i="33"/>
  <c r="R353" i="33"/>
  <c r="R361" i="33"/>
  <c r="R369" i="33"/>
  <c r="R377" i="33"/>
  <c r="R10" i="33"/>
  <c r="R18" i="33"/>
  <c r="R26" i="33"/>
  <c r="R34" i="33"/>
  <c r="R42" i="33"/>
  <c r="R50" i="33"/>
  <c r="R58" i="33"/>
  <c r="R66" i="33"/>
  <c r="R74" i="33"/>
  <c r="R82" i="33"/>
  <c r="R90" i="33"/>
  <c r="R98" i="33"/>
  <c r="R106" i="33"/>
  <c r="R114" i="33"/>
  <c r="R122" i="33"/>
  <c r="R130" i="33"/>
  <c r="R138" i="33"/>
  <c r="R146" i="33"/>
  <c r="R154" i="33"/>
  <c r="R162" i="33"/>
  <c r="R170" i="33"/>
  <c r="R178" i="33"/>
  <c r="R186" i="33"/>
  <c r="R194" i="33"/>
  <c r="R202" i="33"/>
  <c r="R210" i="33"/>
  <c r="R218" i="33"/>
  <c r="R226" i="33"/>
  <c r="R234" i="33"/>
  <c r="R242" i="33"/>
  <c r="R250" i="33"/>
  <c r="R258" i="33"/>
  <c r="R266" i="33"/>
  <c r="R274" i="33"/>
  <c r="R282" i="33"/>
  <c r="R290" i="33"/>
  <c r="R298" i="33"/>
  <c r="R306" i="33"/>
  <c r="R314" i="33"/>
  <c r="R322" i="33"/>
  <c r="R330" i="33"/>
  <c r="R338" i="33"/>
  <c r="R346" i="33"/>
  <c r="R354" i="33"/>
  <c r="R362" i="33"/>
  <c r="R370" i="33"/>
  <c r="R378" i="33"/>
  <c r="R2" i="33"/>
  <c r="R3" i="33"/>
  <c r="R11" i="33"/>
  <c r="R19" i="33"/>
  <c r="R27" i="33"/>
  <c r="R35" i="33"/>
  <c r="R43" i="33"/>
  <c r="R51" i="33"/>
  <c r="R59" i="33"/>
  <c r="R67" i="33"/>
  <c r="R75" i="33"/>
  <c r="R83" i="33"/>
  <c r="R91" i="33"/>
  <c r="R99" i="33"/>
  <c r="R107" i="33"/>
  <c r="R115" i="33"/>
  <c r="R123" i="33"/>
  <c r="R131" i="33"/>
  <c r="R139" i="33"/>
  <c r="R147" i="33"/>
  <c r="R155" i="33"/>
  <c r="R163" i="33"/>
  <c r="R171" i="33"/>
  <c r="R179" i="33"/>
  <c r="R187" i="33"/>
  <c r="R195" i="33"/>
  <c r="R203" i="33"/>
  <c r="R211" i="33"/>
  <c r="R219" i="33"/>
  <c r="R227" i="33"/>
  <c r="R235" i="33"/>
  <c r="R243" i="33"/>
  <c r="R251" i="33"/>
  <c r="R259" i="33"/>
  <c r="R267" i="33"/>
  <c r="R275" i="33"/>
  <c r="R283" i="33"/>
  <c r="R291" i="33"/>
  <c r="R299" i="33"/>
  <c r="R307" i="33"/>
  <c r="R315" i="33"/>
  <c r="R323" i="33"/>
  <c r="R331" i="33"/>
  <c r="R339" i="33"/>
  <c r="R347" i="33"/>
  <c r="R355" i="33"/>
  <c r="R363" i="33"/>
  <c r="R371" i="33"/>
  <c r="R379" i="33"/>
  <c r="R4" i="33"/>
  <c r="R12" i="33"/>
  <c r="R20" i="33"/>
  <c r="R28" i="33"/>
  <c r="R36" i="33"/>
  <c r="R44" i="33"/>
  <c r="R52" i="33"/>
  <c r="R60" i="33"/>
  <c r="R68" i="33"/>
  <c r="R76" i="33"/>
  <c r="R84" i="33"/>
  <c r="R92" i="33"/>
  <c r="R100" i="33"/>
  <c r="R108" i="33"/>
  <c r="R116" i="33"/>
  <c r="R124" i="33"/>
  <c r="R132" i="33"/>
  <c r="R140" i="33"/>
  <c r="R148" i="33"/>
  <c r="R156" i="33"/>
  <c r="R164" i="33"/>
  <c r="R172" i="33"/>
  <c r="R180" i="33"/>
  <c r="R188" i="33"/>
  <c r="R196" i="33"/>
  <c r="R204" i="33"/>
  <c r="R212" i="33"/>
  <c r="R220" i="33"/>
  <c r="R228" i="33"/>
  <c r="R236" i="33"/>
  <c r="R244" i="33"/>
  <c r="R252" i="33"/>
  <c r="R260" i="33"/>
  <c r="R268" i="33"/>
  <c r="R276" i="33"/>
  <c r="R284" i="33"/>
  <c r="R292" i="33"/>
  <c r="R300" i="33"/>
  <c r="R308" i="33"/>
  <c r="R316" i="33"/>
  <c r="R324" i="33"/>
  <c r="R332" i="33"/>
  <c r="R340" i="33"/>
  <c r="R348" i="33"/>
  <c r="R356" i="33"/>
  <c r="R364" i="33"/>
  <c r="R372" i="33"/>
  <c r="R380" i="33"/>
  <c r="R5" i="33"/>
  <c r="R13" i="33"/>
  <c r="R21" i="33"/>
  <c r="R29" i="33"/>
  <c r="R37" i="33"/>
  <c r="R45" i="33"/>
  <c r="R53" i="33"/>
  <c r="R61" i="33"/>
  <c r="R69" i="33"/>
  <c r="R77" i="33"/>
  <c r="R85" i="33"/>
  <c r="R93" i="33"/>
  <c r="R101" i="33"/>
  <c r="R109" i="33"/>
  <c r="R117" i="33"/>
  <c r="R125" i="33"/>
  <c r="R133" i="33"/>
  <c r="R141" i="33"/>
  <c r="R149" i="33"/>
  <c r="R157" i="33"/>
  <c r="R165" i="33"/>
  <c r="R173" i="33"/>
  <c r="R181" i="33"/>
  <c r="R189" i="33"/>
  <c r="R197" i="33"/>
  <c r="R205" i="33"/>
  <c r="R213" i="33"/>
  <c r="R221" i="33"/>
  <c r="R229" i="33"/>
  <c r="R237" i="33"/>
  <c r="R245" i="33"/>
  <c r="R253" i="33"/>
  <c r="R261" i="33"/>
  <c r="R269" i="33"/>
  <c r="R277" i="33"/>
  <c r="R285" i="33"/>
  <c r="R293" i="33"/>
  <c r="R301" i="33"/>
  <c r="R309" i="33"/>
  <c r="R317" i="33"/>
  <c r="R325" i="33"/>
  <c r="R333" i="33"/>
  <c r="R341" i="33"/>
  <c r="R349" i="33"/>
  <c r="R357" i="33"/>
  <c r="R365" i="33"/>
  <c r="R373" i="33"/>
  <c r="R381" i="33"/>
  <c r="R6" i="33"/>
  <c r="R14" i="33"/>
  <c r="R22" i="33"/>
  <c r="R30" i="33"/>
  <c r="R38" i="33"/>
  <c r="R46" i="33"/>
  <c r="R54" i="33"/>
  <c r="R62" i="33"/>
  <c r="R70" i="33"/>
  <c r="R78" i="33"/>
  <c r="R86" i="33"/>
  <c r="R94" i="33"/>
  <c r="R102" i="33"/>
  <c r="R110" i="33"/>
  <c r="R118" i="33"/>
  <c r="R126" i="33"/>
  <c r="R134" i="33"/>
  <c r="R142" i="33"/>
  <c r="R150" i="33"/>
  <c r="R158" i="33"/>
  <c r="R166" i="33"/>
  <c r="R174" i="33"/>
  <c r="R182" i="33"/>
  <c r="R190" i="33"/>
  <c r="R198" i="33"/>
  <c r="R206" i="33"/>
  <c r="R214" i="33"/>
  <c r="R222" i="33"/>
  <c r="R230" i="33"/>
  <c r="R238" i="33"/>
  <c r="R246" i="33"/>
  <c r="R254" i="33"/>
  <c r="R262" i="33"/>
  <c r="R270" i="33"/>
  <c r="R278" i="33"/>
  <c r="R286" i="33"/>
  <c r="R294" i="33"/>
  <c r="R302" i="33"/>
  <c r="R310" i="33"/>
  <c r="R318" i="33"/>
  <c r="R326" i="33"/>
  <c r="R334" i="33"/>
  <c r="R342" i="33"/>
  <c r="R350" i="33"/>
  <c r="R358" i="33"/>
  <c r="R366" i="33"/>
  <c r="R374" i="33"/>
  <c r="R382" i="33"/>
  <c r="R7" i="33"/>
  <c r="R15" i="33"/>
  <c r="R23" i="33"/>
  <c r="R31" i="33"/>
  <c r="R39" i="33"/>
  <c r="R47" i="33"/>
  <c r="R55" i="33"/>
  <c r="R63" i="33"/>
  <c r="R71" i="33"/>
  <c r="R79" i="33"/>
  <c r="R87" i="33"/>
  <c r="R95" i="33"/>
  <c r="R103" i="33"/>
  <c r="R111" i="33"/>
  <c r="R119" i="33"/>
  <c r="R127" i="33"/>
  <c r="R135" i="33"/>
  <c r="R143" i="33"/>
  <c r="R151" i="33"/>
  <c r="R159" i="33"/>
  <c r="R167" i="33"/>
  <c r="R175" i="33"/>
  <c r="R183" i="33"/>
  <c r="R191" i="33"/>
  <c r="R199" i="33"/>
  <c r="R207" i="33"/>
  <c r="R215" i="33"/>
  <c r="R223" i="33"/>
  <c r="R231" i="33"/>
  <c r="R239" i="33"/>
  <c r="R247" i="33"/>
  <c r="R255" i="33"/>
  <c r="R263" i="33"/>
  <c r="R271" i="33"/>
  <c r="R279" i="33"/>
  <c r="R287" i="33"/>
  <c r="R295" i="33"/>
  <c r="R303" i="33"/>
  <c r="R311" i="33"/>
  <c r="R319" i="33"/>
  <c r="R327" i="33"/>
  <c r="R335" i="33"/>
  <c r="R343" i="33"/>
  <c r="R351" i="33"/>
  <c r="R359" i="33"/>
  <c r="R367" i="33"/>
  <c r="R375" i="33"/>
  <c r="R383" i="33"/>
  <c r="S258" i="33" l="1"/>
  <c r="X258" i="33" s="1"/>
  <c r="AB258" i="33" s="1"/>
  <c r="AD258" i="33" s="1"/>
  <c r="D258" i="33" s="1"/>
  <c r="S194" i="33"/>
  <c r="X194" i="33" s="1"/>
  <c r="AB194" i="33" s="1"/>
  <c r="AD194" i="33" s="1"/>
  <c r="D194" i="33" s="1"/>
  <c r="S130" i="33"/>
  <c r="X130" i="33" s="1"/>
  <c r="AB130" i="33" s="1"/>
  <c r="AD130" i="33" s="1"/>
  <c r="D130" i="33" s="1"/>
  <c r="S66" i="33"/>
  <c r="X66" i="33" s="1"/>
  <c r="AB66" i="33" s="1"/>
  <c r="AD66" i="33" s="1"/>
  <c r="D66" i="33" s="1"/>
  <c r="S321" i="33"/>
  <c r="X321" i="33" s="1"/>
  <c r="AB321" i="33" s="1"/>
  <c r="AD321" i="33" s="1"/>
  <c r="D321" i="33" s="1"/>
  <c r="S257" i="33"/>
  <c r="X257" i="33" s="1"/>
  <c r="AB257" i="33" s="1"/>
  <c r="AD257" i="33" s="1"/>
  <c r="D257" i="33" s="1"/>
  <c r="S193" i="33"/>
  <c r="X193" i="33" s="1"/>
  <c r="AB193" i="33" s="1"/>
  <c r="AD193" i="33" s="1"/>
  <c r="D193" i="33" s="1"/>
  <c r="S129" i="33"/>
  <c r="X129" i="33" s="1"/>
  <c r="AB129" i="33" s="1"/>
  <c r="AD129" i="33" s="1"/>
  <c r="D129" i="33" s="1"/>
  <c r="S65" i="33"/>
  <c r="X65" i="33" s="1"/>
  <c r="AB65" i="33" s="1"/>
  <c r="AD65" i="33" s="1"/>
  <c r="D65" i="33" s="1"/>
  <c r="S384" i="33"/>
  <c r="X384" i="33" s="1"/>
  <c r="AB384" i="33" s="1"/>
  <c r="AD384" i="33" s="1"/>
  <c r="D384" i="33" s="1"/>
  <c r="S320" i="33"/>
  <c r="X320" i="33" s="1"/>
  <c r="AB320" i="33" s="1"/>
  <c r="AD320" i="33" s="1"/>
  <c r="D320" i="33" s="1"/>
  <c r="S256" i="33"/>
  <c r="X256" i="33" s="1"/>
  <c r="AB256" i="33" s="1"/>
  <c r="AD256" i="33" s="1"/>
  <c r="D256" i="33" s="1"/>
  <c r="S192" i="33"/>
  <c r="X192" i="33" s="1"/>
  <c r="AB192" i="33" s="1"/>
  <c r="AD192" i="33" s="1"/>
  <c r="D192" i="33" s="1"/>
  <c r="S128" i="33"/>
  <c r="X128" i="33" s="1"/>
  <c r="AB128" i="33" s="1"/>
  <c r="AD128" i="33" s="1"/>
  <c r="D128" i="33" s="1"/>
  <c r="S64" i="33"/>
  <c r="X64" i="33" s="1"/>
  <c r="AB64" i="33" s="1"/>
  <c r="AD64" i="33" s="1"/>
  <c r="D64" i="33" s="1"/>
  <c r="S327" i="33"/>
  <c r="X327" i="33" s="1"/>
  <c r="AB327" i="33" s="1"/>
  <c r="AD327" i="33" s="1"/>
  <c r="D327" i="33" s="1"/>
  <c r="S263" i="33"/>
  <c r="X263" i="33" s="1"/>
  <c r="AB263" i="33" s="1"/>
  <c r="AD263" i="33" s="1"/>
  <c r="D263" i="33" s="1"/>
  <c r="S135" i="33"/>
  <c r="X135" i="33" s="1"/>
  <c r="AB135" i="33" s="1"/>
  <c r="AD135" i="33" s="1"/>
  <c r="D135" i="33" s="1"/>
  <c r="S71" i="33"/>
  <c r="X71" i="33" s="1"/>
  <c r="AB71" i="33" s="1"/>
  <c r="AD71" i="33" s="1"/>
  <c r="D71" i="33" s="1"/>
  <c r="S7" i="33"/>
  <c r="X7" i="33" s="1"/>
  <c r="AB7" i="33" s="1"/>
  <c r="AD7" i="33" s="1"/>
  <c r="D7" i="33" s="1"/>
  <c r="S326" i="33"/>
  <c r="X326" i="33" s="1"/>
  <c r="AB326" i="33" s="1"/>
  <c r="AD326" i="33" s="1"/>
  <c r="D326" i="33" s="1"/>
  <c r="S262" i="33"/>
  <c r="X262" i="33" s="1"/>
  <c r="AB262" i="33" s="1"/>
  <c r="AD262" i="33" s="1"/>
  <c r="D262" i="33" s="1"/>
  <c r="S198" i="33"/>
  <c r="X198" i="33" s="1"/>
  <c r="AB198" i="33" s="1"/>
  <c r="AD198" i="33" s="1"/>
  <c r="D198" i="33" s="1"/>
  <c r="S134" i="33"/>
  <c r="X134" i="33" s="1"/>
  <c r="AB134" i="33" s="1"/>
  <c r="AD134" i="33" s="1"/>
  <c r="D134" i="33" s="1"/>
  <c r="S70" i="33"/>
  <c r="X70" i="33" s="1"/>
  <c r="AB70" i="33" s="1"/>
  <c r="AD70" i="33" s="1"/>
  <c r="D70" i="33" s="1"/>
  <c r="S6" i="33"/>
  <c r="X6" i="33" s="1"/>
  <c r="AB6" i="33" s="1"/>
  <c r="AD6" i="33" s="1"/>
  <c r="D6" i="33" s="1"/>
  <c r="S325" i="33"/>
  <c r="X325" i="33" s="1"/>
  <c r="AB325" i="33" s="1"/>
  <c r="AD325" i="33" s="1"/>
  <c r="D325" i="33" s="1"/>
  <c r="S261" i="33"/>
  <c r="X261" i="33" s="1"/>
  <c r="AB261" i="33" s="1"/>
  <c r="AD261" i="33" s="1"/>
  <c r="D261" i="33" s="1"/>
  <c r="S197" i="33"/>
  <c r="X197" i="33" s="1"/>
  <c r="AB197" i="33" s="1"/>
  <c r="AD197" i="33" s="1"/>
  <c r="D197" i="33" s="1"/>
  <c r="S133" i="33"/>
  <c r="X133" i="33" s="1"/>
  <c r="AB133" i="33" s="1"/>
  <c r="AD133" i="33" s="1"/>
  <c r="D133" i="33" s="1"/>
  <c r="S69" i="33"/>
  <c r="X69" i="33" s="1"/>
  <c r="AB69" i="33" s="1"/>
  <c r="AD69" i="33" s="1"/>
  <c r="D69" i="33" s="1"/>
  <c r="S5" i="33"/>
  <c r="X5" i="33" s="1"/>
  <c r="AB5" i="33" s="1"/>
  <c r="AD5" i="33" s="1"/>
  <c r="D5" i="33" s="1"/>
  <c r="S324" i="33"/>
  <c r="X324" i="33" s="1"/>
  <c r="AB324" i="33" s="1"/>
  <c r="AD324" i="33" s="1"/>
  <c r="D324" i="33" s="1"/>
  <c r="S260" i="33"/>
  <c r="X260" i="33" s="1"/>
  <c r="AB260" i="33" s="1"/>
  <c r="AD260" i="33" s="1"/>
  <c r="D260" i="33" s="1"/>
  <c r="S196" i="33"/>
  <c r="X196" i="33" s="1"/>
  <c r="AB196" i="33" s="1"/>
  <c r="AD196" i="33" s="1"/>
  <c r="D196" i="33" s="1"/>
  <c r="S132" i="33"/>
  <c r="X132" i="33" s="1"/>
  <c r="AB132" i="33" s="1"/>
  <c r="AD132" i="33" s="1"/>
  <c r="D132" i="33" s="1"/>
  <c r="S68" i="33"/>
  <c r="X68" i="33" s="1"/>
  <c r="AB68" i="33" s="1"/>
  <c r="AD68" i="33" s="1"/>
  <c r="D68" i="33" s="1"/>
  <c r="S4" i="33"/>
  <c r="X4" i="33" s="1"/>
  <c r="AB4" i="33" s="1"/>
  <c r="AD4" i="33" s="1"/>
  <c r="D4" i="33" s="1"/>
  <c r="S323" i="33"/>
  <c r="X323" i="33" s="1"/>
  <c r="AB323" i="33" s="1"/>
  <c r="AD323" i="33" s="1"/>
  <c r="D323" i="33" s="1"/>
  <c r="S259" i="33"/>
  <c r="X259" i="33" s="1"/>
  <c r="AB259" i="33" s="1"/>
  <c r="AD259" i="33" s="1"/>
  <c r="D259" i="33" s="1"/>
  <c r="S195" i="33"/>
  <c r="X195" i="33" s="1"/>
  <c r="AB195" i="33" s="1"/>
  <c r="AD195" i="33" s="1"/>
  <c r="D195" i="33" s="1"/>
  <c r="S131" i="33"/>
  <c r="X131" i="33" s="1"/>
  <c r="AB131" i="33" s="1"/>
  <c r="AD131" i="33" s="1"/>
  <c r="D131" i="33" s="1"/>
  <c r="S67" i="33"/>
  <c r="X67" i="33" s="1"/>
  <c r="AB67" i="33" s="1"/>
  <c r="AD67" i="33" s="1"/>
  <c r="D67" i="33" s="1"/>
  <c r="S266" i="33"/>
  <c r="X266" i="33" s="1"/>
  <c r="AB266" i="33" s="1"/>
  <c r="AD266" i="33" s="1"/>
  <c r="D266" i="33" s="1"/>
  <c r="S383" i="33"/>
  <c r="X383" i="33" s="1"/>
  <c r="AB383" i="33" s="1"/>
  <c r="AD383" i="33" s="1"/>
  <c r="D383" i="33" s="1"/>
  <c r="S319" i="33"/>
  <c r="X319" i="33" s="1"/>
  <c r="AB319" i="33" s="1"/>
  <c r="AD319" i="33" s="1"/>
  <c r="D319" i="33" s="1"/>
  <c r="S255" i="33"/>
  <c r="X255" i="33" s="1"/>
  <c r="AB255" i="33" s="1"/>
  <c r="AD255" i="33" s="1"/>
  <c r="D255" i="33" s="1"/>
  <c r="S191" i="33"/>
  <c r="X191" i="33" s="1"/>
  <c r="AB191" i="33" s="1"/>
  <c r="AD191" i="33" s="1"/>
  <c r="D191" i="33" s="1"/>
  <c r="S127" i="33"/>
  <c r="X127" i="33" s="1"/>
  <c r="AB127" i="33" s="1"/>
  <c r="AD127" i="33" s="1"/>
  <c r="D127" i="33" s="1"/>
  <c r="S63" i="33"/>
  <c r="X63" i="33" s="1"/>
  <c r="AB63" i="33" s="1"/>
  <c r="AD63" i="33" s="1"/>
  <c r="D63" i="33" s="1"/>
  <c r="S382" i="33"/>
  <c r="X382" i="33" s="1"/>
  <c r="AB382" i="33" s="1"/>
  <c r="AD382" i="33" s="1"/>
  <c r="D382" i="33" s="1"/>
  <c r="S318" i="33"/>
  <c r="X318" i="33" s="1"/>
  <c r="AB318" i="33" s="1"/>
  <c r="AD318" i="33" s="1"/>
  <c r="D318" i="33" s="1"/>
  <c r="S254" i="33"/>
  <c r="X254" i="33" s="1"/>
  <c r="AB254" i="33" s="1"/>
  <c r="AD254" i="33" s="1"/>
  <c r="D254" i="33" s="1"/>
  <c r="S190" i="33"/>
  <c r="X190" i="33" s="1"/>
  <c r="AB190" i="33" s="1"/>
  <c r="AD190" i="33" s="1"/>
  <c r="D190" i="33" s="1"/>
  <c r="S126" i="33"/>
  <c r="X126" i="33" s="1"/>
  <c r="AB126" i="33" s="1"/>
  <c r="AD126" i="33" s="1"/>
  <c r="D126" i="33" s="1"/>
  <c r="S62" i="33"/>
  <c r="X62" i="33" s="1"/>
  <c r="AB62" i="33" s="1"/>
  <c r="AD62" i="33" s="1"/>
  <c r="D62" i="33" s="1"/>
  <c r="S381" i="33"/>
  <c r="X381" i="33" s="1"/>
  <c r="AB381" i="33" s="1"/>
  <c r="AD381" i="33" s="1"/>
  <c r="D381" i="33" s="1"/>
  <c r="S317" i="33"/>
  <c r="X317" i="33" s="1"/>
  <c r="AB317" i="33" s="1"/>
  <c r="AD317" i="33" s="1"/>
  <c r="D317" i="33" s="1"/>
  <c r="S253" i="33"/>
  <c r="X253" i="33" s="1"/>
  <c r="AB253" i="33" s="1"/>
  <c r="AD253" i="33" s="1"/>
  <c r="D253" i="33" s="1"/>
  <c r="S189" i="33"/>
  <c r="X189" i="33" s="1"/>
  <c r="AB189" i="33" s="1"/>
  <c r="AD189" i="33" s="1"/>
  <c r="D189" i="33" s="1"/>
  <c r="S125" i="33"/>
  <c r="X125" i="33" s="1"/>
  <c r="AB125" i="33" s="1"/>
  <c r="AD125" i="33" s="1"/>
  <c r="D125" i="33" s="1"/>
  <c r="S61" i="33"/>
  <c r="X61" i="33" s="1"/>
  <c r="AB61" i="33" s="1"/>
  <c r="AD61" i="33" s="1"/>
  <c r="D61" i="33" s="1"/>
  <c r="S380" i="33"/>
  <c r="X380" i="33" s="1"/>
  <c r="AB380" i="33" s="1"/>
  <c r="AD380" i="33" s="1"/>
  <c r="D380" i="33" s="1"/>
  <c r="S316" i="33"/>
  <c r="X316" i="33" s="1"/>
  <c r="AB316" i="33" s="1"/>
  <c r="AD316" i="33" s="1"/>
  <c r="D316" i="33" s="1"/>
  <c r="S252" i="33"/>
  <c r="X252" i="33" s="1"/>
  <c r="AB252" i="33" s="1"/>
  <c r="AD252" i="33" s="1"/>
  <c r="D252" i="33" s="1"/>
  <c r="S188" i="33"/>
  <c r="X188" i="33" s="1"/>
  <c r="AB188" i="33" s="1"/>
  <c r="AD188" i="33" s="1"/>
  <c r="D188" i="33" s="1"/>
  <c r="S124" i="33"/>
  <c r="X124" i="33" s="1"/>
  <c r="AB124" i="33" s="1"/>
  <c r="AD124" i="33" s="1"/>
  <c r="D124" i="33" s="1"/>
  <c r="S60" i="33"/>
  <c r="X60" i="33" s="1"/>
  <c r="AB60" i="33" s="1"/>
  <c r="AD60" i="33" s="1"/>
  <c r="D60" i="33" s="1"/>
  <c r="S379" i="33"/>
  <c r="X379" i="33" s="1"/>
  <c r="AB379" i="33" s="1"/>
  <c r="AD379" i="33" s="1"/>
  <c r="D379" i="33" s="1"/>
  <c r="S315" i="33"/>
  <c r="X315" i="33" s="1"/>
  <c r="AB315" i="33" s="1"/>
  <c r="AD315" i="33" s="1"/>
  <c r="D315" i="33" s="1"/>
  <c r="S251" i="33"/>
  <c r="X251" i="33" s="1"/>
  <c r="AB251" i="33" s="1"/>
  <c r="AD251" i="33" s="1"/>
  <c r="D251" i="33" s="1"/>
  <c r="S187" i="33"/>
  <c r="X187" i="33" s="1"/>
  <c r="AB187" i="33" s="1"/>
  <c r="AD187" i="33" s="1"/>
  <c r="D187" i="33" s="1"/>
  <c r="S123" i="33"/>
  <c r="X123" i="33" s="1"/>
  <c r="AB123" i="33" s="1"/>
  <c r="AD123" i="33" s="1"/>
  <c r="D123" i="33" s="1"/>
  <c r="S59" i="33"/>
  <c r="X59" i="33" s="1"/>
  <c r="AB59" i="33" s="1"/>
  <c r="AD59" i="33" s="1"/>
  <c r="D59" i="33" s="1"/>
  <c r="S2" i="33"/>
  <c r="S322" i="33"/>
  <c r="X322" i="33" s="1"/>
  <c r="AB322" i="33" s="1"/>
  <c r="AD322" i="33" s="1"/>
  <c r="D322" i="33" s="1"/>
  <c r="S375" i="33"/>
  <c r="X375" i="33" s="1"/>
  <c r="AB375" i="33" s="1"/>
  <c r="AD375" i="33" s="1"/>
  <c r="D375" i="33" s="1"/>
  <c r="S311" i="33"/>
  <c r="X311" i="33" s="1"/>
  <c r="AB311" i="33" s="1"/>
  <c r="AD311" i="33" s="1"/>
  <c r="D311" i="33" s="1"/>
  <c r="S247" i="33"/>
  <c r="X247" i="33" s="1"/>
  <c r="AB247" i="33" s="1"/>
  <c r="AD247" i="33" s="1"/>
  <c r="D247" i="33" s="1"/>
  <c r="S183" i="33"/>
  <c r="X183" i="33" s="1"/>
  <c r="AB183" i="33" s="1"/>
  <c r="AD183" i="33" s="1"/>
  <c r="D183" i="33" s="1"/>
  <c r="S119" i="33"/>
  <c r="X119" i="33" s="1"/>
  <c r="AB119" i="33" s="1"/>
  <c r="AD119" i="33" s="1"/>
  <c r="D119" i="33" s="1"/>
  <c r="S55" i="33"/>
  <c r="X55" i="33" s="1"/>
  <c r="AB55" i="33" s="1"/>
  <c r="AD55" i="33" s="1"/>
  <c r="D55" i="33" s="1"/>
  <c r="S374" i="33"/>
  <c r="X374" i="33" s="1"/>
  <c r="AB374" i="33" s="1"/>
  <c r="AD374" i="33" s="1"/>
  <c r="D374" i="33" s="1"/>
  <c r="S310" i="33"/>
  <c r="X310" i="33" s="1"/>
  <c r="AB310" i="33" s="1"/>
  <c r="AD310" i="33" s="1"/>
  <c r="D310" i="33" s="1"/>
  <c r="S246" i="33"/>
  <c r="X246" i="33" s="1"/>
  <c r="AB246" i="33" s="1"/>
  <c r="AD246" i="33" s="1"/>
  <c r="D246" i="33" s="1"/>
  <c r="S182" i="33"/>
  <c r="X182" i="33" s="1"/>
  <c r="AB182" i="33" s="1"/>
  <c r="AD182" i="33" s="1"/>
  <c r="D182" i="33" s="1"/>
  <c r="S118" i="33"/>
  <c r="X118" i="33" s="1"/>
  <c r="AB118" i="33" s="1"/>
  <c r="AD118" i="33" s="1"/>
  <c r="D118" i="33" s="1"/>
  <c r="S54" i="33"/>
  <c r="X54" i="33" s="1"/>
  <c r="AB54" i="33" s="1"/>
  <c r="AD54" i="33" s="1"/>
  <c r="D54" i="33" s="1"/>
  <c r="S373" i="33"/>
  <c r="X373" i="33" s="1"/>
  <c r="AB373" i="33" s="1"/>
  <c r="AD373" i="33" s="1"/>
  <c r="D373" i="33" s="1"/>
  <c r="S309" i="33"/>
  <c r="X309" i="33" s="1"/>
  <c r="S245" i="33"/>
  <c r="X245" i="33" s="1"/>
  <c r="AB245" i="33" s="1"/>
  <c r="AD245" i="33" s="1"/>
  <c r="D245" i="33" s="1"/>
  <c r="S181" i="33"/>
  <c r="X181" i="33" s="1"/>
  <c r="AB181" i="33" s="1"/>
  <c r="AD181" i="33" s="1"/>
  <c r="D181" i="33" s="1"/>
  <c r="S117" i="33"/>
  <c r="X117" i="33" s="1"/>
  <c r="AB117" i="33" s="1"/>
  <c r="AD117" i="33" s="1"/>
  <c r="D117" i="33" s="1"/>
  <c r="S53" i="33"/>
  <c r="X53" i="33" s="1"/>
  <c r="AB53" i="33" s="1"/>
  <c r="AD53" i="33" s="1"/>
  <c r="D53" i="33" s="1"/>
  <c r="S372" i="33"/>
  <c r="X372" i="33" s="1"/>
  <c r="AB372" i="33" s="1"/>
  <c r="AD372" i="33" s="1"/>
  <c r="D372" i="33" s="1"/>
  <c r="S308" i="33"/>
  <c r="X308" i="33" s="1"/>
  <c r="AB308" i="33" s="1"/>
  <c r="AD308" i="33" s="1"/>
  <c r="D308" i="33" s="1"/>
  <c r="S244" i="33"/>
  <c r="X244" i="33" s="1"/>
  <c r="AB244" i="33" s="1"/>
  <c r="AD244" i="33" s="1"/>
  <c r="D244" i="33" s="1"/>
  <c r="S180" i="33"/>
  <c r="X180" i="33" s="1"/>
  <c r="AB180" i="33" s="1"/>
  <c r="AD180" i="33" s="1"/>
  <c r="D180" i="33" s="1"/>
  <c r="S116" i="33"/>
  <c r="X116" i="33" s="1"/>
  <c r="AB116" i="33" s="1"/>
  <c r="AD116" i="33" s="1"/>
  <c r="D116" i="33" s="1"/>
  <c r="S52" i="33"/>
  <c r="X52" i="33" s="1"/>
  <c r="AB52" i="33" s="1"/>
  <c r="AD52" i="33" s="1"/>
  <c r="D52" i="33" s="1"/>
  <c r="S371" i="33"/>
  <c r="X371" i="33" s="1"/>
  <c r="AB371" i="33" s="1"/>
  <c r="AD371" i="33" s="1"/>
  <c r="D371" i="33" s="1"/>
  <c r="S307" i="33"/>
  <c r="X307" i="33" s="1"/>
  <c r="AB307" i="33" s="1"/>
  <c r="AD307" i="33" s="1"/>
  <c r="D307" i="33" s="1"/>
  <c r="S243" i="33"/>
  <c r="X243" i="33" s="1"/>
  <c r="AB243" i="33" s="1"/>
  <c r="AD243" i="33" s="1"/>
  <c r="D243" i="33" s="1"/>
  <c r="S179" i="33"/>
  <c r="X179" i="33" s="1"/>
  <c r="AB179" i="33" s="1"/>
  <c r="AD179" i="33" s="1"/>
  <c r="D179" i="33" s="1"/>
  <c r="S115" i="33"/>
  <c r="X115" i="33" s="1"/>
  <c r="AB115" i="33" s="1"/>
  <c r="AD115" i="33" s="1"/>
  <c r="D115" i="33" s="1"/>
  <c r="S51" i="33"/>
  <c r="X51" i="33" s="1"/>
  <c r="AB51" i="33" s="1"/>
  <c r="AD51" i="33" s="1"/>
  <c r="D51" i="33" s="1"/>
  <c r="S378" i="33"/>
  <c r="X378" i="33" s="1"/>
  <c r="AB378" i="33" s="1"/>
  <c r="AD378" i="33" s="1"/>
  <c r="D378" i="33" s="1"/>
  <c r="S314" i="33"/>
  <c r="X314" i="33" s="1"/>
  <c r="AB314" i="33" s="1"/>
  <c r="AD314" i="33" s="1"/>
  <c r="D314" i="33" s="1"/>
  <c r="S250" i="33"/>
  <c r="X250" i="33" s="1"/>
  <c r="AB250" i="33" s="1"/>
  <c r="AD250" i="33" s="1"/>
  <c r="D250" i="33" s="1"/>
  <c r="S186" i="33"/>
  <c r="X186" i="33" s="1"/>
  <c r="AB186" i="33" s="1"/>
  <c r="AD186" i="33" s="1"/>
  <c r="D186" i="33" s="1"/>
  <c r="S122" i="33"/>
  <c r="X122" i="33" s="1"/>
  <c r="AB122" i="33" s="1"/>
  <c r="AD122" i="33" s="1"/>
  <c r="D122" i="33" s="1"/>
  <c r="S58" i="33"/>
  <c r="X58" i="33" s="1"/>
  <c r="AB58" i="33" s="1"/>
  <c r="AD58" i="33" s="1"/>
  <c r="D58" i="33" s="1"/>
  <c r="S377" i="33"/>
  <c r="X377" i="33" s="1"/>
  <c r="AB377" i="33" s="1"/>
  <c r="AD377" i="33" s="1"/>
  <c r="D377" i="33" s="1"/>
  <c r="S313" i="33"/>
  <c r="X313" i="33" s="1"/>
  <c r="AB313" i="33" s="1"/>
  <c r="AD313" i="33" s="1"/>
  <c r="D313" i="33" s="1"/>
  <c r="S249" i="33"/>
  <c r="X249" i="33" s="1"/>
  <c r="AB249" i="33" s="1"/>
  <c r="AD249" i="33" s="1"/>
  <c r="D249" i="33" s="1"/>
  <c r="S185" i="33"/>
  <c r="X185" i="33" s="1"/>
  <c r="AB185" i="33" s="1"/>
  <c r="AD185" i="33" s="1"/>
  <c r="D185" i="33" s="1"/>
  <c r="S121" i="33"/>
  <c r="X121" i="33" s="1"/>
  <c r="AB121" i="33" s="1"/>
  <c r="AD121" i="33" s="1"/>
  <c r="D121" i="33" s="1"/>
  <c r="S57" i="33"/>
  <c r="X57" i="33" s="1"/>
  <c r="AB57" i="33" s="1"/>
  <c r="AD57" i="33" s="1"/>
  <c r="D57" i="33" s="1"/>
  <c r="S376" i="33"/>
  <c r="X376" i="33" s="1"/>
  <c r="AB376" i="33" s="1"/>
  <c r="AD376" i="33" s="1"/>
  <c r="D376" i="33" s="1"/>
  <c r="S312" i="33"/>
  <c r="X312" i="33" s="1"/>
  <c r="AB312" i="33" s="1"/>
  <c r="AD312" i="33" s="1"/>
  <c r="D312" i="33" s="1"/>
  <c r="S248" i="33"/>
  <c r="X248" i="33" s="1"/>
  <c r="AB248" i="33" s="1"/>
  <c r="AD248" i="33" s="1"/>
  <c r="D248" i="33" s="1"/>
  <c r="S184" i="33"/>
  <c r="X184" i="33" s="1"/>
  <c r="AB184" i="33" s="1"/>
  <c r="AD184" i="33" s="1"/>
  <c r="D184" i="33" s="1"/>
  <c r="S120" i="33"/>
  <c r="X120" i="33" s="1"/>
  <c r="AB120" i="33" s="1"/>
  <c r="AD120" i="33" s="1"/>
  <c r="D120" i="33" s="1"/>
  <c r="S56" i="33"/>
  <c r="X56" i="33" s="1"/>
  <c r="AB56" i="33" s="1"/>
  <c r="AD56" i="33" s="1"/>
  <c r="D56" i="33" s="1"/>
  <c r="S3" i="33"/>
  <c r="X3" i="33" s="1"/>
  <c r="AB3" i="33" s="1"/>
  <c r="AD3" i="33" s="1"/>
  <c r="D3" i="33" s="1"/>
  <c r="S367" i="33"/>
  <c r="X367" i="33" s="1"/>
  <c r="AB367" i="33" s="1"/>
  <c r="AD367" i="33" s="1"/>
  <c r="D367" i="33" s="1"/>
  <c r="S303" i="33"/>
  <c r="X303" i="33" s="1"/>
  <c r="AB303" i="33" s="1"/>
  <c r="AD303" i="33" s="1"/>
  <c r="D303" i="33" s="1"/>
  <c r="S239" i="33"/>
  <c r="X239" i="33" s="1"/>
  <c r="AB239" i="33" s="1"/>
  <c r="AD239" i="33" s="1"/>
  <c r="D239" i="33" s="1"/>
  <c r="S175" i="33"/>
  <c r="X175" i="33" s="1"/>
  <c r="AB175" i="33" s="1"/>
  <c r="AD175" i="33" s="1"/>
  <c r="D175" i="33" s="1"/>
  <c r="S111" i="33"/>
  <c r="X111" i="33" s="1"/>
  <c r="AB111" i="33" s="1"/>
  <c r="AD111" i="33" s="1"/>
  <c r="D111" i="33" s="1"/>
  <c r="S47" i="33"/>
  <c r="X47" i="33" s="1"/>
  <c r="AB47" i="33" s="1"/>
  <c r="AD47" i="33" s="1"/>
  <c r="D47" i="33" s="1"/>
  <c r="S366" i="33"/>
  <c r="X366" i="33" s="1"/>
  <c r="AB366" i="33" s="1"/>
  <c r="AD366" i="33" s="1"/>
  <c r="D366" i="33" s="1"/>
  <c r="S302" i="33"/>
  <c r="X302" i="33" s="1"/>
  <c r="AB302" i="33" s="1"/>
  <c r="AD302" i="33" s="1"/>
  <c r="D302" i="33" s="1"/>
  <c r="S238" i="33"/>
  <c r="X238" i="33" s="1"/>
  <c r="AB238" i="33" s="1"/>
  <c r="AD238" i="33" s="1"/>
  <c r="D238" i="33" s="1"/>
  <c r="S174" i="33"/>
  <c r="X174" i="33" s="1"/>
  <c r="AB174" i="33" s="1"/>
  <c r="AD174" i="33" s="1"/>
  <c r="D174" i="33" s="1"/>
  <c r="S110" i="33"/>
  <c r="X110" i="33" s="1"/>
  <c r="AB110" i="33" s="1"/>
  <c r="AD110" i="33" s="1"/>
  <c r="D110" i="33" s="1"/>
  <c r="S46" i="33"/>
  <c r="X46" i="33" s="1"/>
  <c r="AB46" i="33" s="1"/>
  <c r="AD46" i="33" s="1"/>
  <c r="D46" i="33" s="1"/>
  <c r="S365" i="33"/>
  <c r="X365" i="33" s="1"/>
  <c r="AB365" i="33" s="1"/>
  <c r="AD365" i="33" s="1"/>
  <c r="D365" i="33" s="1"/>
  <c r="S301" i="33"/>
  <c r="X301" i="33" s="1"/>
  <c r="AB301" i="33" s="1"/>
  <c r="AD301" i="33" s="1"/>
  <c r="D301" i="33" s="1"/>
  <c r="S237" i="33"/>
  <c r="X237" i="33" s="1"/>
  <c r="AB237" i="33" s="1"/>
  <c r="AD237" i="33" s="1"/>
  <c r="D237" i="33" s="1"/>
  <c r="S173" i="33"/>
  <c r="X173" i="33" s="1"/>
  <c r="AB173" i="33" s="1"/>
  <c r="AD173" i="33" s="1"/>
  <c r="D173" i="33" s="1"/>
  <c r="S109" i="33"/>
  <c r="X109" i="33" s="1"/>
  <c r="AB109" i="33" s="1"/>
  <c r="AD109" i="33" s="1"/>
  <c r="D109" i="33" s="1"/>
  <c r="S45" i="33"/>
  <c r="X45" i="33" s="1"/>
  <c r="AB45" i="33" s="1"/>
  <c r="AD45" i="33" s="1"/>
  <c r="D45" i="33" s="1"/>
  <c r="S364" i="33"/>
  <c r="X364" i="33" s="1"/>
  <c r="AB364" i="33" s="1"/>
  <c r="AD364" i="33" s="1"/>
  <c r="D364" i="33" s="1"/>
  <c r="S300" i="33"/>
  <c r="X300" i="33" s="1"/>
  <c r="AB300" i="33" s="1"/>
  <c r="AD300" i="33" s="1"/>
  <c r="D300" i="33" s="1"/>
  <c r="S236" i="33"/>
  <c r="X236" i="33" s="1"/>
  <c r="AB236" i="33" s="1"/>
  <c r="AD236" i="33" s="1"/>
  <c r="D236" i="33" s="1"/>
  <c r="S172" i="33"/>
  <c r="X172" i="33" s="1"/>
  <c r="AB172" i="33" s="1"/>
  <c r="AD172" i="33" s="1"/>
  <c r="D172" i="33" s="1"/>
  <c r="S108" i="33"/>
  <c r="X108" i="33" s="1"/>
  <c r="AB108" i="33" s="1"/>
  <c r="AD108" i="33" s="1"/>
  <c r="D108" i="33" s="1"/>
  <c r="S44" i="33"/>
  <c r="X44" i="33" s="1"/>
  <c r="AB44" i="33" s="1"/>
  <c r="AD44" i="33" s="1"/>
  <c r="D44" i="33" s="1"/>
  <c r="S363" i="33"/>
  <c r="X363" i="33" s="1"/>
  <c r="AB363" i="33" s="1"/>
  <c r="AD363" i="33" s="1"/>
  <c r="D363" i="33" s="1"/>
  <c r="S299" i="33"/>
  <c r="X299" i="33" s="1"/>
  <c r="AB299" i="33" s="1"/>
  <c r="AD299" i="33" s="1"/>
  <c r="D299" i="33" s="1"/>
  <c r="S235" i="33"/>
  <c r="X235" i="33" s="1"/>
  <c r="AB235" i="33" s="1"/>
  <c r="AD235" i="33" s="1"/>
  <c r="D235" i="33" s="1"/>
  <c r="S171" i="33"/>
  <c r="X171" i="33" s="1"/>
  <c r="AB171" i="33" s="1"/>
  <c r="AD171" i="33" s="1"/>
  <c r="D171" i="33" s="1"/>
  <c r="S107" i="33"/>
  <c r="X107" i="33" s="1"/>
  <c r="AB107" i="33" s="1"/>
  <c r="AD107" i="33" s="1"/>
  <c r="D107" i="33" s="1"/>
  <c r="S43" i="33"/>
  <c r="X43" i="33" s="1"/>
  <c r="AB43" i="33" s="1"/>
  <c r="AD43" i="33" s="1"/>
  <c r="D43" i="33" s="1"/>
  <c r="S370" i="33"/>
  <c r="X370" i="33" s="1"/>
  <c r="AB370" i="33" s="1"/>
  <c r="AD370" i="33" s="1"/>
  <c r="D370" i="33" s="1"/>
  <c r="S306" i="33"/>
  <c r="X306" i="33" s="1"/>
  <c r="AB306" i="33" s="1"/>
  <c r="AD306" i="33" s="1"/>
  <c r="D306" i="33" s="1"/>
  <c r="S242" i="33"/>
  <c r="X242" i="33" s="1"/>
  <c r="AB242" i="33" s="1"/>
  <c r="AD242" i="33" s="1"/>
  <c r="D242" i="33" s="1"/>
  <c r="S178" i="33"/>
  <c r="X178" i="33" s="1"/>
  <c r="AB178" i="33" s="1"/>
  <c r="AD178" i="33" s="1"/>
  <c r="D178" i="33" s="1"/>
  <c r="S114" i="33"/>
  <c r="X114" i="33" s="1"/>
  <c r="AB114" i="33" s="1"/>
  <c r="AD114" i="33" s="1"/>
  <c r="D114" i="33" s="1"/>
  <c r="S50" i="33"/>
  <c r="X50" i="33" s="1"/>
  <c r="AB50" i="33" s="1"/>
  <c r="AD50" i="33" s="1"/>
  <c r="D50" i="33" s="1"/>
  <c r="S369" i="33"/>
  <c r="X369" i="33" s="1"/>
  <c r="AB369" i="33" s="1"/>
  <c r="AD369" i="33" s="1"/>
  <c r="D369" i="33" s="1"/>
  <c r="S305" i="33"/>
  <c r="X305" i="33" s="1"/>
  <c r="AB305" i="33" s="1"/>
  <c r="AD305" i="33" s="1"/>
  <c r="D305" i="33" s="1"/>
  <c r="S241" i="33"/>
  <c r="X241" i="33" s="1"/>
  <c r="AB241" i="33" s="1"/>
  <c r="AD241" i="33" s="1"/>
  <c r="D241" i="33" s="1"/>
  <c r="S177" i="33"/>
  <c r="X177" i="33" s="1"/>
  <c r="AB177" i="33" s="1"/>
  <c r="AD177" i="33" s="1"/>
  <c r="D177" i="33" s="1"/>
  <c r="S113" i="33"/>
  <c r="X113" i="33" s="1"/>
  <c r="AB113" i="33" s="1"/>
  <c r="AD113" i="33" s="1"/>
  <c r="D113" i="33" s="1"/>
  <c r="S49" i="33"/>
  <c r="X49" i="33" s="1"/>
  <c r="AB49" i="33" s="1"/>
  <c r="AD49" i="33" s="1"/>
  <c r="D49" i="33" s="1"/>
  <c r="S368" i="33"/>
  <c r="X368" i="33" s="1"/>
  <c r="AB368" i="33" s="1"/>
  <c r="AD368" i="33" s="1"/>
  <c r="D368" i="33" s="1"/>
  <c r="S304" i="33"/>
  <c r="X304" i="33" s="1"/>
  <c r="AB304" i="33" s="1"/>
  <c r="AD304" i="33" s="1"/>
  <c r="D304" i="33" s="1"/>
  <c r="S240" i="33"/>
  <c r="X240" i="33" s="1"/>
  <c r="AB240" i="33" s="1"/>
  <c r="AD240" i="33" s="1"/>
  <c r="D240" i="33" s="1"/>
  <c r="S176" i="33"/>
  <c r="X176" i="33" s="1"/>
  <c r="AB176" i="33" s="1"/>
  <c r="AD176" i="33" s="1"/>
  <c r="D176" i="33" s="1"/>
  <c r="S112" i="33"/>
  <c r="X112" i="33" s="1"/>
  <c r="AB112" i="33" s="1"/>
  <c r="AD112" i="33" s="1"/>
  <c r="D112" i="33" s="1"/>
  <c r="S48" i="33"/>
  <c r="X48" i="33" s="1"/>
  <c r="AB48" i="33" s="1"/>
  <c r="AD48" i="33" s="1"/>
  <c r="D48" i="33" s="1"/>
  <c r="S199" i="33"/>
  <c r="X199" i="33" s="1"/>
  <c r="AB199" i="33" s="1"/>
  <c r="AD199" i="33" s="1"/>
  <c r="D199" i="33" s="1"/>
  <c r="S330" i="33"/>
  <c r="X330" i="33" s="1"/>
  <c r="AB330" i="33" s="1"/>
  <c r="AD330" i="33" s="1"/>
  <c r="D330" i="33" s="1"/>
  <c r="S359" i="33"/>
  <c r="X359" i="33" s="1"/>
  <c r="AB359" i="33" s="1"/>
  <c r="AD359" i="33" s="1"/>
  <c r="D359" i="33" s="1"/>
  <c r="S295" i="33"/>
  <c r="X295" i="33" s="1"/>
  <c r="AB295" i="33" s="1"/>
  <c r="AD295" i="33" s="1"/>
  <c r="D295" i="33" s="1"/>
  <c r="S231" i="33"/>
  <c r="X231" i="33" s="1"/>
  <c r="AB231" i="33" s="1"/>
  <c r="AD231" i="33" s="1"/>
  <c r="D231" i="33" s="1"/>
  <c r="S167" i="33"/>
  <c r="X167" i="33" s="1"/>
  <c r="AB167" i="33" s="1"/>
  <c r="AD167" i="33" s="1"/>
  <c r="D167" i="33" s="1"/>
  <c r="S103" i="33"/>
  <c r="X103" i="33" s="1"/>
  <c r="AB103" i="33" s="1"/>
  <c r="AD103" i="33" s="1"/>
  <c r="D103" i="33" s="1"/>
  <c r="S39" i="33"/>
  <c r="X39" i="33" s="1"/>
  <c r="AB39" i="33" s="1"/>
  <c r="AD39" i="33" s="1"/>
  <c r="D39" i="33" s="1"/>
  <c r="S358" i="33"/>
  <c r="X358" i="33" s="1"/>
  <c r="AB358" i="33" s="1"/>
  <c r="AD358" i="33" s="1"/>
  <c r="D358" i="33" s="1"/>
  <c r="S294" i="33"/>
  <c r="X294" i="33" s="1"/>
  <c r="AB294" i="33" s="1"/>
  <c r="AD294" i="33" s="1"/>
  <c r="D294" i="33" s="1"/>
  <c r="S230" i="33"/>
  <c r="X230" i="33" s="1"/>
  <c r="AB230" i="33" s="1"/>
  <c r="AD230" i="33" s="1"/>
  <c r="D230" i="33" s="1"/>
  <c r="S166" i="33"/>
  <c r="X166" i="33" s="1"/>
  <c r="AB166" i="33" s="1"/>
  <c r="AD166" i="33" s="1"/>
  <c r="D166" i="33" s="1"/>
  <c r="S102" i="33"/>
  <c r="X102" i="33" s="1"/>
  <c r="AB102" i="33" s="1"/>
  <c r="AD102" i="33" s="1"/>
  <c r="D102" i="33" s="1"/>
  <c r="S38" i="33"/>
  <c r="X38" i="33" s="1"/>
  <c r="AB38" i="33" s="1"/>
  <c r="AD38" i="33" s="1"/>
  <c r="D38" i="33" s="1"/>
  <c r="S357" i="33"/>
  <c r="X357" i="33" s="1"/>
  <c r="AB357" i="33" s="1"/>
  <c r="AD357" i="33" s="1"/>
  <c r="D357" i="33" s="1"/>
  <c r="S293" i="33"/>
  <c r="X293" i="33" s="1"/>
  <c r="AB293" i="33" s="1"/>
  <c r="AD293" i="33" s="1"/>
  <c r="D293" i="33" s="1"/>
  <c r="S229" i="33"/>
  <c r="X229" i="33" s="1"/>
  <c r="AB229" i="33" s="1"/>
  <c r="AD229" i="33" s="1"/>
  <c r="D229" i="33" s="1"/>
  <c r="S165" i="33"/>
  <c r="X165" i="33" s="1"/>
  <c r="AB165" i="33" s="1"/>
  <c r="AD165" i="33" s="1"/>
  <c r="D165" i="33" s="1"/>
  <c r="S101" i="33"/>
  <c r="X101" i="33" s="1"/>
  <c r="AB101" i="33" s="1"/>
  <c r="AD101" i="33" s="1"/>
  <c r="D101" i="33" s="1"/>
  <c r="S37" i="33"/>
  <c r="X37" i="33" s="1"/>
  <c r="AB37" i="33" s="1"/>
  <c r="AD37" i="33" s="1"/>
  <c r="D37" i="33" s="1"/>
  <c r="S356" i="33"/>
  <c r="X356" i="33" s="1"/>
  <c r="AB356" i="33" s="1"/>
  <c r="AD356" i="33" s="1"/>
  <c r="D356" i="33" s="1"/>
  <c r="S292" i="33"/>
  <c r="X292" i="33" s="1"/>
  <c r="AB292" i="33" s="1"/>
  <c r="AD292" i="33" s="1"/>
  <c r="D292" i="33" s="1"/>
  <c r="S228" i="33"/>
  <c r="X228" i="33" s="1"/>
  <c r="AB228" i="33" s="1"/>
  <c r="AD228" i="33" s="1"/>
  <c r="D228" i="33" s="1"/>
  <c r="S164" i="33"/>
  <c r="X164" i="33" s="1"/>
  <c r="AB164" i="33" s="1"/>
  <c r="AD164" i="33" s="1"/>
  <c r="D164" i="33" s="1"/>
  <c r="S100" i="33"/>
  <c r="X100" i="33" s="1"/>
  <c r="AB100" i="33" s="1"/>
  <c r="AD100" i="33" s="1"/>
  <c r="D100" i="33" s="1"/>
  <c r="S36" i="33"/>
  <c r="X36" i="33" s="1"/>
  <c r="AB36" i="33" s="1"/>
  <c r="AD36" i="33" s="1"/>
  <c r="D36" i="33" s="1"/>
  <c r="S355" i="33"/>
  <c r="X355" i="33" s="1"/>
  <c r="AB355" i="33" s="1"/>
  <c r="AD355" i="33" s="1"/>
  <c r="D355" i="33" s="1"/>
  <c r="S291" i="33"/>
  <c r="X291" i="33" s="1"/>
  <c r="AB291" i="33" s="1"/>
  <c r="AD291" i="33" s="1"/>
  <c r="D291" i="33" s="1"/>
  <c r="S227" i="33"/>
  <c r="X227" i="33" s="1"/>
  <c r="AB227" i="33" s="1"/>
  <c r="AD227" i="33" s="1"/>
  <c r="D227" i="33" s="1"/>
  <c r="S163" i="33"/>
  <c r="X163" i="33" s="1"/>
  <c r="AB163" i="33" s="1"/>
  <c r="AD163" i="33" s="1"/>
  <c r="D163" i="33" s="1"/>
  <c r="S99" i="33"/>
  <c r="X99" i="33" s="1"/>
  <c r="AB99" i="33" s="1"/>
  <c r="AD99" i="33" s="1"/>
  <c r="D99" i="33" s="1"/>
  <c r="S35" i="33"/>
  <c r="X35" i="33" s="1"/>
  <c r="AB35" i="33" s="1"/>
  <c r="AD35" i="33" s="1"/>
  <c r="D35" i="33" s="1"/>
  <c r="S362" i="33"/>
  <c r="X362" i="33" s="1"/>
  <c r="AB362" i="33" s="1"/>
  <c r="AD362" i="33" s="1"/>
  <c r="D362" i="33" s="1"/>
  <c r="S298" i="33"/>
  <c r="X298" i="33" s="1"/>
  <c r="AB298" i="33" s="1"/>
  <c r="AD298" i="33" s="1"/>
  <c r="D298" i="33" s="1"/>
  <c r="S234" i="33"/>
  <c r="X234" i="33" s="1"/>
  <c r="AB234" i="33" s="1"/>
  <c r="AD234" i="33" s="1"/>
  <c r="D234" i="33" s="1"/>
  <c r="S170" i="33"/>
  <c r="X170" i="33" s="1"/>
  <c r="AB170" i="33" s="1"/>
  <c r="AD170" i="33" s="1"/>
  <c r="D170" i="33" s="1"/>
  <c r="S106" i="33"/>
  <c r="X106" i="33" s="1"/>
  <c r="AB106" i="33" s="1"/>
  <c r="AD106" i="33" s="1"/>
  <c r="D106" i="33" s="1"/>
  <c r="S42" i="33"/>
  <c r="X42" i="33" s="1"/>
  <c r="AB42" i="33" s="1"/>
  <c r="AD42" i="33" s="1"/>
  <c r="D42" i="33" s="1"/>
  <c r="S361" i="33"/>
  <c r="X361" i="33" s="1"/>
  <c r="AB361" i="33" s="1"/>
  <c r="AD361" i="33" s="1"/>
  <c r="D361" i="33" s="1"/>
  <c r="S297" i="33"/>
  <c r="X297" i="33" s="1"/>
  <c r="AB297" i="33" s="1"/>
  <c r="AD297" i="33" s="1"/>
  <c r="D297" i="33" s="1"/>
  <c r="S233" i="33"/>
  <c r="X233" i="33" s="1"/>
  <c r="AB233" i="33" s="1"/>
  <c r="AD233" i="33" s="1"/>
  <c r="D233" i="33" s="1"/>
  <c r="S169" i="33"/>
  <c r="X169" i="33" s="1"/>
  <c r="AB169" i="33" s="1"/>
  <c r="AD169" i="33" s="1"/>
  <c r="D169" i="33" s="1"/>
  <c r="S105" i="33"/>
  <c r="X105" i="33" s="1"/>
  <c r="AB105" i="33" s="1"/>
  <c r="AD105" i="33" s="1"/>
  <c r="D105" i="33" s="1"/>
  <c r="S41" i="33"/>
  <c r="X41" i="33" s="1"/>
  <c r="AB41" i="33" s="1"/>
  <c r="AD41" i="33" s="1"/>
  <c r="D41" i="33" s="1"/>
  <c r="S360" i="33"/>
  <c r="X360" i="33" s="1"/>
  <c r="AB360" i="33" s="1"/>
  <c r="AD360" i="33" s="1"/>
  <c r="D360" i="33" s="1"/>
  <c r="S296" i="33"/>
  <c r="X296" i="33" s="1"/>
  <c r="AB296" i="33" s="1"/>
  <c r="AD296" i="33" s="1"/>
  <c r="D296" i="33" s="1"/>
  <c r="S232" i="33"/>
  <c r="X232" i="33" s="1"/>
  <c r="AB232" i="33" s="1"/>
  <c r="AD232" i="33" s="1"/>
  <c r="D232" i="33" s="1"/>
  <c r="S168" i="33"/>
  <c r="X168" i="33" s="1"/>
  <c r="AB168" i="33" s="1"/>
  <c r="AD168" i="33" s="1"/>
  <c r="D168" i="33" s="1"/>
  <c r="S104" i="33"/>
  <c r="X104" i="33" s="1"/>
  <c r="AB104" i="33" s="1"/>
  <c r="AD104" i="33" s="1"/>
  <c r="D104" i="33" s="1"/>
  <c r="S40" i="33"/>
  <c r="X40" i="33" s="1"/>
  <c r="AB40" i="33" s="1"/>
  <c r="AD40" i="33" s="1"/>
  <c r="D40" i="33" s="1"/>
  <c r="S226" i="33"/>
  <c r="X226" i="33" s="1"/>
  <c r="AB226" i="33" s="1"/>
  <c r="AD226" i="33" s="1"/>
  <c r="D226" i="33" s="1"/>
  <c r="S162" i="33"/>
  <c r="X162" i="33" s="1"/>
  <c r="AB162" i="33" s="1"/>
  <c r="AD162" i="33" s="1"/>
  <c r="D162" i="33" s="1"/>
  <c r="S98" i="33"/>
  <c r="X98" i="33" s="1"/>
  <c r="AB98" i="33" s="1"/>
  <c r="AD98" i="33" s="1"/>
  <c r="D98" i="33" s="1"/>
  <c r="S34" i="33"/>
  <c r="X34" i="33" s="1"/>
  <c r="AB34" i="33" s="1"/>
  <c r="AD34" i="33" s="1"/>
  <c r="D34" i="33" s="1"/>
  <c r="S353" i="33"/>
  <c r="X353" i="33" s="1"/>
  <c r="AB353" i="33" s="1"/>
  <c r="AD353" i="33" s="1"/>
  <c r="D353" i="33" s="1"/>
  <c r="S289" i="33"/>
  <c r="X289" i="33" s="1"/>
  <c r="AB289" i="33" s="1"/>
  <c r="AD289" i="33" s="1"/>
  <c r="D289" i="33" s="1"/>
  <c r="S225" i="33"/>
  <c r="X225" i="33" s="1"/>
  <c r="AB225" i="33" s="1"/>
  <c r="AD225" i="33" s="1"/>
  <c r="D225" i="33" s="1"/>
  <c r="S161" i="33"/>
  <c r="X161" i="33" s="1"/>
  <c r="AB161" i="33" s="1"/>
  <c r="AD161" i="33" s="1"/>
  <c r="D161" i="33" s="1"/>
  <c r="S97" i="33"/>
  <c r="X97" i="33" s="1"/>
  <c r="AB97" i="33" s="1"/>
  <c r="AD97" i="33" s="1"/>
  <c r="D97" i="33" s="1"/>
  <c r="S33" i="33"/>
  <c r="X33" i="33" s="1"/>
  <c r="AB33" i="33" s="1"/>
  <c r="AD33" i="33" s="1"/>
  <c r="D33" i="33" s="1"/>
  <c r="S352" i="33"/>
  <c r="X352" i="33" s="1"/>
  <c r="AB352" i="33" s="1"/>
  <c r="AD352" i="33" s="1"/>
  <c r="D352" i="33" s="1"/>
  <c r="S288" i="33"/>
  <c r="X288" i="33" s="1"/>
  <c r="AB288" i="33" s="1"/>
  <c r="AD288" i="33" s="1"/>
  <c r="D288" i="33" s="1"/>
  <c r="S224" i="33"/>
  <c r="X224" i="33" s="1"/>
  <c r="AB224" i="33" s="1"/>
  <c r="AD224" i="33" s="1"/>
  <c r="D224" i="33" s="1"/>
  <c r="S160" i="33"/>
  <c r="X160" i="33" s="1"/>
  <c r="AB160" i="33" s="1"/>
  <c r="AD160" i="33" s="1"/>
  <c r="D160" i="33" s="1"/>
  <c r="S96" i="33"/>
  <c r="X96" i="33" s="1"/>
  <c r="AB96" i="33" s="1"/>
  <c r="AD96" i="33" s="1"/>
  <c r="D96" i="33" s="1"/>
  <c r="S32" i="33"/>
  <c r="X32" i="33" s="1"/>
  <c r="AB32" i="33" s="1"/>
  <c r="AD32" i="33" s="1"/>
  <c r="D32" i="33" s="1"/>
  <c r="S218" i="33"/>
  <c r="X218" i="33" s="1"/>
  <c r="AB218" i="33" s="1"/>
  <c r="AD218" i="33" s="1"/>
  <c r="D218" i="33" s="1"/>
  <c r="S154" i="33"/>
  <c r="X154" i="33" s="1"/>
  <c r="AB154" i="33" s="1"/>
  <c r="AD154" i="33" s="1"/>
  <c r="D154" i="33" s="1"/>
  <c r="S90" i="33"/>
  <c r="X90" i="33" s="1"/>
  <c r="AB90" i="33" s="1"/>
  <c r="AD90" i="33" s="1"/>
  <c r="D90" i="33" s="1"/>
  <c r="S26" i="33"/>
  <c r="X26" i="33" s="1"/>
  <c r="AB26" i="33" s="1"/>
  <c r="AD26" i="33" s="1"/>
  <c r="D26" i="33" s="1"/>
  <c r="S345" i="33"/>
  <c r="X345" i="33" s="1"/>
  <c r="AB345" i="33" s="1"/>
  <c r="AD345" i="33" s="1"/>
  <c r="D345" i="33" s="1"/>
  <c r="S281" i="33"/>
  <c r="X281" i="33" s="1"/>
  <c r="AB281" i="33" s="1"/>
  <c r="AD281" i="33" s="1"/>
  <c r="D281" i="33" s="1"/>
  <c r="S217" i="33"/>
  <c r="X217" i="33" s="1"/>
  <c r="AB217" i="33" s="1"/>
  <c r="AD217" i="33" s="1"/>
  <c r="D217" i="33" s="1"/>
  <c r="S153" i="33"/>
  <c r="X153" i="33" s="1"/>
  <c r="AB153" i="33" s="1"/>
  <c r="AD153" i="33" s="1"/>
  <c r="D153" i="33" s="1"/>
  <c r="S89" i="33"/>
  <c r="X89" i="33" s="1"/>
  <c r="AB89" i="33" s="1"/>
  <c r="AD89" i="33" s="1"/>
  <c r="D89" i="33" s="1"/>
  <c r="S25" i="33"/>
  <c r="X25" i="33" s="1"/>
  <c r="AB25" i="33" s="1"/>
  <c r="AD25" i="33" s="1"/>
  <c r="D25" i="33" s="1"/>
  <c r="S344" i="33"/>
  <c r="X344" i="33" s="1"/>
  <c r="AB344" i="33" s="1"/>
  <c r="AD344" i="33" s="1"/>
  <c r="D344" i="33" s="1"/>
  <c r="S280" i="33"/>
  <c r="X280" i="33" s="1"/>
  <c r="AB280" i="33" s="1"/>
  <c r="AD280" i="33" s="1"/>
  <c r="D280" i="33" s="1"/>
  <c r="S216" i="33"/>
  <c r="X216" i="33" s="1"/>
  <c r="AB216" i="33" s="1"/>
  <c r="AD216" i="33" s="1"/>
  <c r="D216" i="33" s="1"/>
  <c r="S152" i="33"/>
  <c r="X152" i="33" s="1"/>
  <c r="AB152" i="33" s="1"/>
  <c r="AD152" i="33" s="1"/>
  <c r="D152" i="33" s="1"/>
  <c r="S88" i="33"/>
  <c r="X88" i="33" s="1"/>
  <c r="AB88" i="33" s="1"/>
  <c r="AD88" i="33" s="1"/>
  <c r="D88" i="33" s="1"/>
  <c r="S24" i="33"/>
  <c r="X24" i="33" s="1"/>
  <c r="AB24" i="33" s="1"/>
  <c r="AD24" i="33" s="1"/>
  <c r="D24" i="33" s="1"/>
  <c r="S351" i="33"/>
  <c r="X351" i="33" s="1"/>
  <c r="AB351" i="33" s="1"/>
  <c r="AD351" i="33" s="1"/>
  <c r="D351" i="33" s="1"/>
  <c r="S287" i="33"/>
  <c r="X287" i="33" s="1"/>
  <c r="AB287" i="33" s="1"/>
  <c r="AD287" i="33" s="1"/>
  <c r="D287" i="33" s="1"/>
  <c r="S223" i="33"/>
  <c r="X223" i="33" s="1"/>
  <c r="AB223" i="33" s="1"/>
  <c r="AD223" i="33" s="1"/>
  <c r="D223" i="33" s="1"/>
  <c r="S159" i="33"/>
  <c r="X159" i="33" s="1"/>
  <c r="AB159" i="33" s="1"/>
  <c r="AD159" i="33" s="1"/>
  <c r="D159" i="33" s="1"/>
  <c r="S95" i="33"/>
  <c r="X95" i="33" s="1"/>
  <c r="AB95" i="33" s="1"/>
  <c r="AD95" i="33" s="1"/>
  <c r="D95" i="33" s="1"/>
  <c r="S31" i="33"/>
  <c r="X31" i="33" s="1"/>
  <c r="AB31" i="33" s="1"/>
  <c r="AD31" i="33" s="1"/>
  <c r="D31" i="33" s="1"/>
  <c r="S350" i="33"/>
  <c r="X350" i="33" s="1"/>
  <c r="AB350" i="33" s="1"/>
  <c r="AD350" i="33" s="1"/>
  <c r="D350" i="33" s="1"/>
  <c r="S286" i="33"/>
  <c r="X286" i="33" s="1"/>
  <c r="AB286" i="33" s="1"/>
  <c r="AD286" i="33" s="1"/>
  <c r="D286" i="33" s="1"/>
  <c r="S222" i="33"/>
  <c r="X222" i="33" s="1"/>
  <c r="AB222" i="33" s="1"/>
  <c r="AD222" i="33" s="1"/>
  <c r="D222" i="33" s="1"/>
  <c r="S158" i="33"/>
  <c r="X158" i="33" s="1"/>
  <c r="AB158" i="33" s="1"/>
  <c r="AD158" i="33" s="1"/>
  <c r="D158" i="33" s="1"/>
  <c r="S94" i="33"/>
  <c r="X94" i="33" s="1"/>
  <c r="AB94" i="33" s="1"/>
  <c r="AD94" i="33" s="1"/>
  <c r="D94" i="33" s="1"/>
  <c r="S30" i="33"/>
  <c r="X30" i="33" s="1"/>
  <c r="AB30" i="33" s="1"/>
  <c r="AD30" i="33" s="1"/>
  <c r="D30" i="33" s="1"/>
  <c r="S349" i="33"/>
  <c r="X349" i="33" s="1"/>
  <c r="AB349" i="33" s="1"/>
  <c r="AD349" i="33" s="1"/>
  <c r="D349" i="33" s="1"/>
  <c r="S285" i="33"/>
  <c r="X285" i="33" s="1"/>
  <c r="AB285" i="33" s="1"/>
  <c r="AD285" i="33" s="1"/>
  <c r="D285" i="33" s="1"/>
  <c r="S221" i="33"/>
  <c r="X221" i="33" s="1"/>
  <c r="AB221" i="33" s="1"/>
  <c r="AD221" i="33" s="1"/>
  <c r="D221" i="33" s="1"/>
  <c r="S157" i="33"/>
  <c r="X157" i="33" s="1"/>
  <c r="AB157" i="33" s="1"/>
  <c r="AD157" i="33" s="1"/>
  <c r="D157" i="33" s="1"/>
  <c r="S93" i="33"/>
  <c r="X93" i="33" s="1"/>
  <c r="AB93" i="33" s="1"/>
  <c r="AD93" i="33" s="1"/>
  <c r="D93" i="33" s="1"/>
  <c r="S29" i="33"/>
  <c r="X29" i="33" s="1"/>
  <c r="AB29" i="33" s="1"/>
  <c r="AD29" i="33" s="1"/>
  <c r="D29" i="33" s="1"/>
  <c r="S348" i="33"/>
  <c r="X348" i="33" s="1"/>
  <c r="AB348" i="33" s="1"/>
  <c r="AD348" i="33" s="1"/>
  <c r="D348" i="33" s="1"/>
  <c r="S284" i="33"/>
  <c r="X284" i="33" s="1"/>
  <c r="AB284" i="33" s="1"/>
  <c r="AD284" i="33" s="1"/>
  <c r="D284" i="33" s="1"/>
  <c r="S220" i="33"/>
  <c r="X220" i="33" s="1"/>
  <c r="AB220" i="33" s="1"/>
  <c r="AD220" i="33" s="1"/>
  <c r="D220" i="33" s="1"/>
  <c r="S156" i="33"/>
  <c r="X156" i="33" s="1"/>
  <c r="AB156" i="33" s="1"/>
  <c r="AD156" i="33" s="1"/>
  <c r="D156" i="33" s="1"/>
  <c r="S92" i="33"/>
  <c r="X92" i="33" s="1"/>
  <c r="AB92" i="33" s="1"/>
  <c r="AD92" i="33" s="1"/>
  <c r="D92" i="33" s="1"/>
  <c r="S28" i="33"/>
  <c r="X28" i="33" s="1"/>
  <c r="AB28" i="33" s="1"/>
  <c r="AD28" i="33" s="1"/>
  <c r="D28" i="33" s="1"/>
  <c r="S347" i="33"/>
  <c r="X347" i="33" s="1"/>
  <c r="AB347" i="33" s="1"/>
  <c r="AD347" i="33" s="1"/>
  <c r="D347" i="33" s="1"/>
  <c r="S283" i="33"/>
  <c r="X283" i="33" s="1"/>
  <c r="AB283" i="33" s="1"/>
  <c r="AD283" i="33" s="1"/>
  <c r="D283" i="33" s="1"/>
  <c r="S219" i="33"/>
  <c r="X219" i="33" s="1"/>
  <c r="AB219" i="33" s="1"/>
  <c r="AD219" i="33" s="1"/>
  <c r="D219" i="33" s="1"/>
  <c r="S155" i="33"/>
  <c r="X155" i="33" s="1"/>
  <c r="AB155" i="33" s="1"/>
  <c r="AD155" i="33" s="1"/>
  <c r="D155" i="33" s="1"/>
  <c r="S91" i="33"/>
  <c r="X91" i="33" s="1"/>
  <c r="AB91" i="33" s="1"/>
  <c r="AD91" i="33" s="1"/>
  <c r="D91" i="33" s="1"/>
  <c r="S27" i="33"/>
  <c r="X27" i="33" s="1"/>
  <c r="AB27" i="33" s="1"/>
  <c r="AD27" i="33" s="1"/>
  <c r="D27" i="33" s="1"/>
  <c r="S354" i="33"/>
  <c r="X354" i="33" s="1"/>
  <c r="AB354" i="33" s="1"/>
  <c r="AD354" i="33" s="1"/>
  <c r="D354" i="33" s="1"/>
  <c r="S290" i="33"/>
  <c r="X290" i="33" s="1"/>
  <c r="AB290" i="33" s="1"/>
  <c r="AD290" i="33" s="1"/>
  <c r="D290" i="33" s="1"/>
  <c r="S343" i="33"/>
  <c r="X343" i="33" s="1"/>
  <c r="AB343" i="33" s="1"/>
  <c r="AD343" i="33" s="1"/>
  <c r="D343" i="33" s="1"/>
  <c r="S279" i="33"/>
  <c r="X279" i="33" s="1"/>
  <c r="AB279" i="33" s="1"/>
  <c r="AD279" i="33" s="1"/>
  <c r="D279" i="33" s="1"/>
  <c r="S215" i="33"/>
  <c r="X215" i="33" s="1"/>
  <c r="AB215" i="33" s="1"/>
  <c r="AD215" i="33" s="1"/>
  <c r="D215" i="33" s="1"/>
  <c r="S151" i="33"/>
  <c r="X151" i="33" s="1"/>
  <c r="AB151" i="33" s="1"/>
  <c r="AD151" i="33" s="1"/>
  <c r="D151" i="33" s="1"/>
  <c r="S87" i="33"/>
  <c r="X87" i="33" s="1"/>
  <c r="AB87" i="33" s="1"/>
  <c r="AD87" i="33" s="1"/>
  <c r="D87" i="33" s="1"/>
  <c r="S23" i="33"/>
  <c r="X23" i="33" s="1"/>
  <c r="AB23" i="33" s="1"/>
  <c r="AD23" i="33" s="1"/>
  <c r="D23" i="33" s="1"/>
  <c r="S342" i="33"/>
  <c r="X342" i="33" s="1"/>
  <c r="AB342" i="33" s="1"/>
  <c r="AD342" i="33" s="1"/>
  <c r="D342" i="33" s="1"/>
  <c r="S278" i="33"/>
  <c r="X278" i="33" s="1"/>
  <c r="AB278" i="33" s="1"/>
  <c r="AD278" i="33" s="1"/>
  <c r="D278" i="33" s="1"/>
  <c r="S214" i="33"/>
  <c r="X214" i="33" s="1"/>
  <c r="AB214" i="33" s="1"/>
  <c r="AD214" i="33" s="1"/>
  <c r="D214" i="33" s="1"/>
  <c r="S150" i="33"/>
  <c r="X150" i="33" s="1"/>
  <c r="AB150" i="33" s="1"/>
  <c r="AD150" i="33" s="1"/>
  <c r="D150" i="33" s="1"/>
  <c r="S86" i="33"/>
  <c r="X86" i="33" s="1"/>
  <c r="AB86" i="33" s="1"/>
  <c r="AD86" i="33" s="1"/>
  <c r="D86" i="33" s="1"/>
  <c r="S22" i="33"/>
  <c r="X22" i="33" s="1"/>
  <c r="AB22" i="33" s="1"/>
  <c r="AD22" i="33" s="1"/>
  <c r="D22" i="33" s="1"/>
  <c r="S341" i="33"/>
  <c r="X341" i="33" s="1"/>
  <c r="AB341" i="33" s="1"/>
  <c r="AD341" i="33" s="1"/>
  <c r="D341" i="33" s="1"/>
  <c r="S277" i="33"/>
  <c r="X277" i="33" s="1"/>
  <c r="AB277" i="33" s="1"/>
  <c r="AD277" i="33" s="1"/>
  <c r="D277" i="33" s="1"/>
  <c r="S213" i="33"/>
  <c r="X213" i="33" s="1"/>
  <c r="AB213" i="33" s="1"/>
  <c r="AD213" i="33" s="1"/>
  <c r="D213" i="33" s="1"/>
  <c r="S149" i="33"/>
  <c r="X149" i="33" s="1"/>
  <c r="AB149" i="33" s="1"/>
  <c r="AD149" i="33" s="1"/>
  <c r="D149" i="33" s="1"/>
  <c r="S85" i="33"/>
  <c r="X85" i="33" s="1"/>
  <c r="AB85" i="33" s="1"/>
  <c r="AD85" i="33" s="1"/>
  <c r="D85" i="33" s="1"/>
  <c r="S21" i="33"/>
  <c r="X21" i="33" s="1"/>
  <c r="AB21" i="33" s="1"/>
  <c r="AD21" i="33" s="1"/>
  <c r="D21" i="33" s="1"/>
  <c r="S340" i="33"/>
  <c r="X340" i="33" s="1"/>
  <c r="AB340" i="33" s="1"/>
  <c r="AD340" i="33" s="1"/>
  <c r="D340" i="33" s="1"/>
  <c r="S276" i="33"/>
  <c r="X276" i="33" s="1"/>
  <c r="AB276" i="33" s="1"/>
  <c r="AD276" i="33" s="1"/>
  <c r="D276" i="33" s="1"/>
  <c r="S212" i="33"/>
  <c r="X212" i="33" s="1"/>
  <c r="AB212" i="33" s="1"/>
  <c r="AD212" i="33" s="1"/>
  <c r="D212" i="33" s="1"/>
  <c r="S148" i="33"/>
  <c r="X148" i="33" s="1"/>
  <c r="AB148" i="33" s="1"/>
  <c r="AD148" i="33" s="1"/>
  <c r="D148" i="33" s="1"/>
  <c r="S84" i="33"/>
  <c r="X84" i="33" s="1"/>
  <c r="AB84" i="33" s="1"/>
  <c r="AD84" i="33" s="1"/>
  <c r="D84" i="33" s="1"/>
  <c r="S20" i="33"/>
  <c r="X20" i="33" s="1"/>
  <c r="AB20" i="33" s="1"/>
  <c r="AD20" i="33" s="1"/>
  <c r="D20" i="33" s="1"/>
  <c r="S339" i="33"/>
  <c r="X339" i="33" s="1"/>
  <c r="AB339" i="33" s="1"/>
  <c r="AD339" i="33" s="1"/>
  <c r="D339" i="33" s="1"/>
  <c r="S275" i="33"/>
  <c r="X275" i="33" s="1"/>
  <c r="AB275" i="33" s="1"/>
  <c r="AD275" i="33" s="1"/>
  <c r="D275" i="33" s="1"/>
  <c r="S211" i="33"/>
  <c r="X211" i="33" s="1"/>
  <c r="AB211" i="33" s="1"/>
  <c r="AD211" i="33" s="1"/>
  <c r="D211" i="33" s="1"/>
  <c r="S147" i="33"/>
  <c r="X147" i="33" s="1"/>
  <c r="AB147" i="33" s="1"/>
  <c r="AD147" i="33" s="1"/>
  <c r="D147" i="33" s="1"/>
  <c r="S83" i="33"/>
  <c r="X83" i="33" s="1"/>
  <c r="AB83" i="33" s="1"/>
  <c r="AD83" i="33" s="1"/>
  <c r="D83" i="33" s="1"/>
  <c r="S19" i="33"/>
  <c r="X19" i="33" s="1"/>
  <c r="AB19" i="33" s="1"/>
  <c r="AD19" i="33" s="1"/>
  <c r="D19" i="33" s="1"/>
  <c r="S346" i="33"/>
  <c r="X346" i="33" s="1"/>
  <c r="AB346" i="33" s="1"/>
  <c r="AD346" i="33" s="1"/>
  <c r="D346" i="33" s="1"/>
  <c r="S282" i="33"/>
  <c r="X282" i="33" s="1"/>
  <c r="AB282" i="33" s="1"/>
  <c r="AD282" i="33" s="1"/>
  <c r="D282" i="33" s="1"/>
  <c r="S335" i="33"/>
  <c r="X335" i="33" s="1"/>
  <c r="AB335" i="33" s="1"/>
  <c r="AD335" i="33" s="1"/>
  <c r="D335" i="33" s="1"/>
  <c r="S271" i="33"/>
  <c r="X271" i="33" s="1"/>
  <c r="AB271" i="33" s="1"/>
  <c r="AD271" i="33" s="1"/>
  <c r="D271" i="33" s="1"/>
  <c r="S207" i="33"/>
  <c r="X207" i="33" s="1"/>
  <c r="AB207" i="33" s="1"/>
  <c r="AD207" i="33" s="1"/>
  <c r="D207" i="33" s="1"/>
  <c r="S143" i="33"/>
  <c r="X143" i="33" s="1"/>
  <c r="AB143" i="33" s="1"/>
  <c r="AD143" i="33" s="1"/>
  <c r="D143" i="33" s="1"/>
  <c r="S79" i="33"/>
  <c r="X79" i="33" s="1"/>
  <c r="AB79" i="33" s="1"/>
  <c r="AD79" i="33" s="1"/>
  <c r="D79" i="33" s="1"/>
  <c r="S15" i="33"/>
  <c r="X15" i="33" s="1"/>
  <c r="AB15" i="33" s="1"/>
  <c r="AD15" i="33" s="1"/>
  <c r="D15" i="33" s="1"/>
  <c r="S334" i="33"/>
  <c r="X334" i="33" s="1"/>
  <c r="AB334" i="33" s="1"/>
  <c r="AD334" i="33" s="1"/>
  <c r="D334" i="33" s="1"/>
  <c r="S270" i="33"/>
  <c r="X270" i="33" s="1"/>
  <c r="AB270" i="33" s="1"/>
  <c r="AD270" i="33" s="1"/>
  <c r="D270" i="33" s="1"/>
  <c r="S206" i="33"/>
  <c r="X206" i="33" s="1"/>
  <c r="AB206" i="33" s="1"/>
  <c r="AD206" i="33" s="1"/>
  <c r="D206" i="33" s="1"/>
  <c r="S142" i="33"/>
  <c r="X142" i="33" s="1"/>
  <c r="AB142" i="33" s="1"/>
  <c r="AD142" i="33" s="1"/>
  <c r="D142" i="33" s="1"/>
  <c r="S78" i="33"/>
  <c r="X78" i="33" s="1"/>
  <c r="AB78" i="33" s="1"/>
  <c r="AD78" i="33" s="1"/>
  <c r="D78" i="33" s="1"/>
  <c r="S14" i="33"/>
  <c r="X14" i="33" s="1"/>
  <c r="AB14" i="33" s="1"/>
  <c r="AD14" i="33" s="1"/>
  <c r="D14" i="33" s="1"/>
  <c r="S333" i="33"/>
  <c r="X333" i="33" s="1"/>
  <c r="AB333" i="33" s="1"/>
  <c r="AD333" i="33" s="1"/>
  <c r="D333" i="33" s="1"/>
  <c r="S269" i="33"/>
  <c r="X269" i="33" s="1"/>
  <c r="AB269" i="33" s="1"/>
  <c r="AD269" i="33" s="1"/>
  <c r="D269" i="33" s="1"/>
  <c r="S205" i="33"/>
  <c r="X205" i="33" s="1"/>
  <c r="AB205" i="33" s="1"/>
  <c r="AD205" i="33" s="1"/>
  <c r="D205" i="33" s="1"/>
  <c r="S141" i="33"/>
  <c r="X141" i="33" s="1"/>
  <c r="AB141" i="33" s="1"/>
  <c r="AD141" i="33" s="1"/>
  <c r="D141" i="33" s="1"/>
  <c r="S77" i="33"/>
  <c r="X77" i="33" s="1"/>
  <c r="AB77" i="33" s="1"/>
  <c r="AD77" i="33" s="1"/>
  <c r="D77" i="33" s="1"/>
  <c r="S13" i="33"/>
  <c r="X13" i="33" s="1"/>
  <c r="AB13" i="33" s="1"/>
  <c r="AD13" i="33" s="1"/>
  <c r="D13" i="33" s="1"/>
  <c r="S332" i="33"/>
  <c r="X332" i="33" s="1"/>
  <c r="AB332" i="33" s="1"/>
  <c r="AD332" i="33" s="1"/>
  <c r="D332" i="33" s="1"/>
  <c r="S268" i="33"/>
  <c r="X268" i="33" s="1"/>
  <c r="AB268" i="33" s="1"/>
  <c r="AD268" i="33" s="1"/>
  <c r="D268" i="33" s="1"/>
  <c r="S204" i="33"/>
  <c r="X204" i="33" s="1"/>
  <c r="AB204" i="33" s="1"/>
  <c r="AD204" i="33" s="1"/>
  <c r="D204" i="33" s="1"/>
  <c r="S140" i="33"/>
  <c r="X140" i="33" s="1"/>
  <c r="AB140" i="33" s="1"/>
  <c r="AD140" i="33" s="1"/>
  <c r="D140" i="33" s="1"/>
  <c r="S76" i="33"/>
  <c r="X76" i="33" s="1"/>
  <c r="AB76" i="33" s="1"/>
  <c r="AD76" i="33" s="1"/>
  <c r="D76" i="33" s="1"/>
  <c r="S12" i="33"/>
  <c r="X12" i="33" s="1"/>
  <c r="AB12" i="33" s="1"/>
  <c r="AD12" i="33" s="1"/>
  <c r="D12" i="33" s="1"/>
  <c r="S331" i="33"/>
  <c r="X331" i="33" s="1"/>
  <c r="AB331" i="33" s="1"/>
  <c r="AD331" i="33" s="1"/>
  <c r="D331" i="33" s="1"/>
  <c r="S267" i="33"/>
  <c r="X267" i="33" s="1"/>
  <c r="AB267" i="33" s="1"/>
  <c r="AD267" i="33" s="1"/>
  <c r="D267" i="33" s="1"/>
  <c r="S203" i="33"/>
  <c r="X203" i="33" s="1"/>
  <c r="AB203" i="33" s="1"/>
  <c r="AD203" i="33" s="1"/>
  <c r="D203" i="33" s="1"/>
  <c r="S139" i="33"/>
  <c r="X139" i="33" s="1"/>
  <c r="AB139" i="33" s="1"/>
  <c r="AD139" i="33" s="1"/>
  <c r="D139" i="33" s="1"/>
  <c r="S75" i="33"/>
  <c r="X75" i="33" s="1"/>
  <c r="AB75" i="33" s="1"/>
  <c r="AD75" i="33" s="1"/>
  <c r="D75" i="33" s="1"/>
  <c r="S11" i="33"/>
  <c r="X11" i="33" s="1"/>
  <c r="AB11" i="33" s="1"/>
  <c r="AD11" i="33" s="1"/>
  <c r="D11" i="33" s="1"/>
  <c r="S338" i="33"/>
  <c r="X338" i="33" s="1"/>
  <c r="AB338" i="33" s="1"/>
  <c r="AD338" i="33" s="1"/>
  <c r="D338" i="33" s="1"/>
  <c r="S274" i="33"/>
  <c r="X274" i="33" s="1"/>
  <c r="AB274" i="33" s="1"/>
  <c r="AD274" i="33" s="1"/>
  <c r="D274" i="33" s="1"/>
  <c r="S210" i="33"/>
  <c r="X210" i="33" s="1"/>
  <c r="AB210" i="33" s="1"/>
  <c r="AD210" i="33" s="1"/>
  <c r="D210" i="33" s="1"/>
  <c r="S146" i="33"/>
  <c r="X146" i="33" s="1"/>
  <c r="AB146" i="33" s="1"/>
  <c r="AD146" i="33" s="1"/>
  <c r="D146" i="33" s="1"/>
  <c r="S82" i="33"/>
  <c r="X82" i="33" s="1"/>
  <c r="AB82" i="33" s="1"/>
  <c r="AD82" i="33" s="1"/>
  <c r="D82" i="33" s="1"/>
  <c r="S18" i="33"/>
  <c r="X18" i="33" s="1"/>
  <c r="AB18" i="33" s="1"/>
  <c r="AD18" i="33" s="1"/>
  <c r="D18" i="33" s="1"/>
  <c r="S337" i="33"/>
  <c r="X337" i="33" s="1"/>
  <c r="AB337" i="33" s="1"/>
  <c r="AD337" i="33" s="1"/>
  <c r="D337" i="33" s="1"/>
  <c r="S273" i="33"/>
  <c r="X273" i="33" s="1"/>
  <c r="AB273" i="33" s="1"/>
  <c r="AD273" i="33" s="1"/>
  <c r="D273" i="33" s="1"/>
  <c r="S209" i="33"/>
  <c r="X209" i="33" s="1"/>
  <c r="AB209" i="33" s="1"/>
  <c r="AD209" i="33" s="1"/>
  <c r="D209" i="33" s="1"/>
  <c r="S145" i="33"/>
  <c r="X145" i="33" s="1"/>
  <c r="AB145" i="33" s="1"/>
  <c r="AD145" i="33" s="1"/>
  <c r="D145" i="33" s="1"/>
  <c r="S81" i="33"/>
  <c r="X81" i="33" s="1"/>
  <c r="AB81" i="33" s="1"/>
  <c r="AD81" i="33" s="1"/>
  <c r="D81" i="33" s="1"/>
  <c r="S17" i="33"/>
  <c r="X17" i="33" s="1"/>
  <c r="AB17" i="33" s="1"/>
  <c r="AD17" i="33" s="1"/>
  <c r="D17" i="33" s="1"/>
  <c r="S336" i="33"/>
  <c r="X336" i="33" s="1"/>
  <c r="AB336" i="33" s="1"/>
  <c r="AD336" i="33" s="1"/>
  <c r="D336" i="33" s="1"/>
  <c r="S272" i="33"/>
  <c r="X272" i="33" s="1"/>
  <c r="AB272" i="33" s="1"/>
  <c r="AD272" i="33" s="1"/>
  <c r="D272" i="33" s="1"/>
  <c r="S208" i="33"/>
  <c r="X208" i="33" s="1"/>
  <c r="AB208" i="33" s="1"/>
  <c r="AD208" i="33" s="1"/>
  <c r="D208" i="33" s="1"/>
  <c r="S144" i="33"/>
  <c r="X144" i="33" s="1"/>
  <c r="AB144" i="33" s="1"/>
  <c r="AD144" i="33" s="1"/>
  <c r="D144" i="33" s="1"/>
  <c r="S80" i="33"/>
  <c r="X80" i="33" s="1"/>
  <c r="AB80" i="33" s="1"/>
  <c r="AD80" i="33" s="1"/>
  <c r="D80" i="33" s="1"/>
  <c r="S16" i="33"/>
  <c r="X16" i="33" s="1"/>
  <c r="AB16" i="33" s="1"/>
  <c r="AD16" i="33" s="1"/>
  <c r="D16" i="33" s="1"/>
  <c r="S202" i="33"/>
  <c r="X202" i="33" s="1"/>
  <c r="AB202" i="33" s="1"/>
  <c r="AD202" i="33" s="1"/>
  <c r="D202" i="33" s="1"/>
  <c r="S138" i="33"/>
  <c r="X138" i="33" s="1"/>
  <c r="AB138" i="33" s="1"/>
  <c r="AD138" i="33" s="1"/>
  <c r="D138" i="33" s="1"/>
  <c r="S74" i="33"/>
  <c r="X74" i="33" s="1"/>
  <c r="AB74" i="33" s="1"/>
  <c r="AD74" i="33" s="1"/>
  <c r="D74" i="33" s="1"/>
  <c r="S10" i="33"/>
  <c r="X10" i="33" s="1"/>
  <c r="AB10" i="33" s="1"/>
  <c r="AD10" i="33" s="1"/>
  <c r="D10" i="33" s="1"/>
  <c r="S329" i="33"/>
  <c r="X329" i="33" s="1"/>
  <c r="AB329" i="33" s="1"/>
  <c r="AD329" i="33" s="1"/>
  <c r="D329" i="33" s="1"/>
  <c r="S265" i="33"/>
  <c r="X265" i="33" s="1"/>
  <c r="AB265" i="33" s="1"/>
  <c r="AD265" i="33" s="1"/>
  <c r="D265" i="33" s="1"/>
  <c r="S201" i="33"/>
  <c r="X201" i="33" s="1"/>
  <c r="AB201" i="33" s="1"/>
  <c r="AD201" i="33" s="1"/>
  <c r="D201" i="33" s="1"/>
  <c r="S137" i="33"/>
  <c r="X137" i="33" s="1"/>
  <c r="AB137" i="33" s="1"/>
  <c r="AD137" i="33" s="1"/>
  <c r="D137" i="33" s="1"/>
  <c r="S73" i="33"/>
  <c r="X73" i="33" s="1"/>
  <c r="AB73" i="33" s="1"/>
  <c r="AD73" i="33" s="1"/>
  <c r="D73" i="33" s="1"/>
  <c r="S9" i="33"/>
  <c r="X9" i="33" s="1"/>
  <c r="AB9" i="33" s="1"/>
  <c r="AD9" i="33" s="1"/>
  <c r="D9" i="33" s="1"/>
  <c r="S328" i="33"/>
  <c r="X328" i="33" s="1"/>
  <c r="AB328" i="33" s="1"/>
  <c r="AD328" i="33" s="1"/>
  <c r="D328" i="33" s="1"/>
  <c r="S264" i="33"/>
  <c r="X264" i="33" s="1"/>
  <c r="AB264" i="33" s="1"/>
  <c r="AD264" i="33" s="1"/>
  <c r="D264" i="33" s="1"/>
  <c r="S200" i="33"/>
  <c r="X200" i="33" s="1"/>
  <c r="AB200" i="33" s="1"/>
  <c r="AD200" i="33" s="1"/>
  <c r="D200" i="33" s="1"/>
  <c r="S136" i="33"/>
  <c r="X136" i="33" s="1"/>
  <c r="AB136" i="33" s="1"/>
  <c r="AD136" i="33" s="1"/>
  <c r="D136" i="33" s="1"/>
  <c r="S72" i="33"/>
  <c r="X72" i="33" s="1"/>
  <c r="AB72" i="33" s="1"/>
  <c r="AD72" i="33" s="1"/>
  <c r="D72" i="33" s="1"/>
  <c r="S8" i="33"/>
  <c r="X8" i="33" s="1"/>
  <c r="AB8" i="33" s="1"/>
  <c r="AD8" i="33" s="1"/>
  <c r="D8" i="33" s="1"/>
  <c r="X284" i="30"/>
  <c r="X380" i="30"/>
  <c r="X37" i="30"/>
  <c r="X361" i="30"/>
  <c r="X326" i="30"/>
  <c r="X382" i="30"/>
  <c r="X39" i="30"/>
  <c r="X328" i="30"/>
  <c r="AB309" i="33" l="1"/>
  <c r="AD309" i="33" s="1"/>
  <c r="D309" i="33" s="1"/>
  <c r="X2" i="33"/>
  <c r="AB2" i="33" s="1"/>
  <c r="AD2" i="33" s="1"/>
  <c r="D2" i="33" s="1"/>
  <c r="J207" i="31"/>
  <c r="J156" i="31"/>
  <c r="J370" i="31"/>
  <c r="J182" i="31"/>
  <c r="J309" i="31"/>
  <c r="J185" i="31"/>
  <c r="J197" i="31"/>
  <c r="J377" i="31"/>
  <c r="J114" i="31"/>
  <c r="J122" i="31"/>
  <c r="J199" i="31"/>
  <c r="J227" i="31"/>
  <c r="J44" i="31"/>
  <c r="J159" i="31"/>
  <c r="J314" i="31"/>
  <c r="J121" i="31"/>
  <c r="J31" i="31"/>
  <c r="J327" i="31"/>
  <c r="J198" i="31"/>
  <c r="J290" i="31"/>
  <c r="J196" i="31"/>
  <c r="J261" i="31"/>
  <c r="J160" i="31"/>
  <c r="J279" i="31"/>
  <c r="J353" i="31"/>
  <c r="J30" i="31"/>
  <c r="J92" i="31"/>
  <c r="J127" i="31"/>
  <c r="J95" i="31"/>
  <c r="J211" i="31"/>
  <c r="J352" i="31"/>
  <c r="J356" i="31"/>
  <c r="J228" i="31"/>
  <c r="J99" i="31"/>
  <c r="J167" i="31"/>
  <c r="J97" i="31"/>
  <c r="J55" i="31"/>
  <c r="J148" i="31"/>
  <c r="J193" i="31"/>
  <c r="J289" i="31"/>
  <c r="J80" i="31"/>
  <c r="J192" i="31"/>
  <c r="J29" i="31"/>
  <c r="J318" i="31"/>
  <c r="J68" i="31"/>
  <c r="J296" i="31"/>
  <c r="J302" i="31"/>
  <c r="J241" i="31"/>
  <c r="J150" i="31"/>
  <c r="J251" i="31"/>
  <c r="J117" i="31"/>
  <c r="J202" i="31"/>
  <c r="J281" i="31"/>
  <c r="J200" i="31"/>
  <c r="J343" i="31"/>
  <c r="J76" i="31"/>
  <c r="J100" i="31"/>
  <c r="J129" i="31"/>
  <c r="J113" i="31"/>
  <c r="J277" i="31"/>
  <c r="J366" i="31"/>
  <c r="J344" i="31"/>
  <c r="J67" i="31"/>
  <c r="J171" i="31"/>
  <c r="J170" i="31"/>
  <c r="J355" i="31"/>
  <c r="J78" i="31"/>
  <c r="J98" i="31"/>
  <c r="J118" i="31"/>
  <c r="J51" i="31"/>
  <c r="J6" i="31"/>
  <c r="J222" i="31"/>
  <c r="J239" i="31"/>
  <c r="J308" i="31"/>
  <c r="J123" i="31"/>
  <c r="J201" i="31"/>
  <c r="J46" i="31"/>
  <c r="J54" i="31"/>
  <c r="J93" i="31"/>
  <c r="J347" i="31"/>
  <c r="J133" i="31"/>
  <c r="J94" i="31"/>
  <c r="J259" i="31"/>
  <c r="J321" i="31"/>
  <c r="J174" i="31"/>
  <c r="J125" i="31"/>
  <c r="J205" i="31"/>
  <c r="J293" i="31"/>
  <c r="J226" i="31"/>
  <c r="J175" i="31"/>
  <c r="J267" i="31"/>
  <c r="J161" i="31"/>
  <c r="J258" i="31"/>
  <c r="J58" i="31"/>
  <c r="J278" i="31"/>
  <c r="J176" i="31"/>
  <c r="J45" i="31"/>
  <c r="J299" i="31"/>
  <c r="J330" i="31"/>
  <c r="J136" i="31"/>
  <c r="J316" i="31"/>
  <c r="J61" i="31"/>
  <c r="J56" i="31"/>
  <c r="J169" i="31"/>
  <c r="J190" i="31"/>
  <c r="J360" i="31"/>
  <c r="J214" i="31"/>
  <c r="J62" i="31"/>
  <c r="J107" i="31"/>
  <c r="J382" i="31"/>
  <c r="J77" i="31"/>
  <c r="J369" i="31"/>
  <c r="J53" i="31"/>
  <c r="J7" i="31"/>
  <c r="J221" i="31"/>
  <c r="J337" i="31"/>
  <c r="J43" i="31"/>
  <c r="J351" i="31"/>
  <c r="J143" i="31"/>
  <c r="J130" i="31"/>
  <c r="U1" i="30" l="1"/>
  <c r="J19" i="31"/>
  <c r="J272" i="31"/>
  <c r="J186" i="31"/>
  <c r="J89" i="31"/>
  <c r="J126" i="31"/>
  <c r="J66" i="31"/>
  <c r="J371" i="31"/>
  <c r="J215" i="31"/>
  <c r="J364" i="31"/>
  <c r="J248" i="31"/>
  <c r="J286" i="31"/>
  <c r="J348" i="31"/>
  <c r="J10" i="31"/>
  <c r="J166" i="31"/>
  <c r="J119" i="31"/>
  <c r="J21" i="31"/>
  <c r="J158" i="31"/>
  <c r="J108" i="31"/>
  <c r="J206" i="31"/>
  <c r="J110" i="31"/>
  <c r="J388" i="31"/>
  <c r="J124" i="31"/>
  <c r="J361" i="31"/>
  <c r="J145" i="31"/>
  <c r="J71" i="31"/>
  <c r="J292" i="31"/>
  <c r="J378" i="31"/>
  <c r="J301" i="31"/>
  <c r="J84" i="31"/>
  <c r="J260" i="31"/>
  <c r="J320" i="31"/>
  <c r="J20" i="31"/>
  <c r="J291" i="31"/>
  <c r="J231" i="31"/>
  <c r="J103" i="31"/>
  <c r="J39" i="31"/>
  <c r="J238" i="31"/>
  <c r="J173" i="31"/>
  <c r="J88" i="31"/>
  <c r="J218" i="31"/>
  <c r="J257" i="31"/>
  <c r="J350" i="31"/>
  <c r="J342" i="31"/>
  <c r="J349" i="31"/>
  <c r="J262" i="31"/>
  <c r="J70" i="31"/>
  <c r="J334" i="31"/>
  <c r="J298" i="31"/>
  <c r="J297" i="31"/>
  <c r="J325" i="31"/>
  <c r="J328" i="31"/>
  <c r="J23" i="31"/>
  <c r="J25" i="31"/>
  <c r="J8" i="31"/>
  <c r="J132" i="31"/>
  <c r="J234" i="31"/>
  <c r="J273" i="31"/>
  <c r="J144" i="31"/>
  <c r="J128" i="31"/>
  <c r="J106" i="31"/>
  <c r="J34" i="31"/>
  <c r="J217" i="31"/>
  <c r="J252" i="31"/>
  <c r="J219" i="31"/>
  <c r="J375" i="31"/>
  <c r="J300" i="31"/>
  <c r="J151" i="31"/>
  <c r="J204" i="31"/>
  <c r="J28" i="31"/>
  <c r="J153" i="31"/>
  <c r="J250" i="31"/>
  <c r="J69" i="31"/>
  <c r="J335" i="31"/>
  <c r="J385" i="31"/>
  <c r="J109" i="31"/>
  <c r="J280" i="31"/>
  <c r="J63" i="31"/>
  <c r="J247" i="31"/>
  <c r="J189" i="31"/>
  <c r="J203" i="31"/>
  <c r="J12" i="31"/>
  <c r="J224" i="31"/>
  <c r="J11" i="31"/>
  <c r="J42" i="31"/>
  <c r="J306" i="31"/>
  <c r="J305" i="31"/>
  <c r="J244" i="31"/>
  <c r="J346" i="31"/>
  <c r="J16" i="31"/>
  <c r="J41" i="31"/>
  <c r="J304" i="31"/>
  <c r="J269" i="31"/>
  <c r="J154" i="31"/>
  <c r="J229" i="31"/>
  <c r="J276" i="31"/>
  <c r="J112" i="31"/>
  <c r="J345" i="31"/>
  <c r="J49" i="31"/>
  <c r="J168" i="31"/>
  <c r="J307" i="31"/>
  <c r="J237" i="31"/>
  <c r="J331" i="31"/>
  <c r="J75" i="31"/>
  <c r="J146" i="31"/>
  <c r="J138" i="31"/>
  <c r="J65" i="31"/>
  <c r="J232" i="31"/>
  <c r="J380" i="31"/>
  <c r="J303" i="31"/>
  <c r="J22" i="31"/>
  <c r="J282" i="31"/>
  <c r="J60" i="31"/>
  <c r="J339" i="31"/>
  <c r="J312" i="31"/>
  <c r="J341" i="31"/>
  <c r="J26" i="31"/>
  <c r="J255" i="31"/>
  <c r="J357" i="31"/>
  <c r="J379" i="31"/>
  <c r="J264" i="31"/>
  <c r="J149" i="31"/>
  <c r="J96" i="31"/>
  <c r="J73" i="31"/>
  <c r="J275" i="31"/>
  <c r="J295" i="31"/>
  <c r="J220" i="31"/>
  <c r="J59" i="31"/>
  <c r="J253" i="31"/>
  <c r="J235" i="31"/>
  <c r="J85" i="31"/>
  <c r="J230" i="31"/>
  <c r="J79" i="31"/>
  <c r="J83" i="31"/>
  <c r="J376" i="31"/>
  <c r="J322" i="31"/>
  <c r="J184" i="31"/>
  <c r="J367" i="31"/>
  <c r="J36" i="31"/>
  <c r="J74" i="31"/>
  <c r="J64" i="31"/>
  <c r="J105" i="31"/>
  <c r="J266" i="31"/>
  <c r="J246" i="31"/>
  <c r="J210" i="31"/>
  <c r="J52" i="31"/>
  <c r="J213" i="31"/>
  <c r="J188" i="31"/>
  <c r="J287" i="31"/>
  <c r="J179" i="31"/>
  <c r="J310" i="31"/>
  <c r="J383" i="31"/>
  <c r="J359" i="31"/>
  <c r="J209" i="31"/>
  <c r="J40" i="31"/>
  <c r="J183" i="31"/>
  <c r="J131" i="31"/>
  <c r="J384" i="31"/>
  <c r="J386" i="31"/>
  <c r="J311" i="31"/>
  <c r="J164" i="31"/>
  <c r="J155" i="31"/>
  <c r="J163" i="31"/>
  <c r="J274" i="31"/>
  <c r="J270" i="31"/>
  <c r="J332" i="31"/>
  <c r="J268" i="31"/>
  <c r="J18" i="31"/>
  <c r="J195" i="31"/>
  <c r="J319" i="31"/>
  <c r="J139" i="31"/>
  <c r="J141" i="31"/>
  <c r="J152" i="31"/>
  <c r="J191" i="31"/>
  <c r="J326" i="31"/>
  <c r="J324" i="31"/>
  <c r="J223" i="31"/>
  <c r="J368" i="31"/>
  <c r="J116" i="31"/>
  <c r="J373" i="31"/>
  <c r="J283" i="31"/>
  <c r="J381" i="31"/>
  <c r="J245" i="31"/>
  <c r="J216" i="31"/>
  <c r="J57" i="31"/>
  <c r="J162" i="31"/>
  <c r="J243" i="31"/>
  <c r="J354" i="31"/>
  <c r="J236" i="31"/>
  <c r="J172" i="31"/>
  <c r="J288" i="31"/>
  <c r="J178" i="31"/>
  <c r="J374" i="31"/>
  <c r="J294" i="31"/>
  <c r="J285" i="31"/>
  <c r="J340" i="31"/>
  <c r="J263" i="31"/>
  <c r="J135" i="31"/>
  <c r="J142" i="31"/>
  <c r="J13" i="31"/>
  <c r="J284" i="31"/>
  <c r="J120" i="31"/>
  <c r="J24" i="31"/>
  <c r="J225" i="31"/>
  <c r="J313" i="31"/>
  <c r="J323" i="31"/>
  <c r="J365" i="31"/>
  <c r="J256" i="31"/>
  <c r="J15" i="31"/>
  <c r="J233" i="31"/>
  <c r="J177" i="31"/>
  <c r="J242" i="31"/>
  <c r="J27" i="31"/>
  <c r="J336" i="31"/>
  <c r="J87" i="31"/>
  <c r="J32" i="31"/>
  <c r="J240" i="31"/>
  <c r="J187" i="31"/>
  <c r="J102" i="31"/>
  <c r="J81" i="31"/>
  <c r="J86" i="31"/>
  <c r="J91" i="31"/>
  <c r="J180" i="31"/>
  <c r="J50" i="31"/>
  <c r="J104" i="31"/>
  <c r="J249" i="31"/>
  <c r="J165" i="31"/>
  <c r="J111" i="31"/>
  <c r="J254" i="31"/>
  <c r="J317" i="31"/>
  <c r="J208" i="31"/>
  <c r="J363" i="31"/>
  <c r="J358" i="31"/>
  <c r="J362" i="31"/>
  <c r="J140" i="31"/>
  <c r="J48" i="31"/>
  <c r="J338" i="31"/>
  <c r="J329" i="31"/>
  <c r="J372" i="31"/>
  <c r="J90" i="31"/>
  <c r="J33" i="31"/>
  <c r="J134" i="31"/>
  <c r="J387" i="31"/>
  <c r="J157" i="31"/>
  <c r="J315" i="31"/>
  <c r="J137" i="31"/>
  <c r="J17" i="31"/>
  <c r="J115" i="31"/>
  <c r="J194" i="31"/>
  <c r="J47" i="31"/>
  <c r="J147" i="31"/>
  <c r="J265" i="31"/>
  <c r="J35" i="31"/>
  <c r="J72" i="31"/>
  <c r="J181" i="31"/>
  <c r="J38" i="31"/>
  <c r="J101" i="31"/>
  <c r="J37" i="31"/>
  <c r="J333" i="31"/>
  <c r="J82" i="31"/>
  <c r="X383" i="30"/>
  <c r="X376" i="30"/>
  <c r="X356" i="30"/>
  <c r="X251" i="30"/>
  <c r="X371" i="30"/>
  <c r="X369" i="30"/>
  <c r="X297" i="30"/>
  <c r="X379" i="30"/>
  <c r="F379" i="30" s="1"/>
  <c r="X346" i="30"/>
  <c r="X171" i="30"/>
  <c r="F171" i="30" s="1"/>
  <c r="X9" i="30"/>
  <c r="F328" i="30" l="1"/>
  <c r="F39" i="30"/>
  <c r="F382" i="30"/>
  <c r="F326" i="30"/>
  <c r="F284" i="30"/>
  <c r="F361" i="30"/>
  <c r="F380" i="30"/>
  <c r="J4" i="31"/>
  <c r="F356" i="30"/>
  <c r="F376" i="30"/>
  <c r="F369" i="30"/>
  <c r="F383" i="30"/>
  <c r="F251" i="30"/>
  <c r="F346" i="30"/>
  <c r="F297" i="30"/>
  <c r="F371" i="30"/>
  <c r="F9" i="30"/>
  <c r="X106" i="30"/>
  <c r="T1" i="30" l="1"/>
  <c r="F37" i="30"/>
  <c r="F106" i="30"/>
  <c r="X276" i="30"/>
  <c r="F276" i="30" s="1"/>
  <c r="X330" i="30"/>
  <c r="F330" i="30" s="1"/>
  <c r="X78" i="30"/>
  <c r="F78" i="30" s="1"/>
  <c r="X29" i="30"/>
  <c r="F29" i="30" s="1"/>
  <c r="X13" i="30"/>
  <c r="F13" i="30" s="1"/>
  <c r="X212" i="30"/>
  <c r="F212" i="30" s="1"/>
  <c r="X80" i="30"/>
  <c r="F80" i="30" s="1"/>
  <c r="X159" i="30"/>
  <c r="F159" i="30" s="1"/>
  <c r="X290" i="30"/>
  <c r="F290" i="30" s="1"/>
  <c r="X254" i="30"/>
  <c r="F254" i="30" s="1"/>
  <c r="X59" i="30"/>
  <c r="F59" i="30" s="1"/>
  <c r="X133" i="30"/>
  <c r="F133" i="30" s="1"/>
  <c r="X202" i="30"/>
  <c r="F202" i="30" s="1"/>
  <c r="X92" i="30"/>
  <c r="F92" i="30" s="1"/>
  <c r="X184" i="30"/>
  <c r="F184" i="30" s="1"/>
  <c r="X12" i="30"/>
  <c r="F12" i="30" s="1"/>
  <c r="X279" i="30"/>
  <c r="F279" i="30" s="1"/>
  <c r="X315" i="30"/>
  <c r="F315" i="30" s="1"/>
  <c r="X114" i="30"/>
  <c r="F114" i="30" s="1"/>
  <c r="X143" i="30"/>
  <c r="F143" i="30" s="1"/>
  <c r="X158" i="30"/>
  <c r="F158" i="30" s="1"/>
  <c r="X305" i="30"/>
  <c r="F305" i="30" s="1"/>
  <c r="X237" i="30"/>
  <c r="F237" i="30" s="1"/>
  <c r="X355" i="30"/>
  <c r="F355" i="30" s="1"/>
  <c r="X61" i="30"/>
  <c r="F61" i="30" s="1"/>
  <c r="X173" i="30"/>
  <c r="F173" i="30" s="1"/>
  <c r="X252" i="30"/>
  <c r="F252" i="30" s="1"/>
  <c r="X342" i="30"/>
  <c r="F342" i="30" s="1"/>
  <c r="X248" i="30"/>
  <c r="F248" i="30" s="1"/>
  <c r="X197" i="30"/>
  <c r="F197" i="30" s="1"/>
  <c r="X269" i="30"/>
  <c r="F269" i="30" s="1"/>
  <c r="X76" i="30"/>
  <c r="F76" i="30" s="1"/>
  <c r="X98" i="30"/>
  <c r="F98" i="30" s="1"/>
  <c r="X295" i="30"/>
  <c r="F295" i="30" s="1"/>
  <c r="X22" i="30"/>
  <c r="F22" i="30" s="1"/>
  <c r="X32" i="30"/>
  <c r="F32" i="30" s="1"/>
  <c r="X45" i="30"/>
  <c r="F45" i="30" s="1"/>
  <c r="X195" i="30"/>
  <c r="F195" i="30" s="1"/>
  <c r="X200" i="30"/>
  <c r="F200" i="30" s="1"/>
  <c r="X318" i="30"/>
  <c r="F318" i="30" s="1"/>
  <c r="X249" i="30"/>
  <c r="F249" i="30" s="1"/>
  <c r="X351" i="30"/>
  <c r="F351" i="30" s="1"/>
  <c r="X140" i="30"/>
  <c r="F140" i="30" s="1"/>
  <c r="X263" i="30"/>
  <c r="F263" i="30" s="1"/>
  <c r="X314" i="30"/>
  <c r="F314" i="30" s="1"/>
  <c r="X47" i="30"/>
  <c r="F47" i="30" s="1"/>
  <c r="X20" i="30"/>
  <c r="F20" i="30" s="1"/>
  <c r="X36" i="30"/>
  <c r="F36" i="30" s="1"/>
  <c r="X378" i="30"/>
  <c r="F378" i="30" s="1"/>
  <c r="X144" i="30"/>
  <c r="F144" i="30" s="1"/>
  <c r="X155" i="30"/>
  <c r="F155" i="30" s="1"/>
  <c r="X185" i="30"/>
  <c r="F185" i="30" s="1"/>
  <c r="X120" i="30"/>
  <c r="F120" i="30" s="1"/>
  <c r="X216" i="30"/>
  <c r="F216" i="30" s="1"/>
  <c r="X222" i="30"/>
  <c r="F222" i="30" s="1"/>
  <c r="X60" i="30"/>
  <c r="F60" i="30" s="1"/>
  <c r="X217" i="30"/>
  <c r="F217" i="30" s="1"/>
  <c r="X112" i="30"/>
  <c r="F112" i="30" s="1"/>
  <c r="X116" i="30"/>
  <c r="F116" i="30" s="1"/>
  <c r="X105" i="30"/>
  <c r="F105" i="30" s="1"/>
  <c r="X221" i="30"/>
  <c r="F221" i="30" s="1"/>
  <c r="X118" i="30"/>
  <c r="F118" i="30" s="1"/>
  <c r="X261" i="30"/>
  <c r="F261" i="30" s="1"/>
  <c r="X90" i="30"/>
  <c r="F90" i="30" s="1"/>
  <c r="X323" i="30"/>
  <c r="F323" i="30" s="1"/>
  <c r="X27" i="30"/>
  <c r="F27" i="30" s="1"/>
  <c r="X95" i="30"/>
  <c r="F95" i="30" s="1"/>
  <c r="X161" i="30"/>
  <c r="F161" i="30" s="1"/>
  <c r="X169" i="30"/>
  <c r="F169" i="30" s="1"/>
  <c r="X357" i="30"/>
  <c r="F357" i="30" s="1"/>
  <c r="X62" i="30"/>
  <c r="F62" i="30" s="1"/>
  <c r="X337" i="30"/>
  <c r="F337" i="30" s="1"/>
  <c r="X340" i="30"/>
  <c r="F340" i="30" s="1"/>
  <c r="X21" i="30"/>
  <c r="F21" i="30" s="1"/>
  <c r="X72" i="30"/>
  <c r="F72" i="30" s="1"/>
  <c r="X232" i="30"/>
  <c r="F232" i="30" s="1"/>
  <c r="X96" i="30"/>
  <c r="F96" i="30" s="1"/>
  <c r="X172" i="30"/>
  <c r="F172" i="30" s="1"/>
  <c r="X73" i="30"/>
  <c r="F73" i="30" s="1"/>
  <c r="X204" i="30"/>
  <c r="F204" i="30" s="1"/>
  <c r="X156" i="30"/>
  <c r="F156" i="30" s="1"/>
  <c r="X115" i="30"/>
  <c r="F115" i="30" s="1"/>
  <c r="X301" i="30"/>
  <c r="F301" i="30" s="1"/>
  <c r="X247" i="30"/>
  <c r="F247" i="30" s="1"/>
  <c r="X48" i="30"/>
  <c r="F48" i="30" s="1"/>
  <c r="X345" i="30"/>
  <c r="F345" i="30" s="1"/>
  <c r="X225" i="30"/>
  <c r="F225" i="30" s="1"/>
  <c r="X372" i="30"/>
  <c r="F372" i="30" s="1"/>
  <c r="X28" i="30"/>
  <c r="F28" i="30" s="1"/>
  <c r="X129" i="30"/>
  <c r="F129" i="30" s="1"/>
  <c r="X289" i="30"/>
  <c r="F289" i="30" s="1"/>
  <c r="X4" i="30"/>
  <c r="F4" i="30" s="1"/>
  <c r="X147" i="30"/>
  <c r="F147" i="30" s="1"/>
  <c r="X46" i="30"/>
  <c r="F46" i="30" s="1"/>
  <c r="X359" i="30"/>
  <c r="F359" i="30" s="1"/>
  <c r="X199" i="30"/>
  <c r="F199" i="30" s="1"/>
  <c r="X336" i="30"/>
  <c r="F336" i="30" s="1"/>
  <c r="X210" i="30"/>
  <c r="F210" i="30" s="1"/>
  <c r="X123" i="30"/>
  <c r="F123" i="30" s="1"/>
  <c r="X84" i="30"/>
  <c r="F84" i="30" s="1"/>
  <c r="X215" i="30"/>
  <c r="F215" i="30" s="1"/>
  <c r="X167" i="30"/>
  <c r="F167" i="30" s="1"/>
  <c r="X250" i="30"/>
  <c r="F250" i="30" s="1"/>
  <c r="X31" i="30"/>
  <c r="F31" i="30" s="1"/>
  <c r="X319" i="30"/>
  <c r="F319" i="30" s="1"/>
  <c r="X40" i="30"/>
  <c r="F40" i="30" s="1"/>
  <c r="X231" i="30"/>
  <c r="F231" i="30" s="1"/>
  <c r="X300" i="30"/>
  <c r="F300" i="30" s="1"/>
  <c r="X65" i="30"/>
  <c r="F65" i="30" s="1"/>
  <c r="X188" i="30"/>
  <c r="F188" i="30" s="1"/>
  <c r="X6" i="30"/>
  <c r="F6" i="30" s="1"/>
  <c r="X71" i="30"/>
  <c r="F71" i="30" s="1"/>
  <c r="X259" i="30"/>
  <c r="F259" i="30" s="1"/>
  <c r="X253" i="30"/>
  <c r="F253" i="30" s="1"/>
  <c r="X246" i="30"/>
  <c r="F246" i="30" s="1"/>
  <c r="X83" i="30"/>
  <c r="F83" i="30" s="1"/>
  <c r="X209" i="30"/>
  <c r="F209" i="30" s="1"/>
  <c r="X193" i="30"/>
  <c r="F193" i="30" s="1"/>
  <c r="X87" i="30"/>
  <c r="F87" i="30" s="1"/>
  <c r="X145" i="30"/>
  <c r="F145" i="30" s="1"/>
  <c r="X25" i="30"/>
  <c r="F25" i="30" s="1"/>
  <c r="X280" i="30"/>
  <c r="F280" i="30" s="1"/>
  <c r="X373" i="30"/>
  <c r="F373" i="30" s="1"/>
  <c r="X43" i="30"/>
  <c r="F43" i="30" s="1"/>
  <c r="X14" i="30"/>
  <c r="F14" i="30" s="1"/>
  <c r="X205" i="30"/>
  <c r="F205" i="30" s="1"/>
  <c r="X348" i="30"/>
  <c r="F348" i="30" s="1"/>
  <c r="X138" i="30"/>
  <c r="F138" i="30" s="1"/>
  <c r="X179" i="30"/>
  <c r="F179" i="30" s="1"/>
  <c r="X50" i="30"/>
  <c r="F50" i="30" s="1"/>
  <c r="X113" i="30"/>
  <c r="F113" i="30" s="1"/>
  <c r="X288" i="30"/>
  <c r="F288" i="30" s="1"/>
  <c r="X230" i="30"/>
  <c r="F230" i="30" s="1"/>
  <c r="X54" i="30"/>
  <c r="F54" i="30" s="1"/>
  <c r="X122" i="30"/>
  <c r="F122" i="30" s="1"/>
  <c r="X298" i="30"/>
  <c r="F298" i="30" s="1"/>
  <c r="X35" i="30"/>
  <c r="F35" i="30" s="1"/>
  <c r="X201" i="30"/>
  <c r="F201" i="30" s="1"/>
  <c r="X191" i="30"/>
  <c r="F191" i="30" s="1"/>
  <c r="X255" i="30"/>
  <c r="F255" i="30" s="1"/>
  <c r="X327" i="30"/>
  <c r="F327" i="30" s="1"/>
  <c r="X79" i="30"/>
  <c r="F79" i="30" s="1"/>
  <c r="X362" i="30"/>
  <c r="F362" i="30" s="1"/>
  <c r="X324" i="30"/>
  <c r="F324" i="30" s="1"/>
  <c r="X308" i="30"/>
  <c r="F308" i="30" s="1"/>
  <c r="X33" i="30"/>
  <c r="F33" i="30" s="1"/>
  <c r="X24" i="30"/>
  <c r="F24" i="30" s="1"/>
  <c r="X187" i="30"/>
  <c r="F187" i="30" s="1"/>
  <c r="X57" i="30"/>
  <c r="F57" i="30" s="1"/>
  <c r="X239" i="30"/>
  <c r="F239" i="30" s="1"/>
  <c r="X293" i="30"/>
  <c r="F293" i="30" s="1"/>
  <c r="X370" i="30"/>
  <c r="F370" i="30" s="1"/>
  <c r="X332" i="30"/>
  <c r="F332" i="30" s="1"/>
  <c r="X41" i="30"/>
  <c r="F41" i="30" s="1"/>
  <c r="X196" i="30"/>
  <c r="F196" i="30" s="1"/>
  <c r="X132" i="30"/>
  <c r="F132" i="30" s="1"/>
  <c r="X256" i="30"/>
  <c r="F256" i="30" s="1"/>
  <c r="X375" i="30"/>
  <c r="F375" i="30" s="1"/>
  <c r="X178" i="30"/>
  <c r="F178" i="30" s="1"/>
  <c r="X321" i="30"/>
  <c r="F321" i="30" s="1"/>
  <c r="X137" i="30"/>
  <c r="F137" i="30" s="1"/>
  <c r="X368" i="30"/>
  <c r="F368" i="30" s="1"/>
  <c r="X153" i="30"/>
  <c r="F153" i="30" s="1"/>
  <c r="X117" i="30"/>
  <c r="F117" i="30" s="1"/>
  <c r="X233" i="30"/>
  <c r="F233" i="30" s="1"/>
  <c r="X283" i="30"/>
  <c r="F283" i="30" s="1"/>
  <c r="X347" i="30"/>
  <c r="F347" i="30" s="1"/>
  <c r="X198" i="30"/>
  <c r="F198" i="30" s="1"/>
  <c r="X119" i="30"/>
  <c r="F119" i="30" s="1"/>
  <c r="X136" i="30"/>
  <c r="F136" i="30" s="1"/>
  <c r="X17" i="30"/>
  <c r="F17" i="30" s="1"/>
  <c r="X320" i="30"/>
  <c r="F320" i="30" s="1"/>
  <c r="X75" i="30"/>
  <c r="F75" i="30" s="1"/>
  <c r="X211" i="30"/>
  <c r="F211" i="30" s="1"/>
  <c r="X264" i="30"/>
  <c r="F264" i="30" s="1"/>
  <c r="X151" i="30"/>
  <c r="F151" i="30" s="1"/>
  <c r="X341" i="30"/>
  <c r="F341" i="30" s="1"/>
  <c r="X275" i="30"/>
  <c r="F275" i="30" s="1"/>
  <c r="X186" i="30"/>
  <c r="F186" i="30" s="1"/>
  <c r="X219" i="30"/>
  <c r="F219" i="30" s="1"/>
  <c r="X170" i="30"/>
  <c r="F170" i="30" s="1"/>
  <c r="X100" i="30"/>
  <c r="F100" i="30" s="1"/>
  <c r="X74" i="30"/>
  <c r="F74" i="30" s="1"/>
  <c r="X299" i="30"/>
  <c r="F299" i="30" s="1"/>
  <c r="X67" i="30"/>
  <c r="F67" i="30" s="1"/>
  <c r="X146" i="30"/>
  <c r="F146" i="30" s="1"/>
  <c r="X81" i="30"/>
  <c r="F81" i="30" s="1"/>
  <c r="X374" i="30"/>
  <c r="F374" i="30" s="1"/>
  <c r="X77" i="30"/>
  <c r="F77" i="30" s="1"/>
  <c r="X274" i="30"/>
  <c r="F274" i="30" s="1"/>
  <c r="X273" i="30"/>
  <c r="F273" i="30" s="1"/>
  <c r="X306" i="30"/>
  <c r="F306" i="30" s="1"/>
  <c r="X152" i="30"/>
  <c r="F152" i="30" s="1"/>
  <c r="X270" i="30"/>
  <c r="F270" i="30" s="1"/>
  <c r="X34" i="30"/>
  <c r="F34" i="30" s="1"/>
  <c r="X69" i="30"/>
  <c r="F69" i="30" s="1"/>
  <c r="X317" i="30"/>
  <c r="F317" i="30" s="1"/>
  <c r="X206" i="30"/>
  <c r="F206" i="30" s="1"/>
  <c r="X91" i="30"/>
  <c r="F91" i="30" s="1"/>
  <c r="X124" i="30"/>
  <c r="F124" i="30" s="1"/>
  <c r="X11" i="30"/>
  <c r="F11" i="30" s="1"/>
  <c r="X104" i="30"/>
  <c r="F104" i="30" s="1"/>
  <c r="X208" i="30"/>
  <c r="F208" i="30" s="1"/>
  <c r="X258" i="30"/>
  <c r="F258" i="30" s="1"/>
  <c r="X354" i="30"/>
  <c r="F354" i="30" s="1"/>
  <c r="X183" i="30"/>
  <c r="F183" i="30" s="1"/>
  <c r="X142" i="30"/>
  <c r="F142" i="30" s="1"/>
  <c r="X277" i="30"/>
  <c r="F277" i="30" s="1"/>
  <c r="X235" i="30"/>
  <c r="F235" i="30" s="1"/>
  <c r="X160" i="30"/>
  <c r="F160" i="30" s="1"/>
  <c r="X174" i="30"/>
  <c r="F174" i="30" s="1"/>
  <c r="X8" i="30"/>
  <c r="F8" i="30" s="1"/>
  <c r="X303" i="30"/>
  <c r="F303" i="30" s="1"/>
  <c r="X139" i="30"/>
  <c r="F139" i="30" s="1"/>
  <c r="X42" i="30"/>
  <c r="F42" i="30" s="1"/>
  <c r="X224" i="30"/>
  <c r="F224" i="30" s="1"/>
  <c r="X18" i="30"/>
  <c r="F18" i="30" s="1"/>
  <c r="X344" i="30"/>
  <c r="F344" i="30" s="1"/>
  <c r="X49" i="30"/>
  <c r="F49" i="30" s="1"/>
  <c r="X23" i="30"/>
  <c r="F23" i="30" s="1"/>
  <c r="X88" i="30"/>
  <c r="F88" i="30" s="1"/>
  <c r="X384" i="30"/>
  <c r="F384" i="30" s="1"/>
  <c r="X3" i="30"/>
  <c r="X234" i="30"/>
  <c r="F234" i="30" s="1"/>
  <c r="X218" i="30"/>
  <c r="F218" i="30" s="1"/>
  <c r="X343" i="30"/>
  <c r="F343" i="30" s="1"/>
  <c r="X228" i="30"/>
  <c r="F228" i="30" s="1"/>
  <c r="X310" i="30"/>
  <c r="F310" i="30" s="1"/>
  <c r="X302" i="30"/>
  <c r="F302" i="30" s="1"/>
  <c r="X26" i="30"/>
  <c r="F26" i="30" s="1"/>
  <c r="X257" i="30"/>
  <c r="F257" i="30" s="1"/>
  <c r="X377" i="30"/>
  <c r="F377" i="30" s="1"/>
  <c r="X175" i="30"/>
  <c r="F175" i="30" s="1"/>
  <c r="X311" i="30"/>
  <c r="F311" i="30" s="1"/>
  <c r="X227" i="30"/>
  <c r="F227" i="30" s="1"/>
  <c r="X352" i="30"/>
  <c r="F352" i="30" s="1"/>
  <c r="X385" i="30"/>
  <c r="F385" i="30" s="1"/>
  <c r="X262" i="30"/>
  <c r="F262" i="30" s="1"/>
  <c r="X307" i="30"/>
  <c r="F307" i="30" s="1"/>
  <c r="X194" i="30"/>
  <c r="F194" i="30" s="1"/>
  <c r="X70" i="30"/>
  <c r="F70" i="30" s="1"/>
  <c r="X282" i="30"/>
  <c r="F282" i="30" s="1"/>
  <c r="X240" i="30"/>
  <c r="F240" i="30" s="1"/>
  <c r="X157" i="30"/>
  <c r="F157" i="30" s="1"/>
  <c r="X56" i="30"/>
  <c r="F56" i="30" s="1"/>
  <c r="X103" i="30"/>
  <c r="F103" i="30" s="1"/>
  <c r="X176" i="30"/>
  <c r="F176" i="30" s="1"/>
  <c r="X89" i="30"/>
  <c r="F89" i="30" s="1"/>
  <c r="X163" i="30"/>
  <c r="F163" i="30" s="1"/>
  <c r="X213" i="30"/>
  <c r="F213" i="30" s="1"/>
  <c r="X189" i="30"/>
  <c r="F189" i="30" s="1"/>
  <c r="X51" i="30"/>
  <c r="F51" i="30" s="1"/>
  <c r="X162" i="30"/>
  <c r="F162" i="30" s="1"/>
  <c r="X30" i="30"/>
  <c r="F30" i="30" s="1"/>
  <c r="X203" i="30"/>
  <c r="F203" i="30" s="1"/>
  <c r="X365" i="30"/>
  <c r="F365" i="30" s="1"/>
  <c r="X111" i="30"/>
  <c r="F111" i="30" s="1"/>
  <c r="X226" i="30"/>
  <c r="F226" i="30" s="1"/>
  <c r="X366" i="30"/>
  <c r="F366" i="30" s="1"/>
  <c r="X127" i="30"/>
  <c r="F127" i="30" s="1"/>
  <c r="X333" i="30"/>
  <c r="F333" i="30" s="1"/>
  <c r="X182" i="30"/>
  <c r="F182" i="30" s="1"/>
  <c r="X82" i="30"/>
  <c r="F82" i="30" s="1"/>
  <c r="X53" i="30"/>
  <c r="F53" i="30" s="1"/>
  <c r="X243" i="30"/>
  <c r="F243" i="30" s="1"/>
  <c r="X52" i="30"/>
  <c r="F52" i="30" s="1"/>
  <c r="X126" i="30"/>
  <c r="F126" i="30" s="1"/>
  <c r="X5" i="30"/>
  <c r="F5" i="30" s="1"/>
  <c r="X101" i="30"/>
  <c r="F101" i="30" s="1"/>
  <c r="X313" i="30"/>
  <c r="F313" i="30" s="1"/>
  <c r="X102" i="30"/>
  <c r="F102" i="30" s="1"/>
  <c r="X334" i="30"/>
  <c r="F334" i="30" s="1"/>
  <c r="X309" i="30"/>
  <c r="F309" i="30" s="1"/>
  <c r="X181" i="30"/>
  <c r="F181" i="30" s="1"/>
  <c r="X281" i="30"/>
  <c r="F281" i="30" s="1"/>
  <c r="X349" i="30"/>
  <c r="F349" i="30" s="1"/>
  <c r="X85" i="30"/>
  <c r="F85" i="30" s="1"/>
  <c r="X150" i="30"/>
  <c r="F150" i="30" s="1"/>
  <c r="X312" i="30"/>
  <c r="F312" i="30" s="1"/>
  <c r="X381" i="30"/>
  <c r="F381" i="30" s="1"/>
  <c r="X154" i="30"/>
  <c r="F154" i="30" s="1"/>
  <c r="X291" i="30"/>
  <c r="F291" i="30" s="1"/>
  <c r="X236" i="30"/>
  <c r="F236" i="30" s="1"/>
  <c r="X260" i="30"/>
  <c r="F260" i="30" s="1"/>
  <c r="X94" i="30"/>
  <c r="F94" i="30" s="1"/>
  <c r="X109" i="30"/>
  <c r="F109" i="30" s="1"/>
  <c r="X63" i="30"/>
  <c r="F63" i="30" s="1"/>
  <c r="X68" i="30"/>
  <c r="F68" i="30" s="1"/>
  <c r="X265" i="30"/>
  <c r="F265" i="30" s="1"/>
  <c r="X363" i="30"/>
  <c r="F363" i="30" s="1"/>
  <c r="X360" i="30"/>
  <c r="F360" i="30" s="1"/>
  <c r="X125" i="30"/>
  <c r="F125" i="30" s="1"/>
  <c r="X244" i="30"/>
  <c r="F244" i="30" s="1"/>
  <c r="X55" i="30"/>
  <c r="F55" i="30" s="1"/>
  <c r="X128" i="30"/>
  <c r="F128" i="30" s="1"/>
  <c r="X238" i="30"/>
  <c r="F238" i="30" s="1"/>
  <c r="X287" i="30"/>
  <c r="F287" i="30" s="1"/>
  <c r="X149" i="30"/>
  <c r="F149" i="30" s="1"/>
  <c r="X331" i="30"/>
  <c r="F331" i="30" s="1"/>
  <c r="X229" i="30"/>
  <c r="F229" i="30" s="1"/>
  <c r="X339" i="30"/>
  <c r="F339" i="30" s="1"/>
  <c r="X86" i="30"/>
  <c r="F86" i="30" s="1"/>
  <c r="X304" i="30"/>
  <c r="F304" i="30" s="1"/>
  <c r="X108" i="30"/>
  <c r="F108" i="30" s="1"/>
  <c r="X335" i="30"/>
  <c r="F335" i="30" s="1"/>
  <c r="X350" i="30"/>
  <c r="F350" i="30" s="1"/>
  <c r="X192" i="30"/>
  <c r="F192" i="30" s="1"/>
  <c r="X316" i="30"/>
  <c r="F316" i="30" s="1"/>
  <c r="X38" i="30"/>
  <c r="F38" i="30" s="1"/>
  <c r="X16" i="30"/>
  <c r="F16" i="30" s="1"/>
  <c r="X166" i="30"/>
  <c r="F166" i="30" s="1"/>
  <c r="X338" i="30"/>
  <c r="F338" i="30" s="1"/>
  <c r="X141" i="30"/>
  <c r="F141" i="30" s="1"/>
  <c r="X148" i="30"/>
  <c r="F148" i="30" s="1"/>
  <c r="X241" i="30"/>
  <c r="F241" i="30" s="1"/>
  <c r="X99" i="30"/>
  <c r="F99" i="30" s="1"/>
  <c r="X7" i="30"/>
  <c r="F7" i="30" s="1"/>
  <c r="X272" i="30"/>
  <c r="F272" i="30" s="1"/>
  <c r="X267" i="30"/>
  <c r="F267" i="30" s="1"/>
  <c r="X292" i="30"/>
  <c r="F292" i="30" s="1"/>
  <c r="X121" i="30"/>
  <c r="F121" i="30" s="1"/>
  <c r="X66" i="30"/>
  <c r="F66" i="30" s="1"/>
  <c r="X190" i="30"/>
  <c r="F190" i="30" s="1"/>
  <c r="X180" i="30"/>
  <c r="F180" i="30" s="1"/>
  <c r="X286" i="30"/>
  <c r="F286" i="30" s="1"/>
  <c r="X285" i="30"/>
  <c r="F285" i="30" s="1"/>
  <c r="X110" i="30"/>
  <c r="F110" i="30" s="1"/>
  <c r="X10" i="30"/>
  <c r="F10" i="30" s="1"/>
  <c r="X168" i="30"/>
  <c r="F168" i="30" s="1"/>
  <c r="X329" i="30"/>
  <c r="F329" i="30" s="1"/>
  <c r="X164" i="30"/>
  <c r="F164" i="30" s="1"/>
  <c r="X19" i="30"/>
  <c r="F19" i="30" s="1"/>
  <c r="X223" i="30"/>
  <c r="F223" i="30" s="1"/>
  <c r="X266" i="30"/>
  <c r="F266" i="30" s="1"/>
  <c r="X325" i="30"/>
  <c r="F325" i="30" s="1"/>
  <c r="X107" i="30"/>
  <c r="F107" i="30" s="1"/>
  <c r="X220" i="30"/>
  <c r="F220" i="30" s="1"/>
  <c r="X294" i="30"/>
  <c r="F294" i="30" s="1"/>
  <c r="X364" i="30"/>
  <c r="F364" i="30" s="1"/>
  <c r="X177" i="30"/>
  <c r="F177" i="30" s="1"/>
  <c r="X64" i="30"/>
  <c r="F64" i="30" s="1"/>
  <c r="X165" i="30"/>
  <c r="F165" i="30" s="1"/>
  <c r="X245" i="30"/>
  <c r="F245" i="30" s="1"/>
  <c r="X58" i="30"/>
  <c r="F58" i="30" s="1"/>
  <c r="X367" i="30"/>
  <c r="F367" i="30" s="1"/>
  <c r="X93" i="30"/>
  <c r="F93" i="30" s="1"/>
  <c r="X268" i="30"/>
  <c r="F268" i="30" s="1"/>
  <c r="X242" i="30"/>
  <c r="F242" i="30" s="1"/>
  <c r="X353" i="30"/>
  <c r="F353" i="30" s="1"/>
  <c r="X207" i="30"/>
  <c r="F207" i="30" s="1"/>
  <c r="X15" i="30"/>
  <c r="F15" i="30" s="1"/>
  <c r="X214" i="30"/>
  <c r="F214" i="30" s="1"/>
  <c r="X278" i="30"/>
  <c r="F278" i="30" s="1"/>
  <c r="X134" i="30"/>
  <c r="F134" i="30" s="1"/>
  <c r="X271" i="30"/>
  <c r="F271" i="30" s="1"/>
  <c r="X296" i="30"/>
  <c r="F296" i="30" s="1"/>
  <c r="X358" i="30"/>
  <c r="F358" i="30" s="1"/>
  <c r="X130" i="30"/>
  <c r="F130" i="30" s="1"/>
  <c r="X44" i="30"/>
  <c r="F44" i="30" s="1"/>
  <c r="X97" i="30"/>
  <c r="F97" i="30" s="1"/>
  <c r="X322" i="30"/>
  <c r="F322" i="30" s="1"/>
  <c r="S1" i="30" l="1"/>
  <c r="X135" i="30"/>
  <c r="F135" i="30" s="1"/>
  <c r="X131" i="30"/>
  <c r="F131" i="30" s="1"/>
  <c r="F3" i="30"/>
  <c r="F1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tc={5954E0B8-E5A2-4B16-A4F8-DD2F9C3BDE56}</author>
    <author>tc={498E4D64-E816-4DF3-BAB1-0065B322C624}</author>
    <author>tc={4B42AB55-7F19-4D90-927B-615E39BA1E69}</author>
    <author>tc={4B3904E6-166C-41A1-B048-3E619BD32726}</author>
    <author>tc={B9C9C7BF-4A98-4E02-A237-EB407FB5BC18}</author>
    <author>tc={C3884EDF-D8A1-48CD-A87D-888F1A996C05}</author>
  </authors>
  <commentList>
    <comment ref="G2" authorId="0" shapeId="0" xr:uid="{5954E0B8-E5A2-4B16-A4F8-DD2F9C3BDE56}">
      <text>
        <t>[Threaded comment]
Your version of Excel allows you to read this threaded comment; however, any edits to it will get removed if the file is opened in a newer version of Excel. Learn more: https://go.microsoft.com/fwlink/?linkid=870924
Comment:
    Min of Off/MACPAC</t>
      </text>
    </comment>
    <comment ref="P2" authorId="1" shapeId="0" xr:uid="{498E4D64-E816-4DF3-BAB1-0065B322C624}">
      <text>
        <t>[Threaded comment]
Your version of Excel allows you to read this threaded comment; however, any edits to it will get removed if the file is opened in a newer version of Excel. Learn more: https://go.microsoft.com/fwlink/?linkid=870924
Comment:
    Inpatient Rule - Rural
Reply:
    final tab on this file</t>
      </text>
    </comment>
    <comment ref="S2" authorId="2" shapeId="0" xr:uid="{4B42AB55-7F19-4D90-927B-615E39BA1E69}">
      <text>
        <t>[Threaded comment]
Your version of Excel allows you to read this threaded comment; however, any edits to it will get removed if the file is opened in a newer version of Excel. Learn more: https://go.microsoft.com/fwlink/?linkid=870924
Comment:
    Children's hospitals, state-owned hospitals, state chest hospitals, and State IMDs</t>
      </text>
    </comment>
    <comment ref="J116" authorId="3" shapeId="0" xr:uid="{4B3904E6-166C-41A1-B048-3E619BD32726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we treat them as private since they are no longer part of UPH Class 2</t>
      </text>
    </comment>
    <comment ref="J166" authorId="4" shapeId="0" xr:uid="{B9C9C7BF-4A98-4E02-A237-EB407FB5BC18}">
      <text>
        <t>[Threaded comment]
Your version of Excel allows you to read this threaded comment; however, any edits to it will get removed if the file is opened in a newer version of Excel. Learn more: https://go.microsoft.com/fwlink/?linkid=870924
Comment:
    rural public designation 12/7/21</t>
      </text>
    </comment>
    <comment ref="J167" authorId="5" shapeId="0" xr:uid="{C3884EDF-D8A1-48CD-A87D-888F1A996C05}">
      <text>
        <t>[Threaded comment]
Your version of Excel allows you to read this threaded comment; however, any edits to it will get removed if the file is opened in a newer version of Excel. Learn more: https://go.microsoft.com/fwlink/?linkid=870924
Comment:
    rural public designation 12/1/2021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tc={23FF4CA6-ECFA-4F38-9201-E478DED550BF}</author>
  </authors>
  <commentList>
    <comment ref="H305" authorId="0" shapeId="0" xr:uid="{23FF4CA6-ECFA-4F38-9201-E478DED550BF}">
      <text>
        <t>[Threaded comment]
Your version of Excel allows you to read this threaded comment; however, any edits to it will get removed if the file is opened in a newer version of Excel. Learn more: https://go.microsoft.com/fwlink/?linkid=870924
Comment:
    FEMA disaster area - manual input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tc={628D9DE6-00C5-4F5E-8A25-20426F878747}</author>
    <author>tc={306BB416-8A45-4736-9101-C1A4B53BA95F}</author>
  </authors>
  <commentList>
    <comment ref="V75" authorId="0" shapeId="0" xr:uid="{628D9DE6-00C5-4F5E-8A25-20426F878747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input from their cost report</t>
      </text>
    </comment>
    <comment ref="V105" authorId="1" shapeId="0" xr:uid="{306BB416-8A45-4736-9101-C1A4B53BA95F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input from their cost report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tc={0DF92D0E-0D74-48EA-A920-7F9129300E84}</author>
  </authors>
  <commentList>
    <comment ref="G309" authorId="0" shapeId="0" xr:uid="{0DF92D0E-0D74-48EA-A920-7F9129300E84}">
      <text>
        <t>[Threaded comment]
Your version of Excel allows you to read this threaded comment; however, any edits to it will get removed if the file is opened in a newer version of Excel. Learn more: https://go.microsoft.com/fwlink/?linkid=870924
Comment:
    FEMA disaster area - manual input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tc={B48A6C66-FBEF-4577-B4B9-04041DFA77AD}</author>
  </authors>
  <commentList>
    <comment ref="E309" authorId="0" shapeId="0" xr:uid="{B48A6C66-FBEF-4577-B4B9-04041DFA77AD}">
      <text>
        <t>[Threaded comment]
Your version of Excel allows you to read this threaded comment; however, any edits to it will get removed if the file is opened in a newer version of Excel. Learn more: https://go.microsoft.com/fwlink/?linkid=870924
Comment:
    FEMA disaster area - manual input</t>
      </text>
    </comment>
  </commentList>
</comments>
</file>

<file path=xl/sharedStrings.xml><?xml version="1.0" encoding="utf-8"?>
<sst xmlns="http://schemas.openxmlformats.org/spreadsheetml/2006/main" count="14118" uniqueCount="1557">
  <si>
    <t>Current TPI</t>
  </si>
  <si>
    <t>2023 TPI</t>
  </si>
  <si>
    <t>Provider Name</t>
  </si>
  <si>
    <t>DBA</t>
  </si>
  <si>
    <t>Qualified for 2023 DSH</t>
  </si>
  <si>
    <t>2023 State Payment Cap</t>
  </si>
  <si>
    <t>2023 DSH Participation Request</t>
  </si>
  <si>
    <r>
      <t xml:space="preserve">Qualified for </t>
    </r>
    <r>
      <rPr>
        <b/>
        <u/>
        <sz val="9"/>
        <color rgb="FF000000"/>
        <rFont val="Arial"/>
        <family val="2"/>
      </rPr>
      <t xml:space="preserve">2022 </t>
    </r>
    <r>
      <rPr>
        <b/>
        <sz val="9"/>
        <color rgb="FF000000"/>
        <rFont val="Arial"/>
        <family val="2"/>
        <charset val="1"/>
      </rPr>
      <t>DSH</t>
    </r>
  </si>
  <si>
    <t>Hospital Ownership Type</t>
  </si>
  <si>
    <t>Resident</t>
  </si>
  <si>
    <t>UPH Class
1 = Class 1
2 = Class 2
3 = All others</t>
  </si>
  <si>
    <t>IMD
1=Yes
2=No</t>
  </si>
  <si>
    <t>Teaching
1 = Yes
2 = No</t>
  </si>
  <si>
    <t>Childrens
1 = Yes
2 = No</t>
  </si>
  <si>
    <t>Rural Hospital Status</t>
  </si>
  <si>
    <t>Rural
1 = Yes
2 = No</t>
  </si>
  <si>
    <t>County</t>
  </si>
  <si>
    <t>Deemed Hospital?</t>
  </si>
  <si>
    <t>Qualified Based on MIUR</t>
  </si>
  <si>
    <t>Qualified Based on LIUR</t>
  </si>
  <si>
    <t>Qualified Based on Medicaid Days</t>
  </si>
  <si>
    <t>Meets 2 Physician Condition of Participation</t>
  </si>
  <si>
    <t>Meets Trauma Condition of Participation</t>
  </si>
  <si>
    <t>MIUR Condition of Participation (At Least 1%)</t>
  </si>
  <si>
    <t>Received Payment for an Adjudicated Inpatient Medicaid Claim During the Data Year</t>
  </si>
  <si>
    <t>Trauma Status from Application</t>
  </si>
  <si>
    <t>DSHS Trauma Status</t>
  </si>
  <si>
    <t>007068203</t>
  </si>
  <si>
    <t>Hamilton County Hospital Tax District</t>
  </si>
  <si>
    <t>Hamilton Healthcare System</t>
  </si>
  <si>
    <t>No</t>
  </si>
  <si>
    <t>Public</t>
  </si>
  <si>
    <t xml:space="preserve">Rural </t>
  </si>
  <si>
    <t>Hamilton</t>
  </si>
  <si>
    <t/>
  </si>
  <si>
    <t>N/A</t>
  </si>
  <si>
    <t>Yes</t>
  </si>
  <si>
    <t>YES</t>
  </si>
  <si>
    <t>020811801</t>
  </si>
  <si>
    <t>CHRISTUS Spohn Hospital Beeville</t>
  </si>
  <si>
    <t>Private</t>
  </si>
  <si>
    <t>Bee</t>
  </si>
  <si>
    <t>020817501</t>
  </si>
  <si>
    <t>HCA Houston Healthcare Southeast</t>
  </si>
  <si>
    <t xml:space="preserve"> </t>
  </si>
  <si>
    <t>Harris</t>
  </si>
  <si>
    <t>020834001</t>
  </si>
  <si>
    <t>Memorial Hermann Hospital System</t>
  </si>
  <si>
    <t>020841501</t>
  </si>
  <si>
    <t>HCA Houston Healthcare Conroe</t>
  </si>
  <si>
    <t>Montgomery</t>
  </si>
  <si>
    <t>020844903</t>
  </si>
  <si>
    <t>CHRISTUS Santa Rosa Health Care Corporation</t>
  </si>
  <si>
    <t>Children's Hospital Of San Antonio</t>
  </si>
  <si>
    <t>Bexar</t>
  </si>
  <si>
    <t>Please Select</t>
  </si>
  <si>
    <t>020844909</t>
  </si>
  <si>
    <t>CHRISTUS Santa Rosa Medical Center</t>
  </si>
  <si>
    <t>did not participate in FFY 2022</t>
  </si>
  <si>
    <t>020908201</t>
  </si>
  <si>
    <t>Texas Health Presbyterian Hospital Dallas</t>
  </si>
  <si>
    <t>Texas Health Dallas</t>
  </si>
  <si>
    <t>Dallas</t>
  </si>
  <si>
    <t>020934801</t>
  </si>
  <si>
    <t>Memorial Hermann Memorial City Medical Center</t>
  </si>
  <si>
    <t>020943901</t>
  </si>
  <si>
    <t>Medical City Dallas</t>
  </si>
  <si>
    <t>yes</t>
  </si>
  <si>
    <t>020947001</t>
  </si>
  <si>
    <t>Columbia Valley Healthcare Systems Lp</t>
  </si>
  <si>
    <t>Valley Regional Medical Center</t>
  </si>
  <si>
    <t>Cameron</t>
  </si>
  <si>
    <t>020950401</t>
  </si>
  <si>
    <t>Medical City Arlington</t>
  </si>
  <si>
    <t>Tarrant</t>
  </si>
  <si>
    <t>020957901</t>
  </si>
  <si>
    <t>Round Rock Medical Center</t>
  </si>
  <si>
    <t>Williamson</t>
  </si>
  <si>
    <t>020966001</t>
  </si>
  <si>
    <t>Lake Pointe Operating Company, Llc</t>
  </si>
  <si>
    <t>Baylor Scott &amp; White Medical Center - Lake Pointe</t>
  </si>
  <si>
    <t>Rockwall</t>
  </si>
  <si>
    <t>020967802</t>
  </si>
  <si>
    <t>Texas Health Presbyterian Hospital Denton</t>
  </si>
  <si>
    <t>Texas Health Denton</t>
  </si>
  <si>
    <t>Denton</t>
  </si>
  <si>
    <t>NO</t>
  </si>
  <si>
    <t>020973601</t>
  </si>
  <si>
    <t>Bay Area Healthcare Group Ltd</t>
  </si>
  <si>
    <t>Corpus Christi Medical Center</t>
  </si>
  <si>
    <t>Nueces</t>
  </si>
  <si>
    <t>020976902</t>
  </si>
  <si>
    <t>Christus St. Michael Health System</t>
  </si>
  <si>
    <t>Bowie</t>
  </si>
  <si>
    <t>020977701</t>
  </si>
  <si>
    <t>Texas Orthopedic Hospital</t>
  </si>
  <si>
    <t>020979302</t>
  </si>
  <si>
    <t>Medical City Las Colinas</t>
  </si>
  <si>
    <t>020981901</t>
  </si>
  <si>
    <t>Vista Community Medical Center</t>
  </si>
  <si>
    <t>020982701</t>
  </si>
  <si>
    <t>Texas Health Presbyterian Hospital Allen</t>
  </si>
  <si>
    <t>Texas Health Allen</t>
  </si>
  <si>
    <t>Collin</t>
  </si>
  <si>
    <t>020988401</t>
  </si>
  <si>
    <t>Sweeny Community Hospital</t>
  </si>
  <si>
    <t>Sweeny Hospital District</t>
  </si>
  <si>
    <t>Brazoria</t>
  </si>
  <si>
    <t>020989201</t>
  </si>
  <si>
    <t>North Runnels County Hospital</t>
  </si>
  <si>
    <t>North Runnels Hospital</t>
  </si>
  <si>
    <t>Runnels</t>
  </si>
  <si>
    <t>020990001</t>
  </si>
  <si>
    <t>Madison St. Joseph Health Center</t>
  </si>
  <si>
    <t>Chi St. Joseph Health Madison Hospital</t>
  </si>
  <si>
    <t>Madison</t>
  </si>
  <si>
    <t>020991801</t>
  </si>
  <si>
    <t>Refugio County Memorial Hospital</t>
  </si>
  <si>
    <t>Refugio</t>
  </si>
  <si>
    <t>020992601</t>
  </si>
  <si>
    <t>Stonewall Memorial Hospital District</t>
  </si>
  <si>
    <t>Stonewall</t>
  </si>
  <si>
    <t>020993401</t>
  </si>
  <si>
    <t>Chambers County Public Hospital District No.1</t>
  </si>
  <si>
    <t>Omnipoint Health Hospital</t>
  </si>
  <si>
    <t>Chambers</t>
  </si>
  <si>
    <t>021184901</t>
  </si>
  <si>
    <t>Cook Children's Medical Center</t>
  </si>
  <si>
    <t>021187203</t>
  </si>
  <si>
    <t>The University Of Texas Health Science Center At H</t>
  </si>
  <si>
    <t>Harris County Psychiatric Center</t>
  </si>
  <si>
    <t>State/IMD</t>
  </si>
  <si>
    <t>021189801</t>
  </si>
  <si>
    <t>Millwood Hospital</t>
  </si>
  <si>
    <t>Private IMD</t>
  </si>
  <si>
    <t>021194801</t>
  </si>
  <si>
    <t>Texas Hhsc Austin State Hospital</t>
  </si>
  <si>
    <t>Travis</t>
  </si>
  <si>
    <t>021195501</t>
  </si>
  <si>
    <t>Texas Hhsc North Texas State Hospital - Wichita</t>
  </si>
  <si>
    <t>Wilbarger</t>
  </si>
  <si>
    <t>021196301</t>
  </si>
  <si>
    <t>Texas Hhsc North Texas State Hospital - Vernon</t>
  </si>
  <si>
    <t>021203701</t>
  </si>
  <si>
    <t>Cypress Creek Hospital Inc</t>
  </si>
  <si>
    <t>021215104</t>
  </si>
  <si>
    <t>Hmih Cedar Crest, Llc</t>
  </si>
  <si>
    <t>Cedar Crest Hospital And Rtc</t>
  </si>
  <si>
    <t>Bell</t>
  </si>
  <si>
    <t>021219301</t>
  </si>
  <si>
    <t>Texas Hhsc Rio Grande State Hospital</t>
  </si>
  <si>
    <t>021240902</t>
  </si>
  <si>
    <t>Laurel Ridge Treatment Center</t>
  </si>
  <si>
    <t>083290905</t>
  </si>
  <si>
    <t>Bellville Medical Center</t>
  </si>
  <si>
    <t>Austin</t>
  </si>
  <si>
    <t>088189803</t>
  </si>
  <si>
    <t>Throckmorton County Memorial Hospital</t>
  </si>
  <si>
    <t>Throckmorton</t>
  </si>
  <si>
    <t>091770005</t>
  </si>
  <si>
    <t>Concho County Hospital</t>
  </si>
  <si>
    <t>Concho</t>
  </si>
  <si>
    <t>094092602</t>
  </si>
  <si>
    <t>The University Of Texas Medical Branch Atgalveston</t>
  </si>
  <si>
    <t>State Teaching</t>
  </si>
  <si>
    <t>Galveston</t>
  </si>
  <si>
    <t>094105602</t>
  </si>
  <si>
    <t>Medical City North Hills</t>
  </si>
  <si>
    <t>094108002</t>
  </si>
  <si>
    <t>CHRISTUS Mother Frances Hospital - Tyler</t>
  </si>
  <si>
    <t>Smith</t>
  </si>
  <si>
    <t>094109802</t>
  </si>
  <si>
    <t>El Paso Healthcare System, Ltd.</t>
  </si>
  <si>
    <t>Las Palmas Del Sol Healthcare</t>
  </si>
  <si>
    <t>El Paso</t>
  </si>
  <si>
    <t>094113001</t>
  </si>
  <si>
    <t>McAllen Hospital LP</t>
  </si>
  <si>
    <t>South Texas Health System</t>
  </si>
  <si>
    <t>Hidalgo</t>
  </si>
  <si>
    <t>094117105</t>
  </si>
  <si>
    <t>Hansford County Hospital District</t>
  </si>
  <si>
    <t>Hansford</t>
  </si>
  <si>
    <t>094118902</t>
  </si>
  <si>
    <t>Detar Hospital</t>
  </si>
  <si>
    <t>Victoria</t>
  </si>
  <si>
    <t>094119702</t>
  </si>
  <si>
    <t>Metroplex Adventist Hospital Inc</t>
  </si>
  <si>
    <t>Advent Health Central Texas</t>
  </si>
  <si>
    <t>094121303</t>
  </si>
  <si>
    <t>Seminole Hospital District</t>
  </si>
  <si>
    <t>Memorial Hospital</t>
  </si>
  <si>
    <t>Gaines</t>
  </si>
  <si>
    <t>094129604</t>
  </si>
  <si>
    <t>Moore County Hospital District</t>
  </si>
  <si>
    <t>Moore</t>
  </si>
  <si>
    <t>094138703</t>
  </si>
  <si>
    <t>Clay County Memorial Hospital</t>
  </si>
  <si>
    <t>Clay</t>
  </si>
  <si>
    <t>094140302</t>
  </si>
  <si>
    <t>Texas Health Presbyterian Hospital Kaufman</t>
  </si>
  <si>
    <t>Texas Health Kaufman</t>
  </si>
  <si>
    <t>Kaufman</t>
  </si>
  <si>
    <t>094141105</t>
  </si>
  <si>
    <t>Crosbyton Clinic Hospital</t>
  </si>
  <si>
    <t>Crosby</t>
  </si>
  <si>
    <t>094148602</t>
  </si>
  <si>
    <t>Baptist Hospitals Of Southeast Texas</t>
  </si>
  <si>
    <t>Jefferson</t>
  </si>
  <si>
    <t>094151004</t>
  </si>
  <si>
    <t>Ascension Seton</t>
  </si>
  <si>
    <t>Ascension Seton Highland Lakes</t>
  </si>
  <si>
    <t>Burnet</t>
  </si>
  <si>
    <t>094152803</t>
  </si>
  <si>
    <t>Cochran Memorial Hospital District</t>
  </si>
  <si>
    <t>Cochran Memorial Hospital</t>
  </si>
  <si>
    <t>Cochran</t>
  </si>
  <si>
    <t>094153604</t>
  </si>
  <si>
    <t>Ascension Seton Edgar B. Davis</t>
  </si>
  <si>
    <t>Caldwell</t>
  </si>
  <si>
    <t>094154402</t>
  </si>
  <si>
    <t>Methodist Healthcare System Of San Antonio</t>
  </si>
  <si>
    <t>Methodist Hospital</t>
  </si>
  <si>
    <t>094160103</t>
  </si>
  <si>
    <t>St. David's Medical Center</t>
  </si>
  <si>
    <t>094164302</t>
  </si>
  <si>
    <t>Woodland Heights Medical Center</t>
  </si>
  <si>
    <t>Angelina</t>
  </si>
  <si>
    <t>094172602</t>
  </si>
  <si>
    <t>Mccamey Hospital</t>
  </si>
  <si>
    <t>Upton</t>
  </si>
  <si>
    <t>094178302</t>
  </si>
  <si>
    <t>Lake Granbury Hospital</t>
  </si>
  <si>
    <t>Hood</t>
  </si>
  <si>
    <t>094180903</t>
  </si>
  <si>
    <t>Lynn County Hospital District</t>
  </si>
  <si>
    <t>Lynn</t>
  </si>
  <si>
    <t>094186602</t>
  </si>
  <si>
    <t>Laredo Regional Medical Center Lp-</t>
  </si>
  <si>
    <t>Doctors Hospital Of Laredo</t>
  </si>
  <si>
    <t>Webb</t>
  </si>
  <si>
    <t>094187402</t>
  </si>
  <si>
    <t>Hca Houston Healthcare West</t>
  </si>
  <si>
    <t>094192402</t>
  </si>
  <si>
    <t>Medical City Lewisville</t>
  </si>
  <si>
    <t>094193202</t>
  </si>
  <si>
    <t>Medical City Fort Worth</t>
  </si>
  <si>
    <t>094207002</t>
  </si>
  <si>
    <t>Texas Health Presbyterian Hospital Plano</t>
  </si>
  <si>
    <t>Texas Health Plano</t>
  </si>
  <si>
    <t>094216103</t>
  </si>
  <si>
    <t>North Austin Medical Center</t>
  </si>
  <si>
    <t>094219503</t>
  </si>
  <si>
    <t>Methodist Sugar Land Hospital</t>
  </si>
  <si>
    <t>Houston Methodist Sugar Land Hospital</t>
  </si>
  <si>
    <t>Fort Bend</t>
  </si>
  <si>
    <t>094222903</t>
  </si>
  <si>
    <t>CHRISTUS Spohn Hospital Alice</t>
  </si>
  <si>
    <t>Jim Wells</t>
  </si>
  <si>
    <t>094224503</t>
  </si>
  <si>
    <t>Big Bend Hospital Corporation</t>
  </si>
  <si>
    <t>Big Bend Regional Medical Center</t>
  </si>
  <si>
    <t>Brewster</t>
  </si>
  <si>
    <t>109588703</t>
  </si>
  <si>
    <t>Hemphill County Hospital District</t>
  </si>
  <si>
    <t>Hemphill</t>
  </si>
  <si>
    <t>109966502</t>
  </si>
  <si>
    <t>Texas Hhsc Waco Center For Youth</t>
  </si>
  <si>
    <t>McLennan</t>
  </si>
  <si>
    <t>110803703</t>
  </si>
  <si>
    <t>Fort Duncan Regional Medical Center Lp</t>
  </si>
  <si>
    <t>Fort Duncan Regional Medical Center</t>
  </si>
  <si>
    <t>Maverick</t>
  </si>
  <si>
    <t>110839103</t>
  </si>
  <si>
    <t>Longview Regional Medical Center</t>
  </si>
  <si>
    <t>Gregg</t>
  </si>
  <si>
    <t>110856504</t>
  </si>
  <si>
    <t>Olney Hamilton Hospital District</t>
  </si>
  <si>
    <t>Hamilton Hospital</t>
  </si>
  <si>
    <t>Young</t>
  </si>
  <si>
    <t>111829102</t>
  </si>
  <si>
    <t>Ascension Providence</t>
  </si>
  <si>
    <t>111905902</t>
  </si>
  <si>
    <t>Medical City Denton</t>
  </si>
  <si>
    <t>111915801</t>
  </si>
  <si>
    <t>Parkview Regional Hospital</t>
  </si>
  <si>
    <t>Limestone</t>
  </si>
  <si>
    <t>112667403</t>
  </si>
  <si>
    <t>CHRISTUS Good Shepherd Health System</t>
  </si>
  <si>
    <t>112671602</t>
  </si>
  <si>
    <t>Brazosport Regional Health System</t>
  </si>
  <si>
    <t>112672402</t>
  </si>
  <si>
    <t>The University Of Texas Md Anderson Cancer Center</t>
  </si>
  <si>
    <t>112673204</t>
  </si>
  <si>
    <t>Yoakum Community Hospital</t>
  </si>
  <si>
    <t>Lavaca</t>
  </si>
  <si>
    <t>112677302</t>
  </si>
  <si>
    <t>Texas Health Harris Methodist Hospital Fort Worth</t>
  </si>
  <si>
    <t>Texas Health Fort Worth</t>
  </si>
  <si>
    <t>112679902</t>
  </si>
  <si>
    <t>Mission Hospital, Inc.</t>
  </si>
  <si>
    <t>Mission Regional Medical Center</t>
  </si>
  <si>
    <t>112684904</t>
  </si>
  <si>
    <t>Reeves County Hospital District</t>
  </si>
  <si>
    <t>Reeves</t>
  </si>
  <si>
    <t>112688004</t>
  </si>
  <si>
    <t>Frio Hospital Association</t>
  </si>
  <si>
    <t>Frio Regional Hospital</t>
  </si>
  <si>
    <t>Frio</t>
  </si>
  <si>
    <t>112692202</t>
  </si>
  <si>
    <t>Fisher County Hospital District</t>
  </si>
  <si>
    <t>Fisher</t>
  </si>
  <si>
    <t>112697102</t>
  </si>
  <si>
    <t>Memorial Hospital Of Polk County</t>
  </si>
  <si>
    <t>Chi St. Luke'S Health Memorial Livingston</t>
  </si>
  <si>
    <t>Polk</t>
  </si>
  <si>
    <t>112698903</t>
  </si>
  <si>
    <t>Medical City Mckinney</t>
  </si>
  <si>
    <t>112701102</t>
  </si>
  <si>
    <t>Navarro Regional Hospital</t>
  </si>
  <si>
    <t>Navarro</t>
  </si>
  <si>
    <t>112702904</t>
  </si>
  <si>
    <t>Haskell County Hospital District</t>
  </si>
  <si>
    <t>Haskell Memorial Hospital</t>
  </si>
  <si>
    <t>Haskell</t>
  </si>
  <si>
    <t>112704504</t>
  </si>
  <si>
    <t>Ochiltree Hospital District</t>
  </si>
  <si>
    <t>Ochiltree General Hospital</t>
  </si>
  <si>
    <t>Ochiltree</t>
  </si>
  <si>
    <t>112706003</t>
  </si>
  <si>
    <t>CHRISTUS Health Southeast Texas</t>
  </si>
  <si>
    <t>DBA Jasper Memorial Hospital</t>
  </si>
  <si>
    <t>Jasper</t>
  </si>
  <si>
    <t>112707808</t>
  </si>
  <si>
    <t>Wilbarger County Hospital District</t>
  </si>
  <si>
    <t>Wilbarger General Hospital</t>
  </si>
  <si>
    <t>112711003</t>
  </si>
  <si>
    <t>Odessa Regional Medical Center</t>
  </si>
  <si>
    <t>Ector</t>
  </si>
  <si>
    <t>112712802</t>
  </si>
  <si>
    <t>The Woman's Hospital of Texas</t>
  </si>
  <si>
    <t>112716902</t>
  </si>
  <si>
    <t>Columbia Rio Grande Healthcare Lp</t>
  </si>
  <si>
    <t>Rio Grande Regional Hospital</t>
  </si>
  <si>
    <t>112717702</t>
  </si>
  <si>
    <t>South Austin Medical Center</t>
  </si>
  <si>
    <t>112724302</t>
  </si>
  <si>
    <t>HCA Houston Healthcare Kingwood</t>
  </si>
  <si>
    <t>112725003</t>
  </si>
  <si>
    <t>Burleson St. Joseph Health Center</t>
  </si>
  <si>
    <t>Chi St. Joseph Health Burleson Hospital</t>
  </si>
  <si>
    <t>Burleson</t>
  </si>
  <si>
    <t>112728403</t>
  </si>
  <si>
    <t>General Hospital</t>
  </si>
  <si>
    <t>Iraan General Hospital District</t>
  </si>
  <si>
    <t>Pecos</t>
  </si>
  <si>
    <t>112742503</t>
  </si>
  <si>
    <t>Clarity Child Guidance Center</t>
  </si>
  <si>
    <t>112745802</t>
  </si>
  <si>
    <t>River Crest Hospital</t>
  </si>
  <si>
    <t>Tom Green</t>
  </si>
  <si>
    <t>112746602</t>
  </si>
  <si>
    <t>Glen Oaks Hospital</t>
  </si>
  <si>
    <t>Hunt</t>
  </si>
  <si>
    <t>112751605</t>
  </si>
  <si>
    <t>Texas Hhsc El Paso Psychiatric Center</t>
  </si>
  <si>
    <t>119874904</t>
  </si>
  <si>
    <t>Jack County Hospital District</t>
  </si>
  <si>
    <t>Faith Community Hospital</t>
  </si>
  <si>
    <t>Jack</t>
  </si>
  <si>
    <t>119877204</t>
  </si>
  <si>
    <t>Val Verde Hospital Corporation</t>
  </si>
  <si>
    <t>Val Verde Regional Medical Center</t>
  </si>
  <si>
    <t>Val Verde</t>
  </si>
  <si>
    <t>120726804</t>
  </si>
  <si>
    <t>Tx Health Harris Methodist Hospital Sw Fort Worth</t>
  </si>
  <si>
    <t>Texas Health Southwest</t>
  </si>
  <si>
    <t>120745806</t>
  </si>
  <si>
    <t>Muenster Hospital District</t>
  </si>
  <si>
    <t>Muenster Memorial Hospital</t>
  </si>
  <si>
    <t>Cooke</t>
  </si>
  <si>
    <t>121053605</t>
  </si>
  <si>
    <t>Knox County Hospital District</t>
  </si>
  <si>
    <t>Knox County Hospital</t>
  </si>
  <si>
    <t>Knox</t>
  </si>
  <si>
    <t>121692107</t>
  </si>
  <si>
    <t>Hardeman County Memorial Hospital</t>
  </si>
  <si>
    <t>Hardeman</t>
  </si>
  <si>
    <t>121775403</t>
  </si>
  <si>
    <t>Christus Spohn Hospital Corpus Christi</t>
  </si>
  <si>
    <t>121776205</t>
  </si>
  <si>
    <t>Baylor Medical Center At Irving</t>
  </si>
  <si>
    <t>Baylor Scott &amp; White Medical Center - Irving</t>
  </si>
  <si>
    <t>121781205</t>
  </si>
  <si>
    <t>Sutton County Hospital District</t>
  </si>
  <si>
    <t>Lillian M. Hudspeth Memorial Hospital</t>
  </si>
  <si>
    <t>Sutton</t>
  </si>
  <si>
    <t>121782009</t>
  </si>
  <si>
    <t>Uvalde County Hospital Authority</t>
  </si>
  <si>
    <t>Uvalde Memorial Hospital</t>
  </si>
  <si>
    <t>Uvalde</t>
  </si>
  <si>
    <t>121785303</t>
  </si>
  <si>
    <t>Gonzales Healthcare Systems</t>
  </si>
  <si>
    <t>Gonzales</t>
  </si>
  <si>
    <t>121787905</t>
  </si>
  <si>
    <t>North Wheeler County Hospital District</t>
  </si>
  <si>
    <t>Parkview Hospital</t>
  </si>
  <si>
    <t>Wheeler</t>
  </si>
  <si>
    <t>121794503</t>
  </si>
  <si>
    <t>Texas Health Harris Methodist Hospital Stephenvill</t>
  </si>
  <si>
    <t>Texas Health Stephenville</t>
  </si>
  <si>
    <t>Erath</t>
  </si>
  <si>
    <t>121799406</t>
  </si>
  <si>
    <t>Rankin County Hospital District</t>
  </si>
  <si>
    <t>121806703</t>
  </si>
  <si>
    <t>Reagan Hospital District</t>
  </si>
  <si>
    <t>Reagan Memorial Hospital</t>
  </si>
  <si>
    <t>Reagan</t>
  </si>
  <si>
    <t>121807504</t>
  </si>
  <si>
    <t>HCA Houston Healthcare Clear Lake</t>
  </si>
  <si>
    <t>121808305</t>
  </si>
  <si>
    <t>Jackson County Hospital District</t>
  </si>
  <si>
    <t>Jackson</t>
  </si>
  <si>
    <t>121816602</t>
  </si>
  <si>
    <t>Palestine Regional Medical Center</t>
  </si>
  <si>
    <t>Anderson</t>
  </si>
  <si>
    <t>121822403</t>
  </si>
  <si>
    <t>Ennis Regional Medical Center</t>
  </si>
  <si>
    <t>Ellis</t>
  </si>
  <si>
    <t>121829905</t>
  </si>
  <si>
    <t xml:space="preserve">West Oak Hospital Inc </t>
  </si>
  <si>
    <t>126667806</t>
  </si>
  <si>
    <t>Lockney Hospital District</t>
  </si>
  <si>
    <t>Wj Mangold Memorial Hospital</t>
  </si>
  <si>
    <t>Floyd</t>
  </si>
  <si>
    <t>126675104</t>
  </si>
  <si>
    <t>Tarrant County Hospital District</t>
  </si>
  <si>
    <t>Jps Health Network</t>
  </si>
  <si>
    <t>Large Public</t>
  </si>
  <si>
    <t>126679303</t>
  </si>
  <si>
    <t>Methodist Hospitals Of Dallas</t>
  </si>
  <si>
    <t>Methodist Charlton Medical Center</t>
  </si>
  <si>
    <t>126840107</t>
  </si>
  <si>
    <t>Preferred Hospital Leasing Inc</t>
  </si>
  <si>
    <t>Collingsworth General Hospital</t>
  </si>
  <si>
    <t>Collingsworth</t>
  </si>
  <si>
    <t>127262703</t>
  </si>
  <si>
    <t>Baylor Regional Medical Center At Grapevine</t>
  </si>
  <si>
    <t>Baylor Scott &amp; White Medical Center - Grapevine</t>
  </si>
  <si>
    <t>127263503</t>
  </si>
  <si>
    <t>Methodist Hospital Plainview Texas</t>
  </si>
  <si>
    <t>Covenant Hospital Plainview</t>
  </si>
  <si>
    <t>Hale</t>
  </si>
  <si>
    <t>127267603</t>
  </si>
  <si>
    <t>St. Joseph Regional Health Center</t>
  </si>
  <si>
    <t>Chi St. Joseph Health Regional Hospital</t>
  </si>
  <si>
    <t>Brazos</t>
  </si>
  <si>
    <t>127278304</t>
  </si>
  <si>
    <t>University Of Texas Health Science Center At Tyler</t>
  </si>
  <si>
    <t>Ut Health North Campus Tyler</t>
  </si>
  <si>
    <t>127294003</t>
  </si>
  <si>
    <t>Sid Peterson Memorial Hospital</t>
  </si>
  <si>
    <t>Peterson Health</t>
  </si>
  <si>
    <t>Kerr</t>
  </si>
  <si>
    <t>127295703</t>
  </si>
  <si>
    <t>Dallas County Hospital District</t>
  </si>
  <si>
    <t>Parkland Health And Hospital System</t>
  </si>
  <si>
    <t>127298107</t>
  </si>
  <si>
    <t>Andrews County Hospital District</t>
  </si>
  <si>
    <t>Permian Regional Medical Center</t>
  </si>
  <si>
    <t>Andrews</t>
  </si>
  <si>
    <t>127300503</t>
  </si>
  <si>
    <t>CHI St. Luke's Health Baylor College of Medicine Medical Center</t>
  </si>
  <si>
    <t>Baylor St. Luke's Medical Center</t>
  </si>
  <si>
    <t>127301306</t>
  </si>
  <si>
    <t>CHRISTUS Mother Frances Hospital - Winnsboro</t>
  </si>
  <si>
    <t>Wood</t>
  </si>
  <si>
    <t>127303903</t>
  </si>
  <si>
    <t>Oakbend Medical Center</t>
  </si>
  <si>
    <t>127304703</t>
  </si>
  <si>
    <t>Texas Health Harris Methodist Hospital Azle</t>
  </si>
  <si>
    <t>Texas Health Azle</t>
  </si>
  <si>
    <t>127310404</t>
  </si>
  <si>
    <t>Nocona General Hospital</t>
  </si>
  <si>
    <t>Montague</t>
  </si>
  <si>
    <t>127311205</t>
  </si>
  <si>
    <t>Medical City Plano</t>
  </si>
  <si>
    <t>127313803</t>
  </si>
  <si>
    <t>Lamb County Hospital</t>
  </si>
  <si>
    <t>Lamb Healthcare Center</t>
  </si>
  <si>
    <t>Lamb</t>
  </si>
  <si>
    <t>127319504</t>
  </si>
  <si>
    <t>Methodist Children'S Hospital</t>
  </si>
  <si>
    <t>Covenant Children'S Hospital</t>
  </si>
  <si>
    <t>Lubbock</t>
  </si>
  <si>
    <t>127320302</t>
  </si>
  <si>
    <t>Texas Hhsc Kerrville State Hospital</t>
  </si>
  <si>
    <t>130089906</t>
  </si>
  <si>
    <t>Ballinger Memorial Hospital</t>
  </si>
  <si>
    <t>130601104</t>
  </si>
  <si>
    <t>Tenet Hospitals Ltd. Providence Memorial</t>
  </si>
  <si>
    <t>The Hospitals Of Providence - Memorial Campus</t>
  </si>
  <si>
    <t>130605205</t>
  </si>
  <si>
    <t>Nacogdoches Medical Center</t>
  </si>
  <si>
    <t>Nacogdoches</t>
  </si>
  <si>
    <t>130606006</t>
  </si>
  <si>
    <t>Decatur Hospital Authority</t>
  </si>
  <si>
    <t>Wise Health System</t>
  </si>
  <si>
    <t>Wise</t>
  </si>
  <si>
    <t>130614405</t>
  </si>
  <si>
    <t>Texas Health Arlington Memorial Hospital</t>
  </si>
  <si>
    <t>Texas Health Arlington</t>
  </si>
  <si>
    <t>130616909</t>
  </si>
  <si>
    <t>Pecos County Memorial Hospital</t>
  </si>
  <si>
    <t>130618504</t>
  </si>
  <si>
    <t>Brownfield Regional Medical Hospital</t>
  </si>
  <si>
    <t>Terry Memorial Hospital District</t>
  </si>
  <si>
    <t>Terry</t>
  </si>
  <si>
    <t>130734007</t>
  </si>
  <si>
    <t>Memorial Medical Center San Augustine</t>
  </si>
  <si>
    <t>Chi St. Luke'S Health Memorial San Augustine</t>
  </si>
  <si>
    <t>San Augustine</t>
  </si>
  <si>
    <t>130826407</t>
  </si>
  <si>
    <t>Dallam Hartley Counties Hospital District</t>
  </si>
  <si>
    <t>Coon Memorial Hospital</t>
  </si>
  <si>
    <t>Dallam</t>
  </si>
  <si>
    <t>130959304</t>
  </si>
  <si>
    <t>Matagorda County Hospital District</t>
  </si>
  <si>
    <t>Matagorda Regional Medical Center</t>
  </si>
  <si>
    <t>Matagorda</t>
  </si>
  <si>
    <t>437483703</t>
  </si>
  <si>
    <t>Nacogdoches County Hospital District</t>
  </si>
  <si>
    <t>Nacogdoches Memorial Hospital</t>
  </si>
  <si>
    <t>131036903</t>
  </si>
  <si>
    <t>Texas Health Harris Methodist Hospital Cleburne</t>
  </si>
  <si>
    <t>Texas Health Cleburne</t>
  </si>
  <si>
    <t>Johnson</t>
  </si>
  <si>
    <t>131038504</t>
  </si>
  <si>
    <t>Hunt Memorial Hospital District</t>
  </si>
  <si>
    <t>132812205</t>
  </si>
  <si>
    <t>Driscoll Children'S Hospital</t>
  </si>
  <si>
    <t>133244705</t>
  </si>
  <si>
    <t>Nolan County Hospital District</t>
  </si>
  <si>
    <t>Rolling Plains Memorial Hospital</t>
  </si>
  <si>
    <t>Nolan</t>
  </si>
  <si>
    <t>133245406</t>
  </si>
  <si>
    <t>Tenet Hospitals Ltd. Providence Sierra</t>
  </si>
  <si>
    <t>The Hospitals Of Providence - Sierra Campus</t>
  </si>
  <si>
    <t>133250406</t>
  </si>
  <si>
    <t>Childress County Hospital District</t>
  </si>
  <si>
    <t>Childress Regional Medical Center</t>
  </si>
  <si>
    <t>Childress</t>
  </si>
  <si>
    <t>133252009</t>
  </si>
  <si>
    <t>Nhci Of Hillsboro, Inc</t>
  </si>
  <si>
    <t>Hill Regional Hospital</t>
  </si>
  <si>
    <t>Hill</t>
  </si>
  <si>
    <t>133258705</t>
  </si>
  <si>
    <t>Methodist Hospital Levelland</t>
  </si>
  <si>
    <t>Coventant Hospital Levelland</t>
  </si>
  <si>
    <t>Hockley</t>
  </si>
  <si>
    <t>133331202</t>
  </si>
  <si>
    <t>Texas Hhsc Rusk State Hospital</t>
  </si>
  <si>
    <t>Rusk State Hospital</t>
  </si>
  <si>
    <t>Cherokee</t>
  </si>
  <si>
    <t>133355104</t>
  </si>
  <si>
    <t>Harris County Hospital District</t>
  </si>
  <si>
    <t>Harris Health System</t>
  </si>
  <si>
    <t>133367611</t>
  </si>
  <si>
    <t>Falls Community Hospital And Clinic</t>
  </si>
  <si>
    <t>Falls</t>
  </si>
  <si>
    <t>133544006</t>
  </si>
  <si>
    <t>Deaf Smith County Hospital District</t>
  </si>
  <si>
    <t>Hereford Regional Medical Center</t>
  </si>
  <si>
    <t>Deaf Smith</t>
  </si>
  <si>
    <t>134772611</t>
  </si>
  <si>
    <t>Coryell County Memorial Hospital Authority</t>
  </si>
  <si>
    <t>Coryell Health</t>
  </si>
  <si>
    <t>Coryell</t>
  </si>
  <si>
    <t>135032405</t>
  </si>
  <si>
    <t>Methodist Dallas Medical Center</t>
  </si>
  <si>
    <t>135033210</t>
  </si>
  <si>
    <t>Columbus Community Hospital</t>
  </si>
  <si>
    <t>Colorado</t>
  </si>
  <si>
    <t>135034009</t>
  </si>
  <si>
    <t>Electra Hospital District</t>
  </si>
  <si>
    <t>Electra Memorial Hospital</t>
  </si>
  <si>
    <t>Wichita</t>
  </si>
  <si>
    <t>135035706</t>
  </si>
  <si>
    <t>Knapp Medical Center</t>
  </si>
  <si>
    <t>135036506</t>
  </si>
  <si>
    <t>Baylor All Saints Medical Center</t>
  </si>
  <si>
    <t>Baylor Scott &amp; White Medical Center - Fort Worth</t>
  </si>
  <si>
    <t>135151206</t>
  </si>
  <si>
    <t>Wilson County Memorial Hospital District</t>
  </si>
  <si>
    <t>Connally Memorial Medical Center</t>
  </si>
  <si>
    <t>Wilson</t>
  </si>
  <si>
    <t>135223905</t>
  </si>
  <si>
    <t>Baylor Medical Center At Waxahachie</t>
  </si>
  <si>
    <t>Baylor Scott &amp; White Medical Center - Waxahachie</t>
  </si>
  <si>
    <t>135225404</t>
  </si>
  <si>
    <t>Ascension Seton Medical Center Austin</t>
  </si>
  <si>
    <t>135226205</t>
  </si>
  <si>
    <t>Scott &amp; White Hospital - Brenham</t>
  </si>
  <si>
    <t>Baylor Scott &amp; White Medical Center - Brenham</t>
  </si>
  <si>
    <t>Washington</t>
  </si>
  <si>
    <t>135233809</t>
  </si>
  <si>
    <t>Lavaca Hospital District</t>
  </si>
  <si>
    <t>Lavaca Medical Center</t>
  </si>
  <si>
    <t>135235306</t>
  </si>
  <si>
    <t>Ector County Hospital District</t>
  </si>
  <si>
    <t>Medical Center Health System</t>
  </si>
  <si>
    <t>135237906</t>
  </si>
  <si>
    <t>United Regional Health Care System, Inc</t>
  </si>
  <si>
    <t>United Regional Health Care System</t>
  </si>
  <si>
    <t>136141205</t>
  </si>
  <si>
    <t>Bexar County Hospital District</t>
  </si>
  <si>
    <t>University Health</t>
  </si>
  <si>
    <t>136142011</t>
  </si>
  <si>
    <t>Castro County Hospital District</t>
  </si>
  <si>
    <t>Plains Memorial Hospital</t>
  </si>
  <si>
    <t>Castro</t>
  </si>
  <si>
    <t>136143806</t>
  </si>
  <si>
    <t>Midland County Hospital District</t>
  </si>
  <si>
    <t>Midland Memorial Hospital</t>
  </si>
  <si>
    <t>Midland</t>
  </si>
  <si>
    <t>136145310</t>
  </si>
  <si>
    <t>Martin County Hospital District</t>
  </si>
  <si>
    <t>Martin</t>
  </si>
  <si>
    <t>136325111</t>
  </si>
  <si>
    <t>Mitchell County Hospital District</t>
  </si>
  <si>
    <t>Mitchell</t>
  </si>
  <si>
    <t>136326908</t>
  </si>
  <si>
    <t>Texas Health Harris Methodist Hospital Hurst-Eules</t>
  </si>
  <si>
    <t>Texas Health H-E-B</t>
  </si>
  <si>
    <t>136327710</t>
  </si>
  <si>
    <t>Scott &amp; White Hospital - Taylor</t>
  </si>
  <si>
    <t>136330112</t>
  </si>
  <si>
    <t>Scurry County Hospital District</t>
  </si>
  <si>
    <t>Cogdell Memorial Hospital</t>
  </si>
  <si>
    <t>Scurry</t>
  </si>
  <si>
    <t>136331910</t>
  </si>
  <si>
    <t>County Of Ward</t>
  </si>
  <si>
    <t>Ward Memorial Hospital</t>
  </si>
  <si>
    <t>Ward</t>
  </si>
  <si>
    <t>136332705</t>
  </si>
  <si>
    <t>Starr County Memorial Hospital</t>
  </si>
  <si>
    <t>Starr</t>
  </si>
  <si>
    <t>136381405</t>
  </si>
  <si>
    <t>Tyler County Hospital</t>
  </si>
  <si>
    <t>Tyler</t>
  </si>
  <si>
    <t>136412710</t>
  </si>
  <si>
    <t>Karnes County Hospital District</t>
  </si>
  <si>
    <t>Otto Kaiser Memorial Hospital</t>
  </si>
  <si>
    <t>Karnes</t>
  </si>
  <si>
    <t>136430906</t>
  </si>
  <si>
    <t>Hill Country Memorial Hospital</t>
  </si>
  <si>
    <t>Gillespie</t>
  </si>
  <si>
    <t>136436606</t>
  </si>
  <si>
    <t>CHRISTUS Spohn Hospital Kleberg</t>
  </si>
  <si>
    <t>Kleberg</t>
  </si>
  <si>
    <t>136491104</t>
  </si>
  <si>
    <t>Texas Vista Medical Center</t>
  </si>
  <si>
    <t>136492909</t>
  </si>
  <si>
    <t>Sunrise Canyon Hospital</t>
  </si>
  <si>
    <t>137074409</t>
  </si>
  <si>
    <t>Eastland Memorial Hospital District</t>
  </si>
  <si>
    <t>Eastland</t>
  </si>
  <si>
    <t>137226005</t>
  </si>
  <si>
    <t>Shannon Medical Center</t>
  </si>
  <si>
    <t>137227806</t>
  </si>
  <si>
    <t>Yoakum County Hospital</t>
  </si>
  <si>
    <t>Yoakum</t>
  </si>
  <si>
    <t>137245009</t>
  </si>
  <si>
    <t>Northwest Texas Health Care System</t>
  </si>
  <si>
    <t>Potter</t>
  </si>
  <si>
    <t>137249208</t>
  </si>
  <si>
    <t>Scott And White Memorial Hospital</t>
  </si>
  <si>
    <t>Baylor Scott &amp; White Medical Center - Temple</t>
  </si>
  <si>
    <t>137265806</t>
  </si>
  <si>
    <t>Dell Seton Medical Center At University Of Texas</t>
  </si>
  <si>
    <t>137343308</t>
  </si>
  <si>
    <t>Parmer County Community Hospital</t>
  </si>
  <si>
    <t>Parmer</t>
  </si>
  <si>
    <t>137805107</t>
  </si>
  <si>
    <t>Memorial Hermann Texas Medical Center</t>
  </si>
  <si>
    <t>137907508</t>
  </si>
  <si>
    <t>Citizens Medical Center County Of Victoria</t>
  </si>
  <si>
    <t>Citizens Medical Center</t>
  </si>
  <si>
    <t>137909111</t>
  </si>
  <si>
    <t>Memorial Medical Center</t>
  </si>
  <si>
    <t>Calhoun</t>
  </si>
  <si>
    <t>137918204</t>
  </si>
  <si>
    <t>Texas Hhsc Big Spring State Hospital</t>
  </si>
  <si>
    <t>Howard</t>
  </si>
  <si>
    <t>137919003</t>
  </si>
  <si>
    <t>Texas Hhsc Terrell State Hospital</t>
  </si>
  <si>
    <t>137949705</t>
  </si>
  <si>
    <t>The Methodist Hospital</t>
  </si>
  <si>
    <t>Houston Methodist Hospital</t>
  </si>
  <si>
    <t>137962006</t>
  </si>
  <si>
    <t>San Jacinto Methodist Hospital</t>
  </si>
  <si>
    <t>Houston Methodist Baytown Hospital</t>
  </si>
  <si>
    <t>137999206</t>
  </si>
  <si>
    <t>Lubbock County Hospital District</t>
  </si>
  <si>
    <t>UMC Health System</t>
  </si>
  <si>
    <t>138296208</t>
  </si>
  <si>
    <t>DBA CHRISTUS Hospital</t>
  </si>
  <si>
    <t>138353107</t>
  </si>
  <si>
    <t>Baylor County Hospital District</t>
  </si>
  <si>
    <t>Seymour Hospital</t>
  </si>
  <si>
    <t>Baylor</t>
  </si>
  <si>
    <t>138411709</t>
  </si>
  <si>
    <t>Guadalupe County Hospital Board</t>
  </si>
  <si>
    <t>Guadalupe Regional Medical Center</t>
  </si>
  <si>
    <t>Guadalupe</t>
  </si>
  <si>
    <t>138644310</t>
  </si>
  <si>
    <t>Hendrick Medical Center</t>
  </si>
  <si>
    <t>Taylor</t>
  </si>
  <si>
    <t>138706004</t>
  </si>
  <si>
    <t>Texas Hhsc San Antonio State Hospital</t>
  </si>
  <si>
    <t>138910807</t>
  </si>
  <si>
    <t>Children's Medical Center Of Dallas</t>
  </si>
  <si>
    <t>138911619</t>
  </si>
  <si>
    <t>Cuero Regional Hospital</t>
  </si>
  <si>
    <t>DeWitt</t>
  </si>
  <si>
    <t>138913209</t>
  </si>
  <si>
    <t>Titus County Memorial Hospital District</t>
  </si>
  <si>
    <t>Titus Regional Medical Center</t>
  </si>
  <si>
    <t>Titus</t>
  </si>
  <si>
    <t>138950412</t>
  </si>
  <si>
    <t>Palo Pinto County Hospital District</t>
  </si>
  <si>
    <t>Palo Pinto General Hospital</t>
  </si>
  <si>
    <t>Palo Pinto</t>
  </si>
  <si>
    <t>138951211</t>
  </si>
  <si>
    <t>El Paso County Hospital District</t>
  </si>
  <si>
    <t>University Medical Center Of El Paso</t>
  </si>
  <si>
    <t>138962907</t>
  </si>
  <si>
    <t>Hillcrest Baptist Medical Center</t>
  </si>
  <si>
    <t>139135109</t>
  </si>
  <si>
    <t>Texas Children's Hospital</t>
  </si>
  <si>
    <t>139172412</t>
  </si>
  <si>
    <t>Memorial Medical Center Of East Texas</t>
  </si>
  <si>
    <t>Chi St. Luke's Health Memorial Lufkin</t>
  </si>
  <si>
    <t>139485012</t>
  </si>
  <si>
    <t>Baylor University Medical Center</t>
  </si>
  <si>
    <t>Baylor Scott &amp; White Medical Center - Dallas</t>
  </si>
  <si>
    <t>140713201</t>
  </si>
  <si>
    <t>Methodist Willowbrook Hospital</t>
  </si>
  <si>
    <t>Houston Methodist Willowbrook Hospital</t>
  </si>
  <si>
    <t>140714001</t>
  </si>
  <si>
    <t>South Limestone Hospital District</t>
  </si>
  <si>
    <t>Limestone Medical Center</t>
  </si>
  <si>
    <t>141858401</t>
  </si>
  <si>
    <t>CHRISTUS Mother Frances Hospital - Jacksonville</t>
  </si>
  <si>
    <t>146021401</t>
  </si>
  <si>
    <t>Memorial Hermann Sugar Land Hospital</t>
  </si>
  <si>
    <t>146509801</t>
  </si>
  <si>
    <t>Memorial Hermann Katy Hospital</t>
  </si>
  <si>
    <t>147918003</t>
  </si>
  <si>
    <t>Chi St. Joseph Health Grimes Hospital</t>
  </si>
  <si>
    <t>Grimes</t>
  </si>
  <si>
    <t>148698701</t>
  </si>
  <si>
    <t>Winnie Community Hospital</t>
  </si>
  <si>
    <t>Riceland Medical Center</t>
  </si>
  <si>
    <t>149073203</t>
  </si>
  <si>
    <t>Metroplex Adventist Hosital Inc</t>
  </si>
  <si>
    <t>Adventhealth Rollins Brook</t>
  </si>
  <si>
    <t>Lampasas</t>
  </si>
  <si>
    <t>151691601</t>
  </si>
  <si>
    <t>Baylor Heart &amp; Vascular Center Llp</t>
  </si>
  <si>
    <t>Baylor Heart And Vascular Hospital</t>
  </si>
  <si>
    <t>152686501</t>
  </si>
  <si>
    <t>Palacios Community Medical Center</t>
  </si>
  <si>
    <t>154504801</t>
  </si>
  <si>
    <t>Harlingen Medical Center</t>
  </si>
  <si>
    <t>158977201</t>
  </si>
  <si>
    <t>Ascension Seton Southwest</t>
  </si>
  <si>
    <t>Hays</t>
  </si>
  <si>
    <t>158980601</t>
  </si>
  <si>
    <t>Ascension Seton Northwest</t>
  </si>
  <si>
    <t>159156201</t>
  </si>
  <si>
    <t>Vhs San Antonio Partners Llc</t>
  </si>
  <si>
    <t>Baptist Health System</t>
  </si>
  <si>
    <t>160630301</t>
  </si>
  <si>
    <t>St. Luke's Community Health Services</t>
  </si>
  <si>
    <t>St. Luke's The Woodlands Hospital</t>
  </si>
  <si>
    <t>160709501</t>
  </si>
  <si>
    <t>Doctors Hospital At Renaissance, Ltd</t>
  </si>
  <si>
    <t>162033801</t>
  </si>
  <si>
    <t>Laredo Medical Center</t>
  </si>
  <si>
    <t>163111101</t>
  </si>
  <si>
    <t>Paris Regional Medical Center</t>
  </si>
  <si>
    <t>Lamar</t>
  </si>
  <si>
    <t>163219201</t>
  </si>
  <si>
    <t>Lubbock Heart &amp; Surgical Hospital</t>
  </si>
  <si>
    <t>Lubbock Heart Hospital</t>
  </si>
  <si>
    <t>163925401</t>
  </si>
  <si>
    <t>The Medical Center Of Southeast Texas</t>
  </si>
  <si>
    <t>165305701</t>
  </si>
  <si>
    <t>Physicians Surgical Hospital, LLC</t>
  </si>
  <si>
    <t>171848805</t>
  </si>
  <si>
    <t>Baylor Regional Medical Center At Plano</t>
  </si>
  <si>
    <t>Baylor Scott &amp; White Medical Center - Plano</t>
  </si>
  <si>
    <t>175287501</t>
  </si>
  <si>
    <t>University Of Texas Southwestern Medical Center</t>
  </si>
  <si>
    <t>Ut Southwestern University Hospital - Clements</t>
  </si>
  <si>
    <t>175965601</t>
  </si>
  <si>
    <t>SHC KPH LP</t>
  </si>
  <si>
    <t>Kingwood Pines Hospital</t>
  </si>
  <si>
    <t>176354201</t>
  </si>
  <si>
    <t>Preferred Hospital Leasing Van Horn Inc</t>
  </si>
  <si>
    <t>Culberson Hospital</t>
  </si>
  <si>
    <t>Culberson</t>
  </si>
  <si>
    <t>176692501</t>
  </si>
  <si>
    <t>St. Mark's Medical Center</t>
  </si>
  <si>
    <t>St. Mark'S Medical Center</t>
  </si>
  <si>
    <t>Fayette</t>
  </si>
  <si>
    <t>177658501</t>
  </si>
  <si>
    <t>University Behavioral Health of Denton</t>
  </si>
  <si>
    <t>179272301</t>
  </si>
  <si>
    <t>Preferred Hospital Leasing Eldorado Inc</t>
  </si>
  <si>
    <t>Schleicher County Medical Center</t>
  </si>
  <si>
    <t>Schleicher</t>
  </si>
  <si>
    <t>181706601</t>
  </si>
  <si>
    <t>St. Joseph Medical Center</t>
  </si>
  <si>
    <t>184076101</t>
  </si>
  <si>
    <t>Hickory Trail</t>
  </si>
  <si>
    <t>185556101</t>
  </si>
  <si>
    <t>Texas Heart Hospital Of The Southwest Llp</t>
  </si>
  <si>
    <t>Baylor Scott &amp; White The Heart Hospital Plano</t>
  </si>
  <si>
    <t>186221101</t>
  </si>
  <si>
    <t>Methodist Mansfield Medical Center</t>
  </si>
  <si>
    <t>186599001</t>
  </si>
  <si>
    <t>Dell Children's Medical Center</t>
  </si>
  <si>
    <t>189947801</t>
  </si>
  <si>
    <t>Dawson County Hospital District</t>
  </si>
  <si>
    <t>Medical Arts Hospital</t>
  </si>
  <si>
    <t>Dawson</t>
  </si>
  <si>
    <t>190123303</t>
  </si>
  <si>
    <t>Scott &amp; White Hospital - Round Rock</t>
  </si>
  <si>
    <t>Baylor Scott &amp; White Medical Center - Round Rock</t>
  </si>
  <si>
    <t>191968002</t>
  </si>
  <si>
    <t>University BH of El Paso</t>
  </si>
  <si>
    <t>El Paso Behavioral Health System</t>
  </si>
  <si>
    <t>192622201</t>
  </si>
  <si>
    <t>Cedar Park Regional Medical Center</t>
  </si>
  <si>
    <t>192751901</t>
  </si>
  <si>
    <t>Memorial Hermann Northeast</t>
  </si>
  <si>
    <t>193399601</t>
  </si>
  <si>
    <t>Rockwall Regional Hospital</t>
  </si>
  <si>
    <t>Texas Health Presbyterian Hospital Rockwall</t>
  </si>
  <si>
    <t>193867201</t>
  </si>
  <si>
    <t>HCA Houston Healthcare Northwest</t>
  </si>
  <si>
    <t>194106401</t>
  </si>
  <si>
    <t>Ascension Seton Williamson</t>
  </si>
  <si>
    <t>194997601</t>
  </si>
  <si>
    <t>UHS Of Texoma Inc-</t>
  </si>
  <si>
    <t>Texoma Medical Center</t>
  </si>
  <si>
    <t>Grayson</t>
  </si>
  <si>
    <t>196829901</t>
  </si>
  <si>
    <t>Tenet Hospitals Ltd. Providence East</t>
  </si>
  <si>
    <t>The Hospitals Of Providence - East Campus</t>
  </si>
  <si>
    <t>197063401</t>
  </si>
  <si>
    <t>Gpch Llc</t>
  </si>
  <si>
    <t>Golden Plains Community Hospital</t>
  </si>
  <si>
    <t>Hutchinson</t>
  </si>
  <si>
    <t>199602701</t>
  </si>
  <si>
    <t>Crane County Hospital District</t>
  </si>
  <si>
    <t>Crane Memorial Hospital</t>
  </si>
  <si>
    <t>Crane</t>
  </si>
  <si>
    <t>200683501</t>
  </si>
  <si>
    <t>Preferred Hospital Leasing Hemphill Inc</t>
  </si>
  <si>
    <t>Sabine County Hospital</t>
  </si>
  <si>
    <t>Sabine</t>
  </si>
  <si>
    <t>204254101</t>
  </si>
  <si>
    <t>Methodist Stone Oak Hospital</t>
  </si>
  <si>
    <t>206083201</t>
  </si>
  <si>
    <t>Preferred Hospital Leasing Junction Inc</t>
  </si>
  <si>
    <t>Kimble Hospital</t>
  </si>
  <si>
    <t>Kimble</t>
  </si>
  <si>
    <t>207311601</t>
  </si>
  <si>
    <t>Wadley Regional Medical Center</t>
  </si>
  <si>
    <t>208013701</t>
  </si>
  <si>
    <t>Ascension Seton Hays</t>
  </si>
  <si>
    <t>209345201</t>
  </si>
  <si>
    <t>Methodist Richardson Medical Center</t>
  </si>
  <si>
    <t>209719801</t>
  </si>
  <si>
    <t>Baylor Scott &amp; White Medical Center, Sunnyvale</t>
  </si>
  <si>
    <t>Trmc, Llc</t>
  </si>
  <si>
    <t>210274101</t>
  </si>
  <si>
    <t>St. Luke's Lakeside Hospital, LLC</t>
  </si>
  <si>
    <t>St. Luke's Lakeside Hospital</t>
  </si>
  <si>
    <t>210433301</t>
  </si>
  <si>
    <t>Red River Hospital</t>
  </si>
  <si>
    <t>212060201</t>
  </si>
  <si>
    <t>Cahrmc Llc</t>
  </si>
  <si>
    <t>Rice Medical Center</t>
  </si>
  <si>
    <t>212140201</t>
  </si>
  <si>
    <t>Medina County Hospital District</t>
  </si>
  <si>
    <t>Medina Regional Hospital</t>
  </si>
  <si>
    <t>Medina</t>
  </si>
  <si>
    <t>216719901</t>
  </si>
  <si>
    <t>Somervell County Hospital District</t>
  </si>
  <si>
    <t>Glen Rose Medical Center</t>
  </si>
  <si>
    <t>Somervell</t>
  </si>
  <si>
    <t>217547301</t>
  </si>
  <si>
    <t>Behavioral Health Bellaire</t>
  </si>
  <si>
    <t>217744601</t>
  </si>
  <si>
    <t>Flower Mound Hospital Partners</t>
  </si>
  <si>
    <t>Texas Health Presbyterian Hospital Flower Mound</t>
  </si>
  <si>
    <t>217884004</t>
  </si>
  <si>
    <t>Dimmit Regional Hospital</t>
  </si>
  <si>
    <t>Dimmit</t>
  </si>
  <si>
    <t>219336901</t>
  </si>
  <si>
    <t>Dallas Medical Center</t>
  </si>
  <si>
    <t>220351501</t>
  </si>
  <si>
    <t>Sherman Grayson Hospital, LLC</t>
  </si>
  <si>
    <t>Wilson N. Jones Regional Medical Center</t>
  </si>
  <si>
    <t>220798704</t>
  </si>
  <si>
    <t>Mid Coast Medical Center-Central</t>
  </si>
  <si>
    <t>Llano</t>
  </si>
  <si>
    <t>281028501</t>
  </si>
  <si>
    <t>Methodist West Houston Hospital</t>
  </si>
  <si>
    <t>Houston Methodist West Hospital</t>
  </si>
  <si>
    <t>281219001</t>
  </si>
  <si>
    <t>PMC Hospital, LLC</t>
  </si>
  <si>
    <t>St. Luke's Patients Medical Center</t>
  </si>
  <si>
    <t>281406304</t>
  </si>
  <si>
    <t>Comanche County Medical Center Company</t>
  </si>
  <si>
    <t>Comanche County Medical Center</t>
  </si>
  <si>
    <t>Comanche</t>
  </si>
  <si>
    <t>281514404</t>
  </si>
  <si>
    <t>Lubbock Heritage Hospital Llc</t>
  </si>
  <si>
    <t>Grace Surgical Hospital</t>
  </si>
  <si>
    <t>283280001</t>
  </si>
  <si>
    <t>Mayhill Hospital</t>
  </si>
  <si>
    <t>284333604</t>
  </si>
  <si>
    <t>Liberty County Hospital District No 1</t>
  </si>
  <si>
    <t>Liberty Dayton Regional Medical Center</t>
  </si>
  <si>
    <t>Liberty</t>
  </si>
  <si>
    <t>286326801</t>
  </si>
  <si>
    <t>Ascension Seton Smithville</t>
  </si>
  <si>
    <t>Bastrop</t>
  </si>
  <si>
    <t>291854201</t>
  </si>
  <si>
    <t>El Paso Children's Hospital Corporation</t>
  </si>
  <si>
    <t>El Paso Children's Hospital</t>
  </si>
  <si>
    <t>292096901</t>
  </si>
  <si>
    <t>Valley Baptist Medical Center Harlingen</t>
  </si>
  <si>
    <t>294543801</t>
  </si>
  <si>
    <t>Valley Baptist Medical Center Brownsville</t>
  </si>
  <si>
    <t>298019501</t>
  </si>
  <si>
    <t>St Luke's Community Development Corporation- Sugar Land</t>
  </si>
  <si>
    <t>St. Luke's Sugar Land Hospital</t>
  </si>
  <si>
    <t>308032701</t>
  </si>
  <si>
    <t>Prime Healthcare Services - Pampa, LLC</t>
  </si>
  <si>
    <t>Pampa Regional Medical Center</t>
  </si>
  <si>
    <t>Gray</t>
  </si>
  <si>
    <t>311054601</t>
  </si>
  <si>
    <t>El Campo Memorial Hospital</t>
  </si>
  <si>
    <t>Wharton</t>
  </si>
  <si>
    <t>312239201</t>
  </si>
  <si>
    <t>HH Kileen Health Systems, LLC</t>
  </si>
  <si>
    <t>Seton Medical Center Harker Heights</t>
  </si>
  <si>
    <t>314080801</t>
  </si>
  <si>
    <t>Texas Health Huguley, Inc.</t>
  </si>
  <si>
    <t>Texas Health Huguley Hosptial Fort Worth South</t>
  </si>
  <si>
    <t>314161601</t>
  </si>
  <si>
    <t>Baylor Medical Centers At Garland And Mckinney</t>
  </si>
  <si>
    <t>Baylor Scott And White Medical Center - Mckinney</t>
  </si>
  <si>
    <t>315440301</t>
  </si>
  <si>
    <t>Texas Scottish Rite Hospital For Children</t>
  </si>
  <si>
    <t>NA</t>
  </si>
  <si>
    <t>316076401</t>
  </si>
  <si>
    <t>Swisher Memorial Healthcare System</t>
  </si>
  <si>
    <t>Swisher Memorial Hospital</t>
  </si>
  <si>
    <t>Swisher</t>
  </si>
  <si>
    <t>316296801</t>
  </si>
  <si>
    <t>Texas Health Harris Methodist Hospital Alliance</t>
  </si>
  <si>
    <t>Texas Health Alliance</t>
  </si>
  <si>
    <t>316360201</t>
  </si>
  <si>
    <t>Preferred Hospital Leasing Coleman Inc</t>
  </si>
  <si>
    <t>Coleman County Medical Center</t>
  </si>
  <si>
    <t>Coleman</t>
  </si>
  <si>
    <t>322879301</t>
  </si>
  <si>
    <t>Baptist St. Anthony's Hospital</t>
  </si>
  <si>
    <t>322916301</t>
  </si>
  <si>
    <t>Heart Of Texas Healthcare System</t>
  </si>
  <si>
    <t>Heart Of Texas Memorial Hospital</t>
  </si>
  <si>
    <t>McCulloch</t>
  </si>
  <si>
    <t>326725404</t>
  </si>
  <si>
    <t>Scott &amp; White Hospital - College Station</t>
  </si>
  <si>
    <t>330388501</t>
  </si>
  <si>
    <t>Thhbp Management Company Llc</t>
  </si>
  <si>
    <t>The Heart Hospital At Baylor Denton</t>
  </si>
  <si>
    <t>330811601</t>
  </si>
  <si>
    <t>Fannin County Hospital Authority</t>
  </si>
  <si>
    <t>Fannin</t>
  </si>
  <si>
    <t>333086201</t>
  </si>
  <si>
    <t>Austin Oaks Hospital</t>
  </si>
  <si>
    <t>333289201</t>
  </si>
  <si>
    <t>Dallas Behavioral Healthcare Hospital, Llc</t>
  </si>
  <si>
    <t>333366801</t>
  </si>
  <si>
    <t>Oceans Behavioral Hospital Of Abilene, LLC</t>
  </si>
  <si>
    <t>336478801</t>
  </si>
  <si>
    <t>Houston Methodist St John Hospital</t>
  </si>
  <si>
    <t>Houston Methodist Clear Lake Hospital</t>
  </si>
  <si>
    <t>336658501</t>
  </si>
  <si>
    <t>Behavioral Health Center Of The Permian Basin, LLC</t>
  </si>
  <si>
    <t>Oceans Behavioral Hospital Of The Permian Basin</t>
  </si>
  <si>
    <t>337991901</t>
  </si>
  <si>
    <t>Stephens Memorial Hospital District</t>
  </si>
  <si>
    <t>Stephens</t>
  </si>
  <si>
    <t>339153401</t>
  </si>
  <si>
    <t>St. Luke's Hospital at The Vintage</t>
  </si>
  <si>
    <t>339487601</t>
  </si>
  <si>
    <t>Mesa Springs, LLC</t>
  </si>
  <si>
    <t>343723801</t>
  </si>
  <si>
    <t>Resolute Hospital Company, Llc</t>
  </si>
  <si>
    <t>Resolute Health Hospital</t>
  </si>
  <si>
    <t>Comal</t>
  </si>
  <si>
    <t>344854001</t>
  </si>
  <si>
    <t>Westpark Springs, LLC</t>
  </si>
  <si>
    <t>345305201</t>
  </si>
  <si>
    <t>Georgetown Behavioral Health Institute, Llc</t>
  </si>
  <si>
    <t>346945401</t>
  </si>
  <si>
    <t>Graham Regional Medical Center</t>
  </si>
  <si>
    <t>348990801</t>
  </si>
  <si>
    <t>Houston Behavioral Healthcare Hospital</t>
  </si>
  <si>
    <t>349059101</t>
  </si>
  <si>
    <t>San Antonio Behavioral Healthcare Hospital</t>
  </si>
  <si>
    <t>349366001</t>
  </si>
  <si>
    <t>HCA Houston Healthcare Pearland</t>
  </si>
  <si>
    <t>350190001</t>
  </si>
  <si>
    <t>Preferred Hospital Leasing Muleshoe Inc</t>
  </si>
  <si>
    <t>Muleshoe Area Medical Center</t>
  </si>
  <si>
    <t>Bailey</t>
  </si>
  <si>
    <t>350857401</t>
  </si>
  <si>
    <t>Medical City Alliance</t>
  </si>
  <si>
    <t>353712801</t>
  </si>
  <si>
    <t>Scott &amp; White Hospital - Marble Falls</t>
  </si>
  <si>
    <t>Baylor Scott &amp; White Medical Center - Marble Falls</t>
  </si>
  <si>
    <t>354018901</t>
  </si>
  <si>
    <t>Prime Healthcare Services - Mesquite, Llc</t>
  </si>
  <si>
    <t>Dallas Regional Medical Center</t>
  </si>
  <si>
    <t>354178101</t>
  </si>
  <si>
    <t>Children's Medical Center Of Plano</t>
  </si>
  <si>
    <t>361635101</t>
  </si>
  <si>
    <t>Sun Houston LLC</t>
  </si>
  <si>
    <t>SUN Behavioral Houston</t>
  </si>
  <si>
    <t>364187006</t>
  </si>
  <si>
    <t>Anson General Hospital</t>
  </si>
  <si>
    <t>Jones</t>
  </si>
  <si>
    <t>366812101</t>
  </si>
  <si>
    <t>CHRISTUS Mother Frances Hospital - Sulphur Springs</t>
  </si>
  <si>
    <t>Hopkins</t>
  </si>
  <si>
    <t>369162801</t>
  </si>
  <si>
    <t>Tenet Hospitals Ltd. Transmountain</t>
  </si>
  <si>
    <t>The Hospitals Of Providence - Transmountain Campus</t>
  </si>
  <si>
    <t>371439601</t>
  </si>
  <si>
    <t>Strategic Bh-Brownsville, Llc</t>
  </si>
  <si>
    <t>Palms Behavioral Health</t>
  </si>
  <si>
    <t>376537203</t>
  </si>
  <si>
    <t>Freestone Medical Center</t>
  </si>
  <si>
    <t>Freestone</t>
  </si>
  <si>
    <t>376837601</t>
  </si>
  <si>
    <t>Houston Methodist The Woodlands Hospital</t>
  </si>
  <si>
    <t>377705402</t>
  </si>
  <si>
    <t>HCA Houston Healthcare Tomball</t>
  </si>
  <si>
    <t>378943001</t>
  </si>
  <si>
    <t>HCA Houston Healthcare Medical Center</t>
  </si>
  <si>
    <t>379200401</t>
  </si>
  <si>
    <t>Methodist Hospital Atascosa</t>
  </si>
  <si>
    <t>Atascosa</t>
  </si>
  <si>
    <t>385345901</t>
  </si>
  <si>
    <t>Medical City Weatherford</t>
  </si>
  <si>
    <t>Parker</t>
  </si>
  <si>
    <t>387377001</t>
  </si>
  <si>
    <t>UT Health East Texas Henderson Hospital</t>
  </si>
  <si>
    <t>UT Health Henderson</t>
  </si>
  <si>
    <t>Rusk</t>
  </si>
  <si>
    <t>387381201</t>
  </si>
  <si>
    <t>UT Health East Texas Jacksonville Hospital</t>
  </si>
  <si>
    <t>UT Health Jacksonville</t>
  </si>
  <si>
    <t>387515501</t>
  </si>
  <si>
    <t>UT Health East Texas Athens Hospital</t>
  </si>
  <si>
    <t>UT Health Athens</t>
  </si>
  <si>
    <t>Henderson</t>
  </si>
  <si>
    <t>387663301</t>
  </si>
  <si>
    <t>UT Health East Texas Carthage Hospital</t>
  </si>
  <si>
    <t>UT Health Carthage</t>
  </si>
  <si>
    <t>Panola</t>
  </si>
  <si>
    <t>388217701</t>
  </si>
  <si>
    <t>Baylor Scott &amp; White Medical Center - Centennial</t>
  </si>
  <si>
    <t>388347201</t>
  </si>
  <si>
    <t>UT Health East Texas Tyler Regional Hospital</t>
  </si>
  <si>
    <t>UT Health Tyler</t>
  </si>
  <si>
    <t>388635001</t>
  </si>
  <si>
    <t>Scott &amp; White Continuing Care Hospital</t>
  </si>
  <si>
    <t>Baylor Scott &amp; White Continuing Care Hospital</t>
  </si>
  <si>
    <t>388696201</t>
  </si>
  <si>
    <t>UT Health East Texas Pittsburg Hospital</t>
  </si>
  <si>
    <t>UT Health Pittsburg</t>
  </si>
  <si>
    <t>Camp</t>
  </si>
  <si>
    <t>388701003</t>
  </si>
  <si>
    <t>UT Health East Texas Quitman Hospital</t>
  </si>
  <si>
    <t>UT Health Quitman</t>
  </si>
  <si>
    <t>388758001</t>
  </si>
  <si>
    <t>UT Health East Texas Specialty Hospital</t>
  </si>
  <si>
    <t>UT Health Specialty</t>
  </si>
  <si>
    <t>389645801</t>
  </si>
  <si>
    <t>UT Health East Texas Rehabilitation Hospital</t>
  </si>
  <si>
    <t>UT Health Rehab</t>
  </si>
  <si>
    <t>391264401</t>
  </si>
  <si>
    <t>Woodland Springs, Llc</t>
  </si>
  <si>
    <t>391575301</t>
  </si>
  <si>
    <t>Pipeline East Dallas Llc</t>
  </si>
  <si>
    <t>White Rock Medical Center</t>
  </si>
  <si>
    <t>391576104</t>
  </si>
  <si>
    <t>Crockett Medical Center Llc</t>
  </si>
  <si>
    <t>Crockett Medical Center</t>
  </si>
  <si>
    <t>Houston</t>
  </si>
  <si>
    <t>395486901</t>
  </si>
  <si>
    <t>Baylor Scott &amp; White Medical Centers -Capitol Area</t>
  </si>
  <si>
    <t>Baylor Scott &amp; White Medical Center - Pflugerville</t>
  </si>
  <si>
    <t>396650901</t>
  </si>
  <si>
    <t>Gainesville Community Hospital, Inc</t>
  </si>
  <si>
    <t>North Texas Medical Center</t>
  </si>
  <si>
    <t>401736001</t>
  </si>
  <si>
    <t>Bosque County Hospital District</t>
  </si>
  <si>
    <t>Goodall-Witcher Hospital</t>
  </si>
  <si>
    <t>Bosque</t>
  </si>
  <si>
    <t>402628801</t>
  </si>
  <si>
    <t>Winkler County Hospital District</t>
  </si>
  <si>
    <t>Winkler County Memorial Hospital</t>
  </si>
  <si>
    <t>Winkler</t>
  </si>
  <si>
    <t>405102101</t>
  </si>
  <si>
    <t>Scenic Mountain Medical Center</t>
  </si>
  <si>
    <t>406443801</t>
  </si>
  <si>
    <t>Perimeter Behavioral Hospital Of Arlington, Llc</t>
  </si>
  <si>
    <t>407926101</t>
  </si>
  <si>
    <t>Baylor Scott &amp; White Medical Centers - Buda</t>
  </si>
  <si>
    <t>408236401</t>
  </si>
  <si>
    <t>Perimeter Behavioral Hospital Of Garland, Llc</t>
  </si>
  <si>
    <t>Perimeter Behavioral Hospital Of Dallas</t>
  </si>
  <si>
    <t>408600101</t>
  </si>
  <si>
    <t>Covenant Medical Center</t>
  </si>
  <si>
    <t>409204101</t>
  </si>
  <si>
    <t>Baylor Scott &amp; White Medical Center-Austin Oak Hil</t>
  </si>
  <si>
    <t>412747401</t>
  </si>
  <si>
    <t>Huntsville Community Hospital Inc</t>
  </si>
  <si>
    <t>Huntsville Memorial Hospital</t>
  </si>
  <si>
    <t>Walker</t>
  </si>
  <si>
    <t>412883701</t>
  </si>
  <si>
    <t>Sana Healthcare Carrollton</t>
  </si>
  <si>
    <t>Carrollton Regional Medical Center</t>
  </si>
  <si>
    <t>414763901</t>
  </si>
  <si>
    <t>Texas Health Frisco</t>
  </si>
  <si>
    <t>414962701</t>
  </si>
  <si>
    <t>Ascension Seton Bastrop</t>
  </si>
  <si>
    <t>415580601</t>
  </si>
  <si>
    <t>DBA CHRISTUS Santa Rosa Hospital-San Marcos</t>
  </si>
  <si>
    <t>420957901</t>
  </si>
  <si>
    <t>Hendrick Medical Center Brownwood</t>
  </si>
  <si>
    <t>Brown</t>
  </si>
  <si>
    <t>421199701</t>
  </si>
  <si>
    <t>Temple Behavioral Healthcare Hospital Inc</t>
  </si>
  <si>
    <t xml:space="preserve">Canyon Creek Behavioral Health </t>
  </si>
  <si>
    <t>425740401</t>
  </si>
  <si>
    <t>Methodist Midlothian Medical Center</t>
  </si>
  <si>
    <t>425956601</t>
  </si>
  <si>
    <t>Texas Dshs Texas Center For Infectious Diseases</t>
  </si>
  <si>
    <t>State Chest</t>
  </si>
  <si>
    <t>431284501</t>
  </si>
  <si>
    <t>Texas Health Hospital Mansfield</t>
  </si>
  <si>
    <t>432815501</t>
  </si>
  <si>
    <t>Methodist Southlake Medical Center</t>
  </si>
  <si>
    <t>434254501</t>
  </si>
  <si>
    <t>Preferred Hospital Leasing Shamrock, Inc.</t>
  </si>
  <si>
    <t>Shamrock General Hospital</t>
  </si>
  <si>
    <t>Average of all MIUR's/ Minimum MIUR To Qualify for Non-Metro Hospital</t>
  </si>
  <si>
    <t>1 Standard Deviation of all MIUR's</t>
  </si>
  <si>
    <t>Minimum MIUR To Qualify for Metro Hospital</t>
  </si>
  <si>
    <t>County Population (2010)</t>
  </si>
  <si>
    <t>Metro/Non-Metro</t>
  </si>
  <si>
    <t>Total Hospital Inpatient Days</t>
  </si>
  <si>
    <t>Total Hospital Medicaid Days (Includes OOS Days &amp; Dual Eligible)</t>
  </si>
  <si>
    <t>MIUR Percentage</t>
  </si>
  <si>
    <t>Qualified Based on MIUR?</t>
  </si>
  <si>
    <t>Non-Metro</t>
  </si>
  <si>
    <t>Metro</t>
  </si>
  <si>
    <t>DSH Applicant</t>
  </si>
  <si>
    <t>021002301</t>
  </si>
  <si>
    <t xml:space="preserve">KINDRED HOSPITALS LIMITED PARTNERSHIP-KINDRED HOSPITALS SAN ANTONIO                     </t>
  </si>
  <si>
    <t>021004901</t>
  </si>
  <si>
    <t xml:space="preserve">KINDRED HOSPITALS LIMITED PARTNERSHIP-KINDRED HOSPITAL MANSFIELD                        </t>
  </si>
  <si>
    <t>021008001</t>
  </si>
  <si>
    <t xml:space="preserve">KINDRED HOSPITALS LIMITED PARTNERSHIP-KINDRED HOSPTIAL HOUSTON MEDICAL CENTER           </t>
  </si>
  <si>
    <t>021011401</t>
  </si>
  <si>
    <t xml:space="preserve">TRANSITIONAL HOSPITALS CORPORATION OF TEXAS LLC-KINDRED HOSPITAL- TARRANT COUNTY                  </t>
  </si>
  <si>
    <t>364396701</t>
  </si>
  <si>
    <t xml:space="preserve">CONTINUECARE HOSPITAL AT HENDRICK MEDICAL CENTER-CONTINUE CARE HOSPITAL AT HENDRICK MEDICAL CENTER </t>
  </si>
  <si>
    <t>358588701</t>
  </si>
  <si>
    <t xml:space="preserve">CHG HOSPITAL HOUSTON LLC-CORNERSTONE SPECIALTY HOSPITALS BELLAIRE          </t>
  </si>
  <si>
    <t>021017101</t>
  </si>
  <si>
    <t xml:space="preserve">THC HOUSTON LLC-KINDRED HOSPITAL HOUSTON NORTHWEST                </t>
  </si>
  <si>
    <t>331172201</t>
  </si>
  <si>
    <t xml:space="preserve">NEW LIFECARE HOSPITALS OF NORTH TEXAS LLC-                                                  </t>
  </si>
  <si>
    <t>021168201</t>
  </si>
  <si>
    <t>HEALTHSOUTH REHAB INSTITUTUE OF SAN ANTONIO RIOSA-ENCOMPASS HEALTH REHABILITATION HOSPITAL OF SAN AN</t>
  </si>
  <si>
    <t>021173202</t>
  </si>
  <si>
    <t xml:space="preserve">HEALTHSOUTH REHABILIATION HOSPITAL OF ARLINGTON   </t>
  </si>
  <si>
    <t>367514201</t>
  </si>
  <si>
    <t xml:space="preserve">PAM SQUARED AT BEAUMONT LLC-                                                  </t>
  </si>
  <si>
    <t>021175701</t>
  </si>
  <si>
    <t>HEALTHSOUTH REHABILITATION OF TEXARKANA INC-ENCOMPASS HEALTH REHABILITATION HOSPITAL OF TEXARK</t>
  </si>
  <si>
    <t>357697701</t>
  </si>
  <si>
    <t xml:space="preserve">VIBRA REHABILITATION HOSPITAL OF EL PASO, LLC-HIGHLANDS REHABILITATION HOSPITAL                 </t>
  </si>
  <si>
    <t>021224301</t>
  </si>
  <si>
    <t xml:space="preserve">GREEN OAKS HOSPITAL SUBSIDIA-MEDICAL CITY GREEN OAKS HOSPITAL DALLAS           </t>
  </si>
  <si>
    <t>094159302</t>
  </si>
  <si>
    <t xml:space="preserve">MSH PARTNERS LLC-BAYLOR SCOTT &amp; WHITE MEDICAL CENTER UPTOWN        </t>
  </si>
  <si>
    <t>094205403</t>
  </si>
  <si>
    <t xml:space="preserve">TEXAS HEALTH SPECIALTY HOSPITAL FORT WORTH-                                                  </t>
  </si>
  <si>
    <t>094208803</t>
  </si>
  <si>
    <t xml:space="preserve">TOPS SPECIALTY HOSPITAL, LTD-                                                  </t>
  </si>
  <si>
    <t>094215302</t>
  </si>
  <si>
    <t xml:space="preserve">AUSTIN CENTER FOR OUTPATIENT SURGERY   LP-NORTHWEST HILLS SURGICAL HOSPITAL                 </t>
  </si>
  <si>
    <t>094221102</t>
  </si>
  <si>
    <t xml:space="preserve">CORNERSTONE REGIONAL HOSPITAL-                                                  </t>
  </si>
  <si>
    <t>342897103</t>
  </si>
  <si>
    <t xml:space="preserve">HOUSTON METHODIST ST CATHERINE HOSPITAL-HOUSTON METHODIST CONTINUING CARE HOSPITAL        </t>
  </si>
  <si>
    <t>094226002</t>
  </si>
  <si>
    <t xml:space="preserve">BRAZOS VALLEY PHYSICIANS ORGANIZATION MSO LLC-THE PHYSICIANS CENTRE HOSPITAL                    </t>
  </si>
  <si>
    <t>353570001</t>
  </si>
  <si>
    <t xml:space="preserve">MESA HILLS SPECIALTY HOSPITAL OPERATOR, LLC-MESA HILLS SPECIALTY HOSPITAL                     </t>
  </si>
  <si>
    <t>409331201</t>
  </si>
  <si>
    <t>PAM SPECIALTY HOSPITAL OF SAN ANTONIO MEDICAL CENT</t>
  </si>
  <si>
    <t>337018101</t>
  </si>
  <si>
    <t>ENCOMPASS HEALTH REHABILITATION HOSPITAL OF HUMBLE</t>
  </si>
  <si>
    <t>094347402</t>
  </si>
  <si>
    <t xml:space="preserve">HEALTHSOUTH PLANO REHABILITATION HOSPITAL LLC-HEALTHSOUTH PLANO REHABILITATION HOSPITAL         </t>
  </si>
  <si>
    <t>094349003</t>
  </si>
  <si>
    <t>CMS REHAB OF WF LP-ENCOMPASS HEALTH REHABILITATION HOSPITAL OF WICHIT</t>
  </si>
  <si>
    <t>094351601</t>
  </si>
  <si>
    <t>HEALTHSOUTH REHABILITATION-ENCOMPASS HEALTH  REHABILITATION HOSPITAL OF MIDLA</t>
  </si>
  <si>
    <t>094352403</t>
  </si>
  <si>
    <t xml:space="preserve">HEALTHSOUTH REHABILITATION  HOSPITAL THE WOODLANDS-ENCOMPASS HEALTH REHABILITATION HOSPITAL OF THE W </t>
  </si>
  <si>
    <t>094353202</t>
  </si>
  <si>
    <t xml:space="preserve">CHRISTUS HEALTH ARK LA TEX-CHRISTUS ST MICHAEL REHABILITATION HOSPITAL       </t>
  </si>
  <si>
    <t>358963201</t>
  </si>
  <si>
    <t xml:space="preserve">OCH HOLDINGS-OUR CHILDRENS HOUSE                               </t>
  </si>
  <si>
    <t>112721903</t>
  </si>
  <si>
    <t xml:space="preserve">BIR JV LLP-BAYLOR INSTITUTE FOR REHABILITATION               </t>
  </si>
  <si>
    <t>121820803</t>
  </si>
  <si>
    <t xml:space="preserve">METHODIST HEALTHCARE SYSTEM OF SAN ANTONIO LTD LLP-METHODIST AMBULATORY SURGERY                      </t>
  </si>
  <si>
    <t>393491101</t>
  </si>
  <si>
    <t xml:space="preserve">PAM SPECIALTY HOSPITAL OF LUFKIN, LLC-                                                  </t>
  </si>
  <si>
    <t>337433201</t>
  </si>
  <si>
    <t xml:space="preserve">MEMORIAL HERMANN HEALTH SYSTEM-TIRR MEMORIAL HERMANN                             </t>
  </si>
  <si>
    <t>331384301</t>
  </si>
  <si>
    <t xml:space="preserve">POST ACUTE SPECIALTY HOSPITAL OF VICTORIA LLC-PAM SPECIALTY HOSPITAL OF VICTORIA SOUTH          </t>
  </si>
  <si>
    <t>147227603</t>
  </si>
  <si>
    <t xml:space="preserve">NEURO INSTITUTE OF AUSTIN LP-TEXAS NEUROREHAB CENTER                           </t>
  </si>
  <si>
    <t>149047601</t>
  </si>
  <si>
    <t xml:space="preserve">TRIUMPH HOSPITAL OF EAST HOUSTON LP-KINDRED HOSPITAL CLEAR LAKE                       </t>
  </si>
  <si>
    <t>150967102</t>
  </si>
  <si>
    <t xml:space="preserve">SCCI HOSPITAL EL PASO  LLC-KINDRED HOSPITAL EL PASO                          </t>
  </si>
  <si>
    <t>157144001</t>
  </si>
  <si>
    <t xml:space="preserve">FRISCO MEDICAL CENTER-BAYLOR SCOTT &amp; WHITE MEDICAL CENTER - FRISCO      </t>
  </si>
  <si>
    <t>157203401</t>
  </si>
  <si>
    <t xml:space="preserve">TRIUMPH SOUTHWEST LP-KINDRED HOSPITAL SUGAR LAND                       </t>
  </si>
  <si>
    <t>158914501</t>
  </si>
  <si>
    <t xml:space="preserve">ORTHOPEDIC AND SPINE SURGICAL HOSPITAL OF S TX LP-SOUTH TEXAS SPINE AND SURGICAL HOSPITAL LP        </t>
  </si>
  <si>
    <t>334284201</t>
  </si>
  <si>
    <t xml:space="preserve">ARISE HEALTHCARE SYSTEM LLC-                                                  </t>
  </si>
  <si>
    <t>162459501</t>
  </si>
  <si>
    <t xml:space="preserve">TEXAS SPINE AND JOINT HOSPITAL LTD                </t>
  </si>
  <si>
    <t>162965101</t>
  </si>
  <si>
    <t xml:space="preserve">USMD HOSPITAL AT ARLINGTON LP                     </t>
  </si>
  <si>
    <t>163936101</t>
  </si>
  <si>
    <t>IRVING COPPELL SURGICAL HOSPITAL LLP-BAYLOR SCOTT AND WHITE SURGICAL HOSPITAL LAS COLIN</t>
  </si>
  <si>
    <t>167364201</t>
  </si>
  <si>
    <t xml:space="preserve">FT WORTH SURGICARE PARTNERS, LTD-BAYLOR SURGICAL HOSPITAL AT FT WORTH              </t>
  </si>
  <si>
    <t>168648701</t>
  </si>
  <si>
    <t xml:space="preserve">KELL WEST REGIONAL HOSPITAL LLC-KELL WEST REGIONAL HOSPITAL                       </t>
  </si>
  <si>
    <t>350453201</t>
  </si>
  <si>
    <t xml:space="preserve">WESLACO REGIONAL REHABILITATION HOSPITAL, LLC-                                                  </t>
  </si>
  <si>
    <t>171461001</t>
  </si>
  <si>
    <t xml:space="preserve">SOUTHLAKE SPECIALTY HOSPITAL LLC-TEXAS HEALTH HARRIS METHODIST HOSPITAL SOUTHLAKE  </t>
  </si>
  <si>
    <t>172620001</t>
  </si>
  <si>
    <t xml:space="preserve">TROPHY CLUB MEDICAL CENTER LP                     </t>
  </si>
  <si>
    <t>173574801</t>
  </si>
  <si>
    <t>TEXAS INSTITUTE FOR SURGERY LLP-TEXAS INSTITUTE FOR SURGERY AT TEXAS HEALTH PRESBY</t>
  </si>
  <si>
    <t>173995503</t>
  </si>
  <si>
    <t xml:space="preserve">SOUTH TEXAS REHABILITATION HOSPITAL LP-                                                  </t>
  </si>
  <si>
    <t>174662001</t>
  </si>
  <si>
    <t>PHYSICIANS MEDICAL CENTER LLC-TEXAS HEALTH CENTER FOR DIAGNOSTICS AND SURGERY PL</t>
  </si>
  <si>
    <t>175925003</t>
  </si>
  <si>
    <t xml:space="preserve">ALLEGIANCE BEHAVIORAL HEALTH CENTER OF PLAINVIEW  </t>
  </si>
  <si>
    <t>178396101</t>
  </si>
  <si>
    <t>CONTINUE CARE HOSPITAL OF TYLER INC-TYLER CONTINUE CARE HOSPITAL AT MOTHER FRANCES HOS</t>
  </si>
  <si>
    <t>178795401</t>
  </si>
  <si>
    <t xml:space="preserve">THE HOSPITAL AT WESTLAKE MEDICAL CENTER           </t>
  </si>
  <si>
    <t>355796901</t>
  </si>
  <si>
    <t xml:space="preserve">CHG HOSPITAL MCALLEN LLC-SOLARA SPECIALTY HOSPITALS MCALLEN                </t>
  </si>
  <si>
    <t>356438701</t>
  </si>
  <si>
    <t xml:space="preserve">CHG HOSPITAL AUSTIN LLC-CORNERSTONE SPECIALTY HOSPITALS AUSTIN            </t>
  </si>
  <si>
    <t>184505902</t>
  </si>
  <si>
    <t>TRINITY MOTHER FRANCES REHABILITATION HOSPITAL-CHRISTUS TRINITY MOTHER FRANCES REHABILITATION HOS</t>
  </si>
  <si>
    <t>185051301</t>
  </si>
  <si>
    <t xml:space="preserve">LAREDO SPECIALTY HOSPITAL                         </t>
  </si>
  <si>
    <t>185964702</t>
  </si>
  <si>
    <t xml:space="preserve">NORTH CENTRAL SURGICAL CENTER LLP                 </t>
  </si>
  <si>
    <t>190809701</t>
  </si>
  <si>
    <t xml:space="preserve">CENTRAL TEXAS REHABILITATION HOSPITAL LLC-CENTRAL TEXAS REHABILITATION HOSPITAL             </t>
  </si>
  <si>
    <t>190895601</t>
  </si>
  <si>
    <t xml:space="preserve">SOLARA HOSPITAL HARLINGEN-SOLARA SPECIALTY HOSPITALS HARLINGEN BROWNSVILLE  </t>
  </si>
  <si>
    <t>192996002</t>
  </si>
  <si>
    <t xml:space="preserve">HORIZON HEALTH AUSTIN INC-AUSTIN LAKES HOSPITAL                             </t>
  </si>
  <si>
    <t>346138602</t>
  </si>
  <si>
    <t xml:space="preserve">PAM SQUARED AT TEXARKANA, LLC-                                                  </t>
  </si>
  <si>
    <t>194036301</t>
  </si>
  <si>
    <t xml:space="preserve">SELECT SPECIALTY HOSPITAL DALLAS INC-DALLAS SPECIALTY HOSPITAL DALLAS INC              </t>
  </si>
  <si>
    <t>346300201</t>
  </si>
  <si>
    <t xml:space="preserve">PAM SQUARED AT CORPUS CHRISTI LLC-PAM SPECIALTY HOSPITAL AT CORPUS CHRISTI NORTH    </t>
  </si>
  <si>
    <t>366222301</t>
  </si>
  <si>
    <t xml:space="preserve">KND DEVELOPMENT 68, LLC-KINDRED HOSPITAL - SAN ANTONIO CENTRAL            </t>
  </si>
  <si>
    <t>325177904</t>
  </si>
  <si>
    <t xml:space="preserve">POST ACUTE MEDICAL AT ALLEN LLC-PAM REHABILITATION HOSPITAL OF ALLEN              </t>
  </si>
  <si>
    <t>197824901</t>
  </si>
  <si>
    <t xml:space="preserve">SELECT SPECIALTY HOSPITAL LONGVIEW INC-SELECT SPECIALTY HOSPITAL LONGVIEW                </t>
  </si>
  <si>
    <t>197976701</t>
  </si>
  <si>
    <t xml:space="preserve">VIBRA SPECIALTY HOSPITAL OF DALLAS LLC-                                                  </t>
  </si>
  <si>
    <t>358006003</t>
  </si>
  <si>
    <t xml:space="preserve">COVENANT REHABILITATION HOSPITAL OF LUBBOCK LLC-TRUSTPOINT REHABILITATION HOSPITAL OF LUBBOCK     </t>
  </si>
  <si>
    <t>199183801</t>
  </si>
  <si>
    <t xml:space="preserve">POST ACUTE MEDICAL AT VICTORIA LLC-PAM SPECIALTY HOSPITAL OF VICTORIA NORTH          </t>
  </si>
  <si>
    <t>199191101</t>
  </si>
  <si>
    <t xml:space="preserve">POST ACUTE MEDICAL AT LULING LLC-WARM SPRINGS SPECIALTY HOSPITAL OF LULING LLC     </t>
  </si>
  <si>
    <t>199210901</t>
  </si>
  <si>
    <t xml:space="preserve">EAST EL PASO PHYSICIANS MEDICAL CENTER LLC-FOUNDATION SURGICAL HOSPITAL OF EL PASO           </t>
  </si>
  <si>
    <t>199238002</t>
  </si>
  <si>
    <t>HEALTHSOUTH REHABILITATION HOSPITAL OF RICHARDSON-ENCOMPASS HEALTH REHABILITATION HOSPITAL OF RICHAR</t>
  </si>
  <si>
    <t>199329702</t>
  </si>
  <si>
    <t>HEALTH SOUTH CITY VIEW REHABILITATION HOSPITAL-ENCOMPASS HEALTH REHABILITATION HOSPITAL OF CITY V</t>
  </si>
  <si>
    <t>201645301</t>
  </si>
  <si>
    <t xml:space="preserve">MEMORIAL HERMANN SUGAR LAND SURGICAL HOSPITAL LLP-SUGAR LAND SURGICAL HOSPITAL                      </t>
  </si>
  <si>
    <t>202351701</t>
  </si>
  <si>
    <t xml:space="preserve">MEMORIAL HERMANN SPECIALTY HOSPITAL KINGWOOD LLC  </t>
  </si>
  <si>
    <t>357216601</t>
  </si>
  <si>
    <t xml:space="preserve">CHG HOSPITAL CONROE LLC-CORNERSTONE SPECIALTY HOSPITALS CONROE            </t>
  </si>
  <si>
    <t>209190201</t>
  </si>
  <si>
    <t xml:space="preserve">HEALTHSOUTH REHABILITATION HOSPITAL OF ROUND ROCK </t>
  </si>
  <si>
    <t>209804801</t>
  </si>
  <si>
    <t>HEALTHSOUTH REHABILITATION HOSPITAL NORTH HOUSTON-ENCOMPASS HEALTH REHABILITATION HOSPITAL VISION PA</t>
  </si>
  <si>
    <t>388218501</t>
  </si>
  <si>
    <t xml:space="preserve">LHCG CXXI, LLC-CHRISTUS DUBUIS HOSPITAL OF BEAUMONT              </t>
  </si>
  <si>
    <t>211970301</t>
  </si>
  <si>
    <t xml:space="preserve">CBSH,LLC-                                                  </t>
  </si>
  <si>
    <t>212203801</t>
  </si>
  <si>
    <t xml:space="preserve">REHABILIATION INSTITUTE OF DENTON LLC-SELELCT REHABILITATIOIN HOSPITAL OF DENTON        </t>
  </si>
  <si>
    <t>218319601</t>
  </si>
  <si>
    <t xml:space="preserve">MESQUITE SPECIALTY HOSPITAL LP                    </t>
  </si>
  <si>
    <t>361699701</t>
  </si>
  <si>
    <t xml:space="preserve">HERITAGE PARK SURGICAL HOSPITAL, LLC-BAYLOR SCOTT &amp; WHITE SURGICAL HOSPITAL AT SHERMAN </t>
  </si>
  <si>
    <t>218868201</t>
  </si>
  <si>
    <t xml:space="preserve">REHABILITATION HOSPITAL OF MESQUITE LLC-MESQUITE REHABILITATION INSTITUTE                 </t>
  </si>
  <si>
    <t>219907701</t>
  </si>
  <si>
    <t xml:space="preserve">HEALTHSOUTH REHABILITATION HOSPITAL OF SUGAR LAND-HEALTHSOUTH SUGAR LAND REHABILITATION HOSPITAL    </t>
  </si>
  <si>
    <t>220238402</t>
  </si>
  <si>
    <t xml:space="preserve">MEMORIAL HERMANN REHABILITATION HOSPITAL KATY-                                                  </t>
  </si>
  <si>
    <t>282268601</t>
  </si>
  <si>
    <t xml:space="preserve">ATRIUM MEDICAL CENTER  LP-                                                  </t>
  </si>
  <si>
    <t>282322101</t>
  </si>
  <si>
    <t xml:space="preserve">AMH CATH LABS, LLC-TEXAS HEALTH HEART &amp; VASCULAR HOSPITAL ARLINGTON  </t>
  </si>
  <si>
    <t>313347201</t>
  </si>
  <si>
    <t xml:space="preserve">CORINTH INVESTOR HOLDINGS LLC-                                                  </t>
  </si>
  <si>
    <t>303478701</t>
  </si>
  <si>
    <t xml:space="preserve">CR EMERGENCY ROOM LLC-BAYLOR SCOTT AND WHITE EMERGENCY HOSPITAL         </t>
  </si>
  <si>
    <t>312476002</t>
  </si>
  <si>
    <t xml:space="preserve">GLOBALREHAB FORT WORTH, LP-                                                  </t>
  </si>
  <si>
    <t>288662403</t>
  </si>
  <si>
    <t xml:space="preserve">HEALTHSOUTH REHAB HOSPITAL OF THE MID-CITIES LLC-RELIANT REHABILITATION HOSPITAL MID CITIES        </t>
  </si>
  <si>
    <t>288563403</t>
  </si>
  <si>
    <t xml:space="preserve">BAYLOR INSTITUTE FOR REHABILITATION AT FRISCO-                                                  </t>
  </si>
  <si>
    <t>291429301</t>
  </si>
  <si>
    <t xml:space="preserve">NEW BRAUNFELS REG REHAB HOSP INC-                                                  </t>
  </si>
  <si>
    <t>309446801</t>
  </si>
  <si>
    <t xml:space="preserve">HEALTHSOUTH REHAB  HOSPITAL OF SOUTH AUSTIN LLC-HEALTHSOUTH REHABILITATION  HOSPITAL OF AUSTIN    </t>
  </si>
  <si>
    <t>301006801</t>
  </si>
  <si>
    <t xml:space="preserve">HEALTHSOUTH REHABILITATION HOSPITAL OF CYPRESS LLC-                                                  </t>
  </si>
  <si>
    <t>317151401</t>
  </si>
  <si>
    <t xml:space="preserve">POST ACUTE MEDICAL OF NEW BRAUNFELS LLC-WARM SPRINGS SPECIALTY HOSPITAL OF NEW BRAUNFELS  </t>
  </si>
  <si>
    <t>319209801</t>
  </si>
  <si>
    <t xml:space="preserve">COVENANT LONG TERM CARE LP-COVENANT SPECIALTY HOSPITAL                       </t>
  </si>
  <si>
    <t>313188001</t>
  </si>
  <si>
    <t xml:space="preserve">HEALTHSOUTH REHABILITATION HOSPITAL OF ABILENE LLC-HEALTHSOUTH REHABILITATION HOSPITAL OF ABILENE    </t>
  </si>
  <si>
    <t>309798201</t>
  </si>
  <si>
    <t xml:space="preserve">EMERUS BHS SA THOUSAND OAKS LLC-BAPTIST EMERGENCY HOSPITAL SHAVANO PARK           </t>
  </si>
  <si>
    <t>315341301</t>
  </si>
  <si>
    <t xml:space="preserve">HEALTHSOUTH REHABILITATION HOSPITAL OF VINTAGE PAR-HEALTHSOUTH REHABILITATION HOSPITAL THE VINTAGE   </t>
  </si>
  <si>
    <t>320384603</t>
  </si>
  <si>
    <t xml:space="preserve">DALLAS LTACH LLC-KINDRED HOSPITAL DALLAS CENTRAL                   </t>
  </si>
  <si>
    <t>331242301</t>
  </si>
  <si>
    <t xml:space="preserve">LANCASTER REGIONAL HOSPITAL LP-CRESCENT MEDICAL CENTER LANCASTER                 </t>
  </si>
  <si>
    <t>328934001</t>
  </si>
  <si>
    <t xml:space="preserve">METHODIST MCKINNEY HOSPITAL LLC-                                                  </t>
  </si>
  <si>
    <t>326690001</t>
  </si>
  <si>
    <t xml:space="preserve">WARM SPRINGS SPECIALTY HOSPITAL OF SAN ANTONIO LLC-PAM SPECIALTY HOSPITAL OF SAN ANTONIO             </t>
  </si>
  <si>
    <t>314562501</t>
  </si>
  <si>
    <t xml:space="preserve">HEALTHSOUTH REHABILITATION HOSPITAL OF DALLAS LLC-HEALTHSOUTH REHABILITATION HOSPITAL OF DALLAS     </t>
  </si>
  <si>
    <t>314300001</t>
  </si>
  <si>
    <t xml:space="preserve">CARROLLTON SPRINGS LLC                            </t>
  </si>
  <si>
    <t>315472601</t>
  </si>
  <si>
    <t xml:space="preserve">C &amp; I HOLDINGS LLC-LONE STAR BEHAVORIAL HEALTH                       </t>
  </si>
  <si>
    <t>094235102</t>
  </si>
  <si>
    <t xml:space="preserve">NEXUS SPECIALTY HOSPITAL - THE WOODLANDS LTD-NEXUS SPECIALTY HOSPITAL                          </t>
  </si>
  <si>
    <t>334224803</t>
  </si>
  <si>
    <t xml:space="preserve">VIBRA REHABILITATION HOSPITAL OF AMARILLO LLC-VIBRA REHABILITATION HOSPITAL OF AMARILLO         </t>
  </si>
  <si>
    <t>365612601</t>
  </si>
  <si>
    <t xml:space="preserve">ASPIRE HOSPITAL LLC                               </t>
  </si>
  <si>
    <t>348183001</t>
  </si>
  <si>
    <t xml:space="preserve">AUSTIN BEHAVIORAL HOSPITAL LLC-CROSS CREEK HOSPITAL                              </t>
  </si>
  <si>
    <t>339869503</t>
  </si>
  <si>
    <t xml:space="preserve">ROCK SPRINGS, LLC-                                                  </t>
  </si>
  <si>
    <t>344945603</t>
  </si>
  <si>
    <t xml:space="preserve">CORPUS CHRISTI REHABILITATION HOSPITAL LLC        </t>
  </si>
  <si>
    <t>348928801</t>
  </si>
  <si>
    <t xml:space="preserve">EBD BEMC BURLESON, LLC-BAYLOR SCOTT AND WHITE EMERGENCY HOSPITAL         </t>
  </si>
  <si>
    <t>341027602</t>
  </si>
  <si>
    <t xml:space="preserve">OCEANS BEHAVORIAL HOSPITAL OF LUFKIN LLC-OCEANS BEHAVORIAL HOSPITAL OF LUFKIN              </t>
  </si>
  <si>
    <t>347731701</t>
  </si>
  <si>
    <t xml:space="preserve">WARM SPRINGS REHABILITATION HOSPITAL OF KYLE LLC-                                                  </t>
  </si>
  <si>
    <t>339420701</t>
  </si>
  <si>
    <t xml:space="preserve">AUDUBON BEHAVIORAL HEALTHCARE OF LONGVIEW LLC-OCEANS BEHAVIORAL HOSPITAL OF LONGVIEW            </t>
  </si>
  <si>
    <t>361949601</t>
  </si>
  <si>
    <t xml:space="preserve">CUMBERLAND SURGICAL HOSPITAL OF SAN ANTONIO LLC-                                                  </t>
  </si>
  <si>
    <t>364597001</t>
  </si>
  <si>
    <t xml:space="preserve">DECATUR HOSPITAL AUTHORITY-WISE HEALTH SYSTEM                                </t>
  </si>
  <si>
    <t>359590201</t>
  </si>
  <si>
    <t xml:space="preserve">GARLAND BEHAVIORAL HOSPITAL                       </t>
  </si>
  <si>
    <t>355497401</t>
  </si>
  <si>
    <t xml:space="preserve">HAVEN BEHAVIORAL SERVICES OF FRISCO LLC-HAVEN BEHAVIORAL HOSPITAL OF FRISCO               </t>
  </si>
  <si>
    <t>365048301</t>
  </si>
  <si>
    <t xml:space="preserve">AD HOSPITAL EAST LLC-                                                  </t>
  </si>
  <si>
    <t>363070901</t>
  </si>
  <si>
    <t xml:space="preserve">EMERGENCY HOSPITAL SYSTEMS LLC-CLEVELAND EMERGENCY HOSPITAL                      </t>
  </si>
  <si>
    <t>352075101</t>
  </si>
  <si>
    <t xml:space="preserve">OCEANS BEHAVIORAL HOSPITAL OF KATY LLC-                                                  </t>
  </si>
  <si>
    <t>418113301</t>
  </si>
  <si>
    <t xml:space="preserve">SRP BEHAVIORAL HOSPITAL OF PLANO LLC-WELLBRIDGE HEALTHCARE OF PLANO                    </t>
  </si>
  <si>
    <t>422067501</t>
  </si>
  <si>
    <t xml:space="preserve">BAYTOWN MEDICAL CENTER, LP-ALTUS BAYTOWN HOSPITAL, BAYTOWN MEDICAL CENTER    </t>
  </si>
  <si>
    <t>354076701</t>
  </si>
  <si>
    <t xml:space="preserve">CLEAR LAKE INSTITUTE FOR REHABILITATION LLC-PAM REHABILITATION HOSPITAL OF CLEAR LAKE         </t>
  </si>
  <si>
    <t>350658601</t>
  </si>
  <si>
    <t xml:space="preserve">LAREDO REHABILITATION HOSPITAL LLC-                                                  </t>
  </si>
  <si>
    <t>396546901</t>
  </si>
  <si>
    <t>BIR JV LLP-BAYLOR SCOTT AND WHITE INSTITUTE FOR REHABILITATIO</t>
  </si>
  <si>
    <t>350452401</t>
  </si>
  <si>
    <t xml:space="preserve">WARM SPRINGS REHABILITATION HOSPITAL OF VICTORIA L-PAM REHABILITATION HOSPITAL OF VICTORIA           </t>
  </si>
  <si>
    <t>368423501</t>
  </si>
  <si>
    <t xml:space="preserve">ST JOSEPH HEALTHSOUTH REHABILITATION HOSPITAL LLC-CHI ST JOSEPH REHABILITATION HOSPITAL             </t>
  </si>
  <si>
    <t>380473401</t>
  </si>
  <si>
    <t xml:space="preserve">HCN EP HORIZON CITY LLC-THE HOSPITALS OF PROVIDENCE HORIZON CITY CAMPUS   </t>
  </si>
  <si>
    <t>386625301</t>
  </si>
  <si>
    <t xml:space="preserve">POST ACUTE MEDICAL REHABILITATION HOSPITAL OF CORP-PAM REHABILITATION HOSPITAL OF CORPUS CHRISTI     </t>
  </si>
  <si>
    <t>399761101</t>
  </si>
  <si>
    <t xml:space="preserve">OCEANS BEHAVIORAL HOSPITAL OF PASADENA LLC-OCEANS BEHAVIORAL HOSPITAL OF PASADENA            </t>
  </si>
  <si>
    <t>395270701</t>
  </si>
  <si>
    <t xml:space="preserve">PAM REHABILITATION HOSPITAL OF ROUND ROCK LLC-PAM REHABILITATION HOSPITAL OF ROUND ROCK         </t>
  </si>
  <si>
    <t>398568101</t>
  </si>
  <si>
    <t xml:space="preserve">WEBSTER SURGICAL SPECIALTY HOSPITAL, LTD-HOUSTON PHYSICIANS HOSPITAL                       </t>
  </si>
  <si>
    <t>398846101</t>
  </si>
  <si>
    <t xml:space="preserve">APOLLO REHAB HOSPITAL LLC-SUGAR LAND REHAB HOSPITAL LLC                     </t>
  </si>
  <si>
    <t>382091201</t>
  </si>
  <si>
    <t>HEALTHSOUTH REHABILITATION HOSPITAL OF PEARLAND LL-HEALTHSOUTH REHABILITATION OF HOSPITAL OF PERRLAND</t>
  </si>
  <si>
    <t>422236601</t>
  </si>
  <si>
    <t xml:space="preserve">ALTUS HOUSTON HOSPITAL LP-ALTUS HOUSTON HOSPITAL                            </t>
  </si>
  <si>
    <t>417321301</t>
  </si>
  <si>
    <t xml:space="preserve">COBALT REHABILITATION HOSPITAL EL PASO LLC-COBALT REHABILITATION HOSPITAL EL PASO            </t>
  </si>
  <si>
    <t>413028801</t>
  </si>
  <si>
    <t xml:space="preserve">OCEANS BEHAVIORAL HOSPITAL OF WACO LLC-OCEANS BEHAVIORAL HOSPITAL OF WACO                </t>
  </si>
  <si>
    <t>413256501</t>
  </si>
  <si>
    <t>SOUTH PLAINS REHABILITATION HOSPITAL, LLC-SOUTH PLAINS REHABILITATION HOSPITAL, AN AFFILIATE</t>
  </si>
  <si>
    <t>407503801</t>
  </si>
  <si>
    <t xml:space="preserve">WEATHERFORD REHABILITATION HOSPITAL LLC-WEATHERFORD REHABILITATION HOSPITAL               </t>
  </si>
  <si>
    <t>400811201</t>
  </si>
  <si>
    <t xml:space="preserve">EL PASO BEHAVIORAL HOSPITAL LLC-RIO VISTA BEHAVIORAL HEALTH                       </t>
  </si>
  <si>
    <t>411677401</t>
  </si>
  <si>
    <t>PLAZA SPECIALTY HOSPITAL LLC - CORNERSTONE SPECIALTY HOSPITALS HOUSTON MEDICAL CE</t>
  </si>
  <si>
    <t>424980701</t>
  </si>
  <si>
    <t>WOODLANDS SPECIALTY HOSPITAL</t>
  </si>
  <si>
    <t>411431601</t>
  </si>
  <si>
    <t>EVEREST REHABILITATION HOSPITAL TEMPLE</t>
  </si>
  <si>
    <t>425050801</t>
  </si>
  <si>
    <t xml:space="preserve">MEDICAL BEHAVIORAL HOSPITAL OF CLEAR LAKE LLC-MEDICAL BEHAVIORAL HOSPITAL OF CLEAR LAKE         </t>
  </si>
  <si>
    <t>426515901</t>
  </si>
  <si>
    <t xml:space="preserve">OCEANS BEHAVIORAL HOSPITAL OF AMARILLO LLC-OCEANS BEHAVIORAL HOSPITAL OF AMARILLO            </t>
  </si>
  <si>
    <t>410530602</t>
  </si>
  <si>
    <t xml:space="preserve">EVEREST REHABILITATION HOSPITAL LONGVIEW LLC-EVEREST REHABILITATION HOSPITAL LONGVIEW          </t>
  </si>
  <si>
    <t>094237702</t>
  </si>
  <si>
    <t xml:space="preserve">SCCI HOSPITAL AMARILLO-TRIUMPH HOSPITAL AMARILLO                         </t>
  </si>
  <si>
    <t>340716501</t>
  </si>
  <si>
    <t xml:space="preserve">PROMISE HOSPITAL OF DALLAS INC-                                                  </t>
  </si>
  <si>
    <t>339884401</t>
  </si>
  <si>
    <t xml:space="preserve">PROMISE HOSPITAL OF WICHITA FALLS INC-                                                  </t>
  </si>
  <si>
    <t>357475801</t>
  </si>
  <si>
    <t xml:space="preserve">MID JEFFERSON EXTENDED CARE HOSPITAL-POST ACUTE ENTERPRISES                            </t>
  </si>
  <si>
    <t>351415002</t>
  </si>
  <si>
    <t xml:space="preserve">SRP OCEANS HOSPITAL OF FORTWORTH LLC-WELLBRIDGE HEALTHCARE OF FORT WORTH               </t>
  </si>
  <si>
    <t>431973301</t>
  </si>
  <si>
    <t>NORTH HOUSTON SURGICAL HOSPITAL LLC</t>
  </si>
  <si>
    <t>427092801</t>
  </si>
  <si>
    <t>ENCOMPASS HEALTH REHABILITATION HOSPITAL OF KATY L</t>
  </si>
  <si>
    <t>Hospital Name</t>
  </si>
  <si>
    <t>Qualified Based on LIUR (&gt;25%)</t>
  </si>
  <si>
    <t xml:space="preserve">Tax Revenue for Inpatient Care received by the Hospital </t>
  </si>
  <si>
    <t xml:space="preserve">Tax Revenue for Outpatient Care received by the Hospital </t>
  </si>
  <si>
    <t>Total, City &amp; County Programs (IP)</t>
  </si>
  <si>
    <t>Total, City &amp; County Programs (OP)</t>
  </si>
  <si>
    <t xml:space="preserve">State Government - Inpatient Care Only (Children with Special Health Care Needs (CSHCN), Kidney Health Care, Tobacco Funds, Trauma Funds, County Indigent Health Care, etc.) </t>
  </si>
  <si>
    <t xml:space="preserve">State Government - Outpatient Care Only (Children with Special Health Care Needs (CSHCN), Kidney Health Care, Tobacco Funds, Trauma Funds, County Indigent Health Care, etc.) </t>
  </si>
  <si>
    <t>Total State and Local Payments, Tax Revenue (IP)</t>
  </si>
  <si>
    <t>Total State and Local Payments, Tax Revenue</t>
  </si>
  <si>
    <t>In-State &amp; Out-of-State Medicaid IP Payments</t>
  </si>
  <si>
    <t>In-State &amp; Out-of-State Medicaid OP Payments</t>
  </si>
  <si>
    <t>IP CHIRP Adjustment</t>
  </si>
  <si>
    <t>HARP Adjustment</t>
  </si>
  <si>
    <t>Rural Adjustment</t>
  </si>
  <si>
    <t>Net Total IP Medicaid Payments (Total In-State &amp; OOS IP Medicaid less Adjustments)</t>
  </si>
  <si>
    <t>Total Medicaid Revenues (Q+M)</t>
  </si>
  <si>
    <t xml:space="preserve">Inpatient Charity Charges </t>
  </si>
  <si>
    <t>Outpatient Charity Charges</t>
  </si>
  <si>
    <t>Net Patient Revenue</t>
  </si>
  <si>
    <t>Total IP Charges</t>
  </si>
  <si>
    <t>Clause 1 Numerator (R+L)</t>
  </si>
  <si>
    <t>Clause 1 Denominator (V+L)</t>
  </si>
  <si>
    <t>Clause 2 Numerator (T-K)</t>
  </si>
  <si>
    <t>Clause 2 Denominator (W)</t>
  </si>
  <si>
    <t>LIUR Clause I (X/Y)</t>
  </si>
  <si>
    <t>LIUR Clause II (Z/AA)</t>
  </si>
  <si>
    <t>Final LIUR</t>
  </si>
  <si>
    <t>Average of all Medicaid Days</t>
  </si>
  <si>
    <t>1 Standard Deviation of All Medicaid Days</t>
  </si>
  <si>
    <t>Qualification Threshold for Providers in a County with MORE than 290,000</t>
  </si>
  <si>
    <t>Average of all Medicaid Days for Providers in a County with LESS than 290,000</t>
  </si>
  <si>
    <t>1 Standard Deviation of All Medicaid Days for Providers in a County with LESS than 290,000</t>
  </si>
  <si>
    <t>Qualification Threshold for Providers in a County with LESS than 290,000</t>
  </si>
  <si>
    <t>Dual Eligible Days</t>
  </si>
  <si>
    <t>Total Hospital Medicaid Days (Includes OOS Days, Excludes Dual Eligible Days)</t>
  </si>
  <si>
    <t>Qualified Based on Average of Medicaid Days?</t>
  </si>
  <si>
    <t>Condition for DSTDEV formula</t>
  </si>
  <si>
    <t>Average of all Medicaid Days for Providers in a County with a population EQUAL TO or LESS than 290,000</t>
  </si>
  <si>
    <t>County Population</t>
  </si>
  <si>
    <t>1 Standard Deviation of All Medicaid Days for Providers in a County with a population EQUAL TO or LESS than 290,000</t>
  </si>
  <si>
    <t>&lt;=290,000</t>
  </si>
  <si>
    <t>Qualification Threshold for Providers in a County with a population EQUAL TO or LESS than 290,000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</si>
</sst>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[$-409]#,##0.00_);[Red]\(#,##0.00\)"/>
    <numFmt numFmtId="166" formatCode="_(\$* #,##0.00_);_(\$* \(#,##0.00\);_(\$* \-??_);_(@_)"/>
    <numFmt numFmtId="167" formatCode="_(* #,##0_);_(* \(#,##0\);_(* &quot;-&quot;??_);_(@_)"/>
    <numFmt numFmtId="168" formatCode="_(* #,##0_);_(* \(#,##0\);_(* \-??_);_(@_)"/>
    <numFmt numFmtId="169" formatCode="_(\$* #,##0_);_(\$* \(#,##0\);_(\$* \-??_);_(@_)"/>
    <numFmt numFmtId="170" formatCode="#,##0.00%;[Red]\(#,##0.00%\)"/>
    <numFmt numFmtId="171" formatCode="#,##0.00%;[Red]\-#,##0.00%"/>
    <numFmt numFmtId="172" formatCode="&quot; $&quot;* #,##0.00\ ;&quot; $&quot;* \(#,##0.00\);&quot; $&quot;* \-#\ ;\ @\ "/>
  </numFmts>
  <fonts count="37" x14ac:knownFonts="1">
    <font>
      <sz val="12"/>
      <color theme="1"/>
      <name val="Verdana"/>
      <family val="2"/>
    </font>
    <font>
      <sz val="12"/>
      <color rgb="FF000000"/>
      <name val="Verdana"/>
      <family val="2"/>
      <charset val="1"/>
    </font>
    <font>
      <sz val="11"/>
      <color rgb="FF000000"/>
      <name val="Calibri"/>
      <family val="2"/>
      <charset val="1"/>
    </font>
    <font>
      <sz val="12"/>
      <color theme="1"/>
      <name val="Verdana"/>
      <family val="2"/>
    </font>
    <font>
      <sz val="12"/>
      <color rgb="FFFF0000"/>
      <name val="Verdana"/>
      <family val="2"/>
    </font>
    <font>
      <b/>
      <sz val="12"/>
      <color theme="1"/>
      <name val="Verdana"/>
      <family val="2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b/>
      <sz val="9"/>
      <color rgb="FF000000"/>
      <name val="Arial"/>
      <family val="2"/>
      <charset val="1"/>
    </font>
    <font>
      <sz val="10"/>
      <color theme="1"/>
      <name val="Arial"/>
      <family val="2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0"/>
      <color theme="4"/>
      <name val="Arial"/>
      <family val="2"/>
    </font>
    <font>
      <b/>
      <u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color theme="0"/>
      <name val="Verdana"/>
      <family val="2"/>
    </font>
    <font>
      <sz val="12"/>
      <color theme="0"/>
      <name val="Verdana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12"/>
      <color rgb="FF000000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006100"/>
      <name val="Verdana"/>
      <family val="2"/>
    </font>
    <font>
      <sz val="12"/>
      <color rgb="FF9C0006"/>
      <name val="Verdana"/>
      <family val="2"/>
    </font>
    <font>
      <sz val="12"/>
      <color rgb="FF9C5700"/>
      <name val="Verdana"/>
      <family val="2"/>
    </font>
    <font>
      <sz val="12"/>
      <color rgb="FF3F3F76"/>
      <name val="Verdana"/>
      <family val="2"/>
    </font>
    <font>
      <b/>
      <sz val="12"/>
      <color rgb="FF3F3F3F"/>
      <name val="Verdana"/>
      <family val="2"/>
    </font>
    <font>
      <b/>
      <sz val="12"/>
      <color rgb="FFFA7D00"/>
      <name val="Verdana"/>
      <family val="2"/>
    </font>
    <font>
      <sz val="12"/>
      <color rgb="FFFA7D00"/>
      <name val="Verdana"/>
      <family val="2"/>
    </font>
    <font>
      <i/>
      <sz val="12"/>
      <color rgb="FF7F7F7F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558ED5"/>
        <bgColor rgb="FF5983B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4"/>
      </patternFill>
    </fill>
    <fill>
      <patternFill patternType="solid">
        <fgColor rgb="FF5983B0"/>
        <bgColor rgb="FF558ED5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rgb="FF558ED5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1" fillId="0" borderId="0"/>
    <xf numFmtId="164" fontId="1" fillId="0" borderId="0" applyBorder="0" applyProtection="0"/>
    <xf numFmtId="166" fontId="1" fillId="0" borderId="0" applyBorder="0" applyProtection="0"/>
    <xf numFmtId="43" fontId="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7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2" fillId="0" borderId="0"/>
    <xf numFmtId="0" fontId="3" fillId="0" borderId="0"/>
    <xf numFmtId="0" fontId="14" fillId="0" borderId="0"/>
    <xf numFmtId="0" fontId="15" fillId="4" borderId="0" applyNumberFormat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/>
    <xf numFmtId="0" fontId="19" fillId="6" borderId="0" applyNumberFormat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9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2" borderId="1" applyNumberFormat="0" applyFont="0" applyAlignment="0" applyProtection="0"/>
    <xf numFmtId="0" fontId="1" fillId="0" borderId="0"/>
    <xf numFmtId="0" fontId="14" fillId="5" borderId="0" applyNumberFormat="0" applyBorder="0" applyAlignment="0" applyProtection="0"/>
    <xf numFmtId="0" fontId="16" fillId="0" borderId="0"/>
    <xf numFmtId="9" fontId="3" fillId="0" borderId="0" applyFont="0" applyFill="0" applyBorder="0" applyAlignment="0" applyProtection="0"/>
    <xf numFmtId="0" fontId="17" fillId="0" borderId="0"/>
    <xf numFmtId="0" fontId="1" fillId="0" borderId="0"/>
    <xf numFmtId="0" fontId="3" fillId="0" borderId="0"/>
    <xf numFmtId="0" fontId="2" fillId="0" borderId="0"/>
    <xf numFmtId="9" fontId="2" fillId="0" borderId="0"/>
    <xf numFmtId="43" fontId="1" fillId="0" borderId="0" applyFont="0" applyFill="0" applyBorder="0" applyAlignment="0" applyProtection="0"/>
    <xf numFmtId="172" fontId="2" fillId="0" borderId="0"/>
    <xf numFmtId="44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16" applyNumberFormat="0" applyAlignment="0" applyProtection="0"/>
    <xf numFmtId="0" fontId="33" fillId="15" borderId="17" applyNumberFormat="0" applyAlignment="0" applyProtection="0"/>
    <xf numFmtId="0" fontId="34" fillId="15" borderId="16" applyNumberFormat="0" applyAlignment="0" applyProtection="0"/>
    <xf numFmtId="0" fontId="35" fillId="0" borderId="18" applyNumberFormat="0" applyFill="0" applyAlignment="0" applyProtection="0"/>
    <xf numFmtId="0" fontId="18" fillId="16" borderId="19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20" applyNumberFormat="0" applyFill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</cellStyleXfs>
  <cellXfs count="131">
    <xf numFmtId="0" fontId="0" fillId="0" borderId="0" xfId="0"/>
    <xf numFmtId="0" fontId="10" fillId="0" borderId="0" xfId="9"/>
    <xf numFmtId="0" fontId="11" fillId="0" borderId="0" xfId="9" applyFont="1" applyProtection="1">
      <protection locked="0"/>
    </xf>
    <xf numFmtId="167" fontId="11" fillId="0" borderId="0" xfId="4" applyNumberFormat="1" applyFont="1" applyProtection="1">
      <protection locked="0"/>
    </xf>
    <xf numFmtId="6" fontId="11" fillId="0" borderId="0" xfId="9" applyNumberFormat="1" applyFont="1" applyProtection="1">
      <protection locked="0"/>
    </xf>
    <xf numFmtId="0" fontId="11" fillId="0" borderId="0" xfId="4" applyNumberFormat="1" applyFont="1" applyProtection="1">
      <protection locked="0"/>
    </xf>
    <xf numFmtId="0" fontId="11" fillId="0" borderId="0" xfId="9" applyFont="1" applyAlignment="1" applyProtection="1">
      <alignment horizontal="center"/>
      <protection locked="0"/>
    </xf>
    <xf numFmtId="10" fontId="11" fillId="0" borderId="0" xfId="10" applyNumberFormat="1" applyFont="1" applyProtection="1">
      <protection locked="0"/>
    </xf>
    <xf numFmtId="0" fontId="12" fillId="0" borderId="0" xfId="9" applyFont="1"/>
    <xf numFmtId="0" fontId="8" fillId="3" borderId="2" xfId="9" applyFont="1" applyFill="1" applyBorder="1" applyAlignment="1">
      <alignment horizontal="left" wrapText="1"/>
    </xf>
    <xf numFmtId="6" fontId="8" fillId="3" borderId="2" xfId="9" applyNumberFormat="1" applyFont="1" applyFill="1" applyBorder="1" applyAlignment="1">
      <alignment horizontal="left" wrapText="1"/>
    </xf>
    <xf numFmtId="10" fontId="8" fillId="3" borderId="2" xfId="10" applyNumberFormat="1" applyFont="1" applyFill="1" applyBorder="1" applyAlignment="1" applyProtection="1">
      <alignment horizontal="left" wrapText="1"/>
    </xf>
    <xf numFmtId="0" fontId="11" fillId="0" borderId="0" xfId="9" quotePrefix="1" applyFont="1" applyProtection="1">
      <protection locked="0"/>
    </xf>
    <xf numFmtId="0" fontId="11" fillId="0" borderId="2" xfId="9" applyFont="1" applyBorder="1" applyAlignment="1" applyProtection="1">
      <alignment horizontal="center"/>
      <protection locked="0"/>
    </xf>
    <xf numFmtId="6" fontId="11" fillId="0" borderId="2" xfId="9" applyNumberFormat="1" applyFont="1" applyBorder="1" applyAlignment="1" applyProtection="1">
      <alignment horizontal="right"/>
      <protection locked="0"/>
    </xf>
    <xf numFmtId="10" fontId="11" fillId="0" borderId="2" xfId="10" applyNumberFormat="1" applyFont="1" applyBorder="1" applyAlignment="1" applyProtection="1">
      <alignment horizontal="center"/>
      <protection locked="0"/>
    </xf>
    <xf numFmtId="165" fontId="11" fillId="0" borderId="2" xfId="9" applyNumberFormat="1" applyFont="1" applyBorder="1" applyAlignment="1" applyProtection="1">
      <alignment horizontal="center"/>
      <protection locked="0"/>
    </xf>
    <xf numFmtId="0" fontId="11" fillId="0" borderId="0" xfId="9" applyFont="1" applyAlignment="1" applyProtection="1">
      <alignment horizontal="left"/>
      <protection locked="0"/>
    </xf>
    <xf numFmtId="0" fontId="7" fillId="0" borderId="0" xfId="9" applyFont="1" applyProtection="1">
      <protection locked="0"/>
    </xf>
    <xf numFmtId="0" fontId="10" fillId="0" borderId="0" xfId="9" applyProtection="1">
      <protection locked="0"/>
    </xf>
    <xf numFmtId="0" fontId="10" fillId="0" borderId="0" xfId="9" applyAlignment="1" applyProtection="1">
      <alignment horizontal="left"/>
      <protection locked="0"/>
    </xf>
    <xf numFmtId="10" fontId="17" fillId="0" borderId="6" xfId="9" applyNumberFormat="1" applyFont="1" applyBorder="1" applyProtection="1">
      <protection locked="0"/>
    </xf>
    <xf numFmtId="0" fontId="7" fillId="0" borderId="0" xfId="9" applyFont="1"/>
    <xf numFmtId="10" fontId="17" fillId="0" borderId="8" xfId="9" applyNumberFormat="1" applyFont="1" applyBorder="1" applyProtection="1">
      <protection locked="0"/>
    </xf>
    <xf numFmtId="10" fontId="20" fillId="0" borderId="11" xfId="9" applyNumberFormat="1" applyFont="1" applyBorder="1" applyProtection="1">
      <protection locked="0"/>
    </xf>
    <xf numFmtId="0" fontId="6" fillId="3" borderId="2" xfId="9" applyFont="1" applyFill="1" applyBorder="1" applyAlignment="1">
      <alignment horizontal="left" wrapText="1"/>
    </xf>
    <xf numFmtId="0" fontId="10" fillId="0" borderId="0" xfId="9" applyAlignment="1">
      <alignment horizontal="left"/>
    </xf>
    <xf numFmtId="49" fontId="7" fillId="0" borderId="2" xfId="9" applyNumberFormat="1" applyFont="1" applyBorder="1"/>
    <xf numFmtId="0" fontId="10" fillId="0" borderId="2" xfId="9" applyBorder="1" applyProtection="1">
      <protection locked="0"/>
    </xf>
    <xf numFmtId="0" fontId="10" fillId="0" borderId="2" xfId="9" applyBorder="1" applyAlignment="1" applyProtection="1">
      <alignment horizontal="left"/>
      <protection locked="0"/>
    </xf>
    <xf numFmtId="168" fontId="10" fillId="0" borderId="2" xfId="9" applyNumberFormat="1" applyBorder="1" applyAlignment="1" applyProtection="1">
      <alignment horizontal="center"/>
      <protection locked="0"/>
    </xf>
    <xf numFmtId="168" fontId="10" fillId="0" borderId="2" xfId="9" applyNumberFormat="1" applyBorder="1" applyAlignment="1" applyProtection="1">
      <alignment horizontal="left"/>
      <protection locked="0"/>
    </xf>
    <xf numFmtId="168" fontId="10" fillId="0" borderId="2" xfId="9" applyNumberFormat="1" applyBorder="1" applyProtection="1">
      <protection locked="0"/>
    </xf>
    <xf numFmtId="10" fontId="10" fillId="0" borderId="2" xfId="9" applyNumberFormat="1" applyBorder="1" applyProtection="1">
      <protection locked="0"/>
    </xf>
    <xf numFmtId="0" fontId="17" fillId="0" borderId="2" xfId="9" applyFont="1" applyBorder="1"/>
    <xf numFmtId="49" fontId="10" fillId="0" borderId="0" xfId="9" applyNumberFormat="1"/>
    <xf numFmtId="49" fontId="7" fillId="0" borderId="2" xfId="11" applyNumberFormat="1" applyFont="1" applyBorder="1" applyAlignment="1">
      <alignment horizontal="left"/>
    </xf>
    <xf numFmtId="49" fontId="9" fillId="0" borderId="2" xfId="30" applyNumberFormat="1" applyFont="1" applyFill="1" applyBorder="1" applyAlignment="1" applyProtection="1"/>
    <xf numFmtId="10" fontId="10" fillId="0" borderId="0" xfId="9" applyNumberFormat="1" applyProtection="1">
      <protection locked="0"/>
    </xf>
    <xf numFmtId="10" fontId="22" fillId="0" borderId="6" xfId="9" applyNumberFormat="1" applyFont="1" applyBorder="1" applyAlignment="1" applyProtection="1">
      <alignment horizontal="right" vertical="center"/>
      <protection locked="0"/>
    </xf>
    <xf numFmtId="0" fontId="10" fillId="0" borderId="7" xfId="9" applyBorder="1" applyProtection="1">
      <protection locked="0"/>
    </xf>
    <xf numFmtId="0" fontId="10" fillId="0" borderId="0" xfId="9" applyAlignment="1" applyProtection="1">
      <alignment horizontal="right" vertical="center"/>
      <protection locked="0"/>
    </xf>
    <xf numFmtId="10" fontId="22" fillId="0" borderId="8" xfId="9" applyNumberFormat="1" applyFont="1" applyBorder="1" applyAlignment="1" applyProtection="1">
      <alignment horizontal="right" vertical="center"/>
      <protection locked="0"/>
    </xf>
    <xf numFmtId="0" fontId="6" fillId="0" borderId="9" xfId="9" applyFont="1" applyBorder="1" applyAlignment="1" applyProtection="1">
      <alignment horizontal="right"/>
      <protection locked="0"/>
    </xf>
    <xf numFmtId="0" fontId="6" fillId="0" borderId="10" xfId="9" applyFont="1" applyBorder="1" applyAlignment="1" applyProtection="1">
      <alignment horizontal="right" vertical="center"/>
      <protection locked="0"/>
    </xf>
    <xf numFmtId="10" fontId="23" fillId="0" borderId="11" xfId="9" applyNumberFormat="1" applyFont="1" applyBorder="1" applyAlignment="1" applyProtection="1">
      <alignment horizontal="right" vertical="center"/>
      <protection locked="0"/>
    </xf>
    <xf numFmtId="11" fontId="6" fillId="3" borderId="2" xfId="9" applyNumberFormat="1" applyFont="1" applyFill="1" applyBorder="1" applyAlignment="1">
      <alignment horizontal="left" wrapText="1"/>
    </xf>
    <xf numFmtId="0" fontId="10" fillId="0" borderId="0" xfId="9" applyAlignment="1" applyProtection="1">
      <alignment wrapText="1"/>
      <protection locked="0"/>
    </xf>
    <xf numFmtId="0" fontId="10" fillId="0" borderId="2" xfId="9" applyBorder="1"/>
    <xf numFmtId="49" fontId="6" fillId="7" borderId="2" xfId="9" applyNumberFormat="1" applyFont="1" applyFill="1" applyBorder="1" applyAlignment="1">
      <alignment horizontal="left" wrapText="1"/>
    </xf>
    <xf numFmtId="0" fontId="6" fillId="7" borderId="2" xfId="9" applyFont="1" applyFill="1" applyBorder="1" applyAlignment="1">
      <alignment horizontal="left" wrapText="1"/>
    </xf>
    <xf numFmtId="10" fontId="10" fillId="0" borderId="0" xfId="9" applyNumberFormat="1"/>
    <xf numFmtId="168" fontId="10" fillId="0" borderId="6" xfId="9" applyNumberFormat="1" applyBorder="1" applyProtection="1">
      <protection locked="0"/>
    </xf>
    <xf numFmtId="168" fontId="10" fillId="0" borderId="8" xfId="9" applyNumberFormat="1" applyBorder="1" applyProtection="1">
      <protection locked="0"/>
    </xf>
    <xf numFmtId="0" fontId="10" fillId="0" borderId="0" xfId="9" applyAlignment="1" applyProtection="1">
      <alignment horizontal="right"/>
      <protection locked="0"/>
    </xf>
    <xf numFmtId="168" fontId="10" fillId="0" borderId="11" xfId="9" applyNumberFormat="1" applyBorder="1" applyProtection="1">
      <protection locked="0"/>
    </xf>
    <xf numFmtId="168" fontId="10" fillId="0" borderId="0" xfId="9" applyNumberFormat="1" applyProtection="1">
      <protection locked="0"/>
    </xf>
    <xf numFmtId="0" fontId="10" fillId="0" borderId="2" xfId="9" applyBorder="1" applyAlignment="1">
      <alignment horizontal="center"/>
    </xf>
    <xf numFmtId="49" fontId="10" fillId="0" borderId="0" xfId="9" applyNumberFormat="1" applyProtection="1">
      <protection locked="0"/>
    </xf>
    <xf numFmtId="168" fontId="10" fillId="0" borderId="0" xfId="9" applyNumberFormat="1"/>
    <xf numFmtId="0" fontId="10" fillId="0" borderId="0" xfId="9" applyAlignment="1">
      <alignment horizontal="right"/>
    </xf>
    <xf numFmtId="0" fontId="10" fillId="0" borderId="12" xfId="9" applyBorder="1" applyProtection="1">
      <protection locked="0"/>
    </xf>
    <xf numFmtId="49" fontId="2" fillId="0" borderId="2" xfId="1" applyNumberFormat="1" applyFont="1" applyBorder="1"/>
    <xf numFmtId="0" fontId="2" fillId="0" borderId="2" xfId="1" applyFont="1" applyBorder="1"/>
    <xf numFmtId="0" fontId="2" fillId="0" borderId="2" xfId="1" quotePrefix="1" applyFont="1" applyBorder="1"/>
    <xf numFmtId="10" fontId="11" fillId="0" borderId="0" xfId="10" applyNumberFormat="1" applyFont="1" applyBorder="1" applyProtection="1">
      <protection locked="0"/>
    </xf>
    <xf numFmtId="49" fontId="8" fillId="3" borderId="2" xfId="9" applyNumberFormat="1" applyFont="1" applyFill="1" applyBorder="1" applyAlignment="1">
      <alignment horizontal="left" wrapText="1"/>
    </xf>
    <xf numFmtId="49" fontId="21" fillId="3" borderId="2" xfId="9" applyNumberFormat="1" applyFont="1" applyFill="1" applyBorder="1" applyAlignment="1">
      <alignment horizontal="left" wrapText="1"/>
    </xf>
    <xf numFmtId="49" fontId="6" fillId="3" borderId="2" xfId="9" applyNumberFormat="1" applyFont="1" applyFill="1" applyBorder="1" applyAlignment="1">
      <alignment horizontal="left" wrapText="1"/>
    </xf>
    <xf numFmtId="49" fontId="7" fillId="0" borderId="2" xfId="9" applyNumberFormat="1" applyFont="1" applyBorder="1" applyProtection="1">
      <protection locked="0"/>
    </xf>
    <xf numFmtId="49" fontId="9" fillId="0" borderId="2" xfId="30" applyNumberFormat="1" applyFont="1" applyFill="1" applyBorder="1" applyProtection="1">
      <protection locked="0"/>
    </xf>
    <xf numFmtId="49" fontId="17" fillId="0" borderId="0" xfId="18" applyNumberFormat="1" applyFont="1"/>
    <xf numFmtId="0" fontId="10" fillId="0" borderId="3" xfId="9" applyBorder="1" applyProtection="1">
      <protection locked="0"/>
    </xf>
    <xf numFmtId="0" fontId="17" fillId="0" borderId="0" xfId="9" applyFont="1" applyProtection="1">
      <protection locked="0"/>
    </xf>
    <xf numFmtId="0" fontId="17" fillId="0" borderId="0" xfId="9" applyFont="1"/>
    <xf numFmtId="49" fontId="20" fillId="0" borderId="2" xfId="9" applyNumberFormat="1" applyFont="1" applyBorder="1" applyAlignment="1">
      <alignment horizontal="left" wrapText="1"/>
    </xf>
    <xf numFmtId="49" fontId="17" fillId="0" borderId="2" xfId="9" applyNumberFormat="1" applyFont="1" applyBorder="1"/>
    <xf numFmtId="49" fontId="17" fillId="0" borderId="1" xfId="9" applyNumberFormat="1" applyFont="1" applyBorder="1"/>
    <xf numFmtId="49" fontId="17" fillId="0" borderId="2" xfId="5" quotePrefix="1" applyNumberFormat="1" applyFont="1" applyFill="1" applyBorder="1"/>
    <xf numFmtId="49" fontId="17" fillId="0" borderId="2" xfId="9" applyNumberFormat="1" applyFont="1" applyBorder="1" applyProtection="1">
      <protection locked="0"/>
    </xf>
    <xf numFmtId="49" fontId="17" fillId="0" borderId="0" xfId="9" applyNumberFormat="1" applyFont="1"/>
    <xf numFmtId="49" fontId="17" fillId="0" borderId="0" xfId="11" applyNumberFormat="1" applyFont="1" applyAlignment="1">
      <alignment horizontal="left"/>
    </xf>
    <xf numFmtId="49" fontId="10" fillId="0" borderId="1" xfId="5" applyNumberFormat="1" applyFont="1" applyFill="1"/>
    <xf numFmtId="49" fontId="7" fillId="0" borderId="1" xfId="5" quotePrefix="1" applyNumberFormat="1" applyFont="1" applyFill="1" applyProtection="1">
      <protection locked="0"/>
    </xf>
    <xf numFmtId="168" fontId="10" fillId="0" borderId="0" xfId="9" applyNumberFormat="1" applyAlignment="1" applyProtection="1">
      <alignment horizontal="left"/>
      <protection locked="0"/>
    </xf>
    <xf numFmtId="49" fontId="17" fillId="0" borderId="2" xfId="9" quotePrefix="1" applyNumberFormat="1" applyFont="1" applyBorder="1"/>
    <xf numFmtId="168" fontId="10" fillId="0" borderId="3" xfId="9" applyNumberFormat="1" applyBorder="1" applyAlignment="1" applyProtection="1">
      <alignment horizontal="center"/>
      <protection locked="0"/>
    </xf>
    <xf numFmtId="1" fontId="11" fillId="0" borderId="0" xfId="9" applyNumberFormat="1" applyFont="1" applyProtection="1">
      <protection locked="0"/>
    </xf>
    <xf numFmtId="1" fontId="8" fillId="3" borderId="2" xfId="9" applyNumberFormat="1" applyFont="1" applyFill="1" applyBorder="1" applyAlignment="1">
      <alignment horizontal="left" wrapText="1"/>
    </xf>
    <xf numFmtId="1" fontId="11" fillId="0" borderId="2" xfId="9" applyNumberFormat="1" applyFont="1" applyBorder="1" applyAlignment="1" applyProtection="1">
      <alignment horizontal="center"/>
      <protection locked="0"/>
    </xf>
    <xf numFmtId="1" fontId="11" fillId="0" borderId="0" xfId="9" applyNumberFormat="1" applyFont="1" applyAlignment="1" applyProtection="1">
      <alignment horizontal="center"/>
      <protection locked="0"/>
    </xf>
    <xf numFmtId="0" fontId="11" fillId="8" borderId="2" xfId="9" applyFont="1" applyFill="1" applyBorder="1" applyAlignment="1" applyProtection="1">
      <alignment horizontal="center"/>
      <protection locked="0"/>
    </xf>
    <xf numFmtId="49" fontId="2" fillId="8" borderId="2" xfId="1" quotePrefix="1" applyNumberFormat="1" applyFont="1" applyFill="1" applyBorder="1"/>
    <xf numFmtId="0" fontId="11" fillId="0" borderId="2" xfId="9" quotePrefix="1" applyFont="1" applyBorder="1" applyAlignment="1" applyProtection="1">
      <alignment horizontal="center"/>
      <protection locked="0"/>
    </xf>
    <xf numFmtId="10" fontId="10" fillId="0" borderId="0" xfId="34" applyNumberFormat="1" applyFont="1"/>
    <xf numFmtId="0" fontId="6" fillId="9" borderId="2" xfId="9" applyFont="1" applyFill="1" applyBorder="1" applyAlignment="1">
      <alignment horizontal="left" wrapText="1"/>
    </xf>
    <xf numFmtId="0" fontId="24" fillId="0" borderId="0" xfId="0" quotePrefix="1" applyFont="1"/>
    <xf numFmtId="0" fontId="11" fillId="10" borderId="2" xfId="9" applyFont="1" applyFill="1" applyBorder="1" applyAlignment="1" applyProtection="1">
      <alignment horizontal="center"/>
      <protection locked="0"/>
    </xf>
    <xf numFmtId="49" fontId="2" fillId="10" borderId="2" xfId="1" quotePrefix="1" applyNumberFormat="1" applyFont="1" applyFill="1" applyBorder="1"/>
    <xf numFmtId="49" fontId="12" fillId="0" borderId="0" xfId="9" applyNumberFormat="1" applyFont="1"/>
    <xf numFmtId="49" fontId="7" fillId="0" borderId="2" xfId="9" quotePrefix="1" applyNumberFormat="1" applyFont="1" applyBorder="1"/>
    <xf numFmtId="49" fontId="7" fillId="0" borderId="2" xfId="9" quotePrefix="1" applyNumberFormat="1" applyFont="1" applyBorder="1" applyProtection="1">
      <protection locked="0"/>
    </xf>
    <xf numFmtId="49" fontId="10" fillId="0" borderId="2" xfId="9" applyNumberFormat="1" applyBorder="1"/>
    <xf numFmtId="169" fontId="10" fillId="0" borderId="2" xfId="9" applyNumberFormat="1" applyBorder="1"/>
    <xf numFmtId="169" fontId="6" fillId="0" borderId="2" xfId="9" applyNumberFormat="1" applyFont="1" applyBorder="1"/>
    <xf numFmtId="169" fontId="10" fillId="0" borderId="2" xfId="9" applyNumberFormat="1" applyBorder="1" applyProtection="1">
      <protection locked="0"/>
    </xf>
    <xf numFmtId="170" fontId="10" fillId="0" borderId="2" xfId="9" applyNumberFormat="1" applyBorder="1"/>
    <xf numFmtId="171" fontId="6" fillId="0" borderId="2" xfId="9" applyNumberFormat="1" applyFont="1" applyBorder="1"/>
    <xf numFmtId="0" fontId="10" fillId="0" borderId="0" xfId="9" quotePrefix="1"/>
    <xf numFmtId="49" fontId="10" fillId="0" borderId="2" xfId="9" quotePrefix="1" applyNumberFormat="1" applyBorder="1"/>
    <xf numFmtId="49" fontId="10" fillId="0" borderId="2" xfId="11" applyNumberFormat="1" applyFont="1" applyBorder="1" applyAlignment="1">
      <alignment horizontal="left"/>
    </xf>
    <xf numFmtId="167" fontId="10" fillId="0" borderId="2" xfId="4" applyNumberFormat="1" applyFont="1" applyFill="1" applyBorder="1" applyAlignment="1" applyProtection="1">
      <alignment horizontal="center"/>
      <protection locked="0"/>
    </xf>
    <xf numFmtId="49" fontId="10" fillId="0" borderId="2" xfId="9" applyNumberFormat="1" applyBorder="1" applyAlignment="1">
      <alignment horizontal="left"/>
    </xf>
    <xf numFmtId="0" fontId="10" fillId="0" borderId="2" xfId="9" applyBorder="1" applyAlignment="1">
      <alignment horizontal="left"/>
    </xf>
    <xf numFmtId="49" fontId="0" fillId="0" borderId="0" xfId="0" applyNumberFormat="1"/>
    <xf numFmtId="49" fontId="0" fillId="0" borderId="0" xfId="0" quotePrefix="1" applyNumberFormat="1"/>
    <xf numFmtId="0" fontId="17" fillId="0" borderId="0" xfId="0" applyFont="1"/>
    <xf numFmtId="168" fontId="10" fillId="0" borderId="3" xfId="9" applyNumberFormat="1" applyBorder="1" applyAlignment="1" applyProtection="1">
      <alignment horizontal="left"/>
      <protection locked="0"/>
    </xf>
    <xf numFmtId="49" fontId="0" fillId="0" borderId="2" xfId="0" applyNumberFormat="1" applyBorder="1"/>
    <xf numFmtId="0" fontId="10" fillId="0" borderId="4" xfId="9" applyBorder="1" applyAlignment="1" applyProtection="1">
      <alignment horizontal="right"/>
      <protection locked="0"/>
    </xf>
    <xf numFmtId="0" fontId="10" fillId="0" borderId="5" xfId="9" applyBorder="1" applyAlignment="1" applyProtection="1">
      <alignment horizontal="right"/>
      <protection locked="0"/>
    </xf>
    <xf numFmtId="0" fontId="10" fillId="0" borderId="7" xfId="9" applyBorder="1" applyAlignment="1" applyProtection="1">
      <alignment horizontal="right"/>
      <protection locked="0"/>
    </xf>
    <xf numFmtId="0" fontId="10" fillId="0" borderId="0" xfId="9" applyAlignment="1" applyProtection="1">
      <alignment horizontal="right"/>
      <protection locked="0"/>
    </xf>
    <xf numFmtId="0" fontId="6" fillId="0" borderId="9" xfId="9" applyFont="1" applyBorder="1" applyAlignment="1" applyProtection="1">
      <alignment horizontal="right"/>
      <protection locked="0"/>
    </xf>
    <xf numFmtId="0" fontId="6" fillId="0" borderId="10" xfId="9" applyFont="1" applyBorder="1" applyAlignment="1" applyProtection="1">
      <alignment horizontal="right"/>
      <protection locked="0"/>
    </xf>
    <xf numFmtId="0" fontId="10" fillId="0" borderId="4" xfId="9" applyBorder="1" applyAlignment="1" applyProtection="1">
      <alignment horizontal="right" vertical="center" wrapText="1"/>
      <protection locked="0"/>
    </xf>
    <xf numFmtId="0" fontId="10" fillId="0" borderId="5" xfId="9" applyBorder="1" applyAlignment="1" applyProtection="1">
      <alignment horizontal="right" vertical="center" wrapText="1"/>
      <protection locked="0"/>
    </xf>
    <xf numFmtId="0" fontId="10" fillId="0" borderId="9" xfId="9" applyBorder="1" applyAlignment="1" applyProtection="1">
      <alignment horizontal="right"/>
      <protection locked="0"/>
    </xf>
    <xf numFmtId="0" fontId="10" fillId="0" borderId="10" xfId="9" applyBorder="1" applyAlignment="1" applyProtection="1">
      <alignment horizontal="right"/>
      <protection locked="0"/>
    </xf>
    <xf numFmtId="0" fontId="10" fillId="0" borderId="7" xfId="9" applyBorder="1" applyAlignment="1" applyProtection="1">
      <alignment horizontal="right" wrapText="1"/>
      <protection locked="0"/>
    </xf>
    <xf numFmtId="0" fontId="10" fillId="0" borderId="0" xfId="9" applyAlignment="1" applyProtection="1">
      <alignment horizontal="right" wrapText="1"/>
      <protection locked="0"/>
    </xf>
  </cellXfs>
  <cellStyles count="82">
    <cellStyle name="20% - Accent1" xfId="59" builtinId="30" customBuiltin="1"/>
    <cellStyle name="20% - Accent2" xfId="63" builtinId="34" customBuiltin="1"/>
    <cellStyle name="20% - Accent3" xfId="67" builtinId="38" customBuiltin="1"/>
    <cellStyle name="20% - Accent3 2 2 3" xfId="14" xr:uid="{4D97179D-D3B5-4403-9B24-929B2464095F}"/>
    <cellStyle name="20% - Accent3 2 2 4" xfId="17" xr:uid="{4A2A71D0-C6E0-4E93-BA43-C0975FAEC4C3}"/>
    <cellStyle name="20% - Accent3 2 2 5" xfId="32" xr:uid="{97EECD6E-EBEF-4104-AB25-62DDF23867BC}"/>
    <cellStyle name="20% - Accent4" xfId="71" builtinId="42" customBuiltin="1"/>
    <cellStyle name="20% - Accent5" xfId="75" builtinId="46" customBuiltin="1"/>
    <cellStyle name="20% - Accent6" xfId="79" builtinId="50" customBuiltin="1"/>
    <cellStyle name="40% - Accent1" xfId="60" builtinId="31" customBuiltin="1"/>
    <cellStyle name="40% - Accent2" xfId="64" builtinId="35" customBuiltin="1"/>
    <cellStyle name="40% - Accent3" xfId="68" builtinId="39" customBuiltin="1"/>
    <cellStyle name="40% - Accent4" xfId="72" builtinId="43" customBuiltin="1"/>
    <cellStyle name="40% - Accent5" xfId="76" builtinId="47" customBuiltin="1"/>
    <cellStyle name="40% - Accent6" xfId="80" builtinId="51" customBuiltin="1"/>
    <cellStyle name="60% - Accent1" xfId="61" builtinId="32" customBuiltin="1"/>
    <cellStyle name="60% - Accent2" xfId="65" builtinId="36" customBuiltin="1"/>
    <cellStyle name="60% - Accent3" xfId="69" builtinId="40" customBuiltin="1"/>
    <cellStyle name="60% - Accent4" xfId="73" builtinId="44" customBuiltin="1"/>
    <cellStyle name="60% - Accent5" xfId="77" builtinId="48" customBuiltin="1"/>
    <cellStyle name="60% - Accent6" xfId="81" builtinId="52" customBuiltin="1"/>
    <cellStyle name="Accent1" xfId="23" builtinId="29" customBuiltin="1"/>
    <cellStyle name="Accent2" xfId="62" builtinId="33" customBuiltin="1"/>
    <cellStyle name="Accent3" xfId="66" builtinId="37" customBuiltin="1"/>
    <cellStyle name="Accent4" xfId="70" builtinId="41" customBuiltin="1"/>
    <cellStyle name="Accent5" xfId="74" builtinId="45" customBuiltin="1"/>
    <cellStyle name="Accent6" xfId="78" builtinId="49" customBuiltin="1"/>
    <cellStyle name="Bad" xfId="49" builtinId="27" customBuiltin="1"/>
    <cellStyle name="Calculation" xfId="53" builtinId="22" customBuiltin="1"/>
    <cellStyle name="Calculation 2 2 2 21 2 5" xfId="11" xr:uid="{8C6569A9-4529-4CDC-BB35-4907AECE629F}"/>
    <cellStyle name="Check Cell" xfId="55" builtinId="23" customBuiltin="1"/>
    <cellStyle name="Comma" xfId="4" builtinId="3"/>
    <cellStyle name="Comma 2" xfId="2" xr:uid="{421170A5-D0A9-4D2B-A0CD-8EE584B929A6}"/>
    <cellStyle name="Comma 2 2 2 2" xfId="26" xr:uid="{CDC73318-0C16-42CE-BB96-382E2C5006D1}"/>
    <cellStyle name="Comma 2 34" xfId="40" xr:uid="{4E5596DA-7CC3-44E7-B0C6-6F5042138EE9}"/>
    <cellStyle name="Comma 21 2" xfId="21" xr:uid="{D7C3B999-DA1B-49EF-A097-FF834F179EE2}"/>
    <cellStyle name="Comma 21 3" xfId="19" xr:uid="{8B09DFF9-B173-487C-9193-E9824AC074E8}"/>
    <cellStyle name="Comma 3" xfId="16" xr:uid="{3A22EFF8-1B67-403F-BFE4-8169C48B95C7}"/>
    <cellStyle name="Currency 2" xfId="3" xr:uid="{0221E8DF-3581-43D2-8B09-3A83CCCA8005}"/>
    <cellStyle name="Currency 2 27" xfId="25" xr:uid="{F1D1B1FF-9249-4CF9-AC46-D0262BD4E7CE}"/>
    <cellStyle name="Currency 25" xfId="29" xr:uid="{DD745A43-8C90-44CD-9598-0F863A3BA7D1}"/>
    <cellStyle name="Currency 4" xfId="41" xr:uid="{A56A1B97-3F8C-4061-94C3-8F186F22C45A}"/>
    <cellStyle name="Currency 4 2" xfId="42" xr:uid="{5B25F706-F11D-4D99-B668-EFB93A0DCC06}"/>
    <cellStyle name="Explanatory Text" xfId="57" builtinId="53" customBuiltin="1"/>
    <cellStyle name="Good" xfId="48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51" builtinId="20" customBuiltin="1"/>
    <cellStyle name="Linked Cell" xfId="54" builtinId="24" customBuiltin="1"/>
    <cellStyle name="Neutral" xfId="50" builtinId="28" customBuiltin="1"/>
    <cellStyle name="Normal" xfId="0" builtinId="0"/>
    <cellStyle name="Normal 154 3" xfId="20" xr:uid="{ED2FB8F8-45EA-437A-87D2-C15A277EFE39}"/>
    <cellStyle name="Normal 160" xfId="37" xr:uid="{202308D5-F3C9-489B-84E8-16431EBFC60C}"/>
    <cellStyle name="Normal 2" xfId="1" xr:uid="{2B8A0221-E9A5-4FB1-AE74-7C846C141E6E}"/>
    <cellStyle name="Normal 2 11 3" xfId="18" xr:uid="{6FF8918D-C4CC-4328-B7AB-7C1B07606AEA}"/>
    <cellStyle name="Normal 2 2" xfId="6" xr:uid="{DE149523-6F91-4219-9CFC-D5615519491D}"/>
    <cellStyle name="Normal 2 2 2 2" xfId="27" xr:uid="{FE388F8F-C668-46F5-AC8B-C934056F33F2}"/>
    <cellStyle name="Normal 2 2 4" xfId="24" xr:uid="{A96F7176-6498-4BBC-AF3A-9D75240D4E74}"/>
    <cellStyle name="Normal 2 22" xfId="38" xr:uid="{3BBF0173-8247-4682-B681-02950594BDF5}"/>
    <cellStyle name="Normal 2 23" xfId="36" xr:uid="{927A755E-D23C-44B0-AD28-301D8B9EE821}"/>
    <cellStyle name="Normal 3" xfId="7" xr:uid="{70618784-066A-42F4-96E4-F7CDB82003D6}"/>
    <cellStyle name="Normal 3 2" xfId="12" xr:uid="{0FA0D0BA-F0D3-46E3-8145-E9AECD5B570D}"/>
    <cellStyle name="Normal 3 2 2" xfId="33" xr:uid="{E248344A-4B51-4B22-98BC-7378CBC5E8BE}"/>
    <cellStyle name="Normal 3 3" xfId="15" xr:uid="{AA2357FF-F5F2-4E86-85A4-FC2E77B7CAA4}"/>
    <cellStyle name="Normal 3 4 5" xfId="22" xr:uid="{8DB7132A-FC7A-49E7-AB65-3131AA1313D8}"/>
    <cellStyle name="Normal 4" xfId="8" xr:uid="{7F5AE615-0127-4A8E-9A0A-697E9E5714CA}"/>
    <cellStyle name="Normal 5" xfId="13" xr:uid="{44182979-A60E-4B0E-B4BB-7CA4EB9C55FF}"/>
    <cellStyle name="Normal 5 2" xfId="31" xr:uid="{FD12895E-8175-4577-B97A-49BE1125D4EB}"/>
    <cellStyle name="Normal 5 3" xfId="35" xr:uid="{79CDBF3B-FF37-42A1-A7E6-F6F17DF86B33}"/>
    <cellStyle name="Normal 6" xfId="9" xr:uid="{2068673D-D584-4AEC-A194-2919ECEE4F73}"/>
    <cellStyle name="Note" xfId="5" builtinId="10" customBuiltin="1"/>
    <cellStyle name="Note 2" xfId="30" xr:uid="{3F387FF7-6BF7-4723-9364-4501B848BE20}"/>
    <cellStyle name="Output" xfId="52" builtinId="21" customBuiltin="1"/>
    <cellStyle name="Percent" xfId="34" builtinId="5"/>
    <cellStyle name="Percent 2" xfId="10" xr:uid="{7E61F511-B87B-4084-86A7-4759EDBD708C}"/>
    <cellStyle name="Percent 2 10" xfId="28" xr:uid="{7F9A0DD8-7E0E-4289-8504-502329D04CE7}"/>
    <cellStyle name="Percent 3" xfId="39" xr:uid="{4D0E5B63-76EC-4D9C-91E3-12471054BE4E}"/>
    <cellStyle name="Title" xfId="43" builtinId="15" customBuiltin="1"/>
    <cellStyle name="Total" xfId="58" builtinId="25" customBuiltin="1"/>
    <cellStyle name="Warning Text" xfId="56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A9D08E"/>
        </patternFill>
      </fill>
    </dxf>
    <dxf>
      <fill>
        <patternFill>
          <bgColor rgb="FFFFC7CE"/>
        </patternFill>
      </fill>
    </dxf>
    <dxf>
      <fill>
        <patternFill>
          <bgColor rgb="FFA9D08E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5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microsoft.com/office/2017/10/relationships/person" Target="persons/perso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theme" Target="theme/theme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%20&amp;%20Hosp\2023_DY12\Applications\0_Creation\DY12%20DSH_UC%20Application%20Master%20WI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RAH_ShareDrive/Supplemental%20Payments/Provider%20Finance%20-%20RAPPS/RAPPS%202023/RAPPS%20Model%20Internal_SFY23_v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edeloitte.sharepoint.com/sites/TXHHSCHospitalFinancialServices/Shared%20Documents/Project%20Quote%207/HHSC%203.4_2023%20DSH%20Payment%20Calculation%20Model_05112023_DRAFT_DeMinimus.Tori%20Scenario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mfine01/AppData/Local/Microsoft/Windows/INetCache/Content.Outlook/FBN3LC0B/UC_DY1_FinalRecon_EY2016%20(3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ovalina01/Downloads/HARP%20FFY2023%20Calculation_Interna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RAH_ShareDrive/DRM/HARP%20FFY2022/HARP%20FFY22%20Calculation_Posting%209.2.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RAH_ShareDrive/Supplemental%20Payments/Rate%20Analysis%20-%20UHRIP%20-%20CHIRP/PGY6%20-%20CHIRP/Calculations/CHIRP_SFY2023_Calculation%20DO%20NOT%20POS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Louisiana/Case%20Mix/Rates/2005%20January%201/Final%20Release%20#1/Final January 1, 2005 Rate Fil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00R1004VFSRV01.txhhsc.txnet.state.tx.us\MyDocs1$\AC%20&amp;%20Hosp\UHRIP\PGY3\Actuarial\SFY20%20UHRIP%20Workbook%20-%2020190424%20PRELIM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RAH_ShareDrive/Supplemental%20Payments/Provider%20Finance%20-%20RAPPS/RAPPS%20Model%202021%206%2024/Final%20Models/RHC%20RAPPS%20Model%202021.6.23_Public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kspencer02/Downloads/2022%20Final%20DSH%20Payment%20Calculat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pencer02/Documents/Copy%20of%20Copy%20of%20DY12%20UC%20Payment%20Calculation%20Model_Enhanced_0808_IGTreduction-08-23-2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ata/State%20Data/Louisiana/Case%20Mix/Rates/2010%20July%201/July%201%20rates%20with%20Rebase/NH%20July%201,%202010%20Rates%20with%20Rebase%20201006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edeloitte.sharepoint.com/sites/TXHHSCHospitalFinancialServices/Shared%20Documents/Project%20Quote%207/2023%20DSHUC%20Modeling/Workshop%20Files/2023%20DSH%20Payment%20Calculation%20Model_Demo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edeloitte.sharepoint.com/Users/tycote/AppData/Local/Microsoft/Windows/INetCache/Content.Outlook/0X0XN3HB/2022%20DSH%20Scenario%20Model_20210722_W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AC%20&amp;%20Hosp/DRM/Modeling%20Requests%20FY%202021/NAIP%20Reduction/NAIP%20UPL%20Reduction%20Calculation_Revised_December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Cost Report Settlements"/>
      <sheetName val="CHIRP Adj"/>
      <sheetName val="FFS Rural Pymts SDA Adj"/>
      <sheetName val="MCORural SDA 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S_IGT Exhibit"/>
      <sheetName val="CMS_IGT Exhibit -Update"/>
      <sheetName val="Actuarial Report"/>
      <sheetName val="Updates"/>
      <sheetName val="Assumptions"/>
      <sheetName val="IGT by SDA"/>
      <sheetName val="IGT by Provider"/>
      <sheetName val="RAPPS Payment Calc"/>
      <sheetName val="Opt Outs"/>
      <sheetName val="Data and Mdcr Calculation"/>
      <sheetName val="Avg SDA MCR as % of MCD"/>
      <sheetName val="PivotofAA_Data"/>
      <sheetName val="RolledUp_AA_Data"/>
      <sheetName val="FreeStand_MedicareCRs"/>
      <sheetName val="HospitalBased_Mdcr_Rates"/>
      <sheetName val="FOR ACTUARY TO MCO_V2"/>
      <sheetName val="actuarial factors"/>
      <sheetName val="IGT Collection - June"/>
      <sheetName val="SFY24 Provid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Sheet1"/>
      <sheetName val="Sheet2"/>
      <sheetName val="0.0-Title"/>
      <sheetName val="0.1-Process Flow"/>
      <sheetName val="0.2-Summary Dynamic"/>
      <sheetName val="0.3-Summary Dashboard"/>
      <sheetName val="0.4-Change Log"/>
      <sheetName val="0.5-TAC Rules"/>
      <sheetName val="1.0-Inputs&gt;&gt;"/>
      <sheetName val="1.1-Assumption Inputs"/>
      <sheetName val="1.2-Provider Inputs"/>
      <sheetName val="1.3-Prior DSH Inputs"/>
      <sheetName val="1.4-UPH"/>
      <sheetName val="2.0-Calculations&gt;&gt;"/>
      <sheetName val="2.1-State"/>
      <sheetName val="2.2-Non-State"/>
      <sheetName val="2.3-Recoupments"/>
      <sheetName val="2.4-Negative SPC"/>
      <sheetName val="3.0-Outputs&gt;&gt;"/>
      <sheetName val="3.1-UC Output"/>
      <sheetName val="3.2-Payment Team Output"/>
      <sheetName val="3.3-Provider Output"/>
      <sheetName val="3.4-Future DSH Calc Out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NSGO Calculation"/>
      <sheetName val="DSH.UC Data"/>
      <sheetName val="IP UPL Limit Calc"/>
      <sheetName val="Removed"/>
      <sheetName val="DSH Qualification Summary"/>
      <sheetName val="DSH Payment and IGT Summary"/>
      <sheetName val="Application Raw Data"/>
      <sheetName val="Forms Data"/>
      <sheetName val="Applicants w dups"/>
      <sheetName val="Applicants no dups"/>
      <sheetName val="2023 FFS IP UPL Test"/>
      <sheetName val="2023 FFS OP UPL Test"/>
      <sheetName val="2023 Required State Input - IMD"/>
      <sheetName val="2023 Master TPIs"/>
      <sheetName val="Market Baske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NSGO Calculation"/>
      <sheetName val="2022 FFS IP UPL Test"/>
      <sheetName val="2022 FFS OP UPL Test"/>
      <sheetName val="Removed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IGT Commitment Suggestions"/>
      <sheetName val="Summary"/>
      <sheetName val="90% of ACR"/>
      <sheetName val="CHIRP Payment Calc"/>
      <sheetName val="FeeCalc"/>
      <sheetName val="Actuarial Report"/>
      <sheetName val="FY 2022 SDA Rate File"/>
      <sheetName val="2022 IP UPL Data"/>
      <sheetName val="2022 OP UPL Data"/>
      <sheetName val="2022 IMD UPL Data"/>
      <sheetName val="2022 IMD Medicaid Data"/>
      <sheetName val="2022 Master TPI List 4.14.22"/>
      <sheetName val="ACR Model"/>
      <sheetName val="Scenario Summary"/>
      <sheetName val="UHRIP Individual Payment Levels"/>
      <sheetName val="IP UHRIP-only"/>
      <sheetName val="OP UHRIP-only"/>
      <sheetName val="Total Dollars"/>
      <sheetName val="Avg Increase by SDA and Class"/>
      <sheetName val="IP UHRIP Payment Levels"/>
      <sheetName val="OP UHRIP Payment Levels"/>
      <sheetName val="IP ACIA Payment Levels"/>
      <sheetName val="OP ACIA Payment Levels"/>
      <sheetName val="IP CHIRP Payment Levels - All"/>
      <sheetName val="OP CHIRP Payment Levels - All"/>
      <sheetName val="Revised Question 19b"/>
      <sheetName val="Revised Q21 Hospital Rates"/>
      <sheetName val="Actuarial Forecast"/>
      <sheetName val="Final PGY4 AA Payment Summary"/>
      <sheetName val="MCO IMD Query from 2021 UPL"/>
      <sheetName val="June IG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Summary"/>
      <sheetName val="Ratesetting by Program"/>
      <sheetName val="IGT by SDA"/>
      <sheetName val="IGT by Provider"/>
      <sheetName val="Summar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and IGT Summary"/>
      <sheetName val="DSH Assumptions"/>
      <sheetName val="State"/>
      <sheetName val="Non-State"/>
      <sheetName val="Recoupments"/>
      <sheetName val="Removed - Negative SP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0-Title"/>
      <sheetName val="0.1-Checklist"/>
      <sheetName val="0.2-Summary Dynamic"/>
      <sheetName val="0.2-Summary Dashboard"/>
      <sheetName val="DSH and UC Results"/>
      <sheetName val="1.0-Inputs&gt;&gt;"/>
      <sheetName val="1.1-Assumption Inputs"/>
      <sheetName val="1.2-Provider Inputs"/>
      <sheetName val="1.3-Prior UC Calc Inputs"/>
      <sheetName val="1.5-SDA Mapping"/>
      <sheetName val="1.4-IGT"/>
      <sheetName val="2.0-Calculations&gt;&gt;"/>
      <sheetName val="2.1-State Calculations"/>
      <sheetName val="2.2-UC Calculations by Provider"/>
      <sheetName val="2.3-TXPUCS Calculations"/>
      <sheetName val="2.4-Recoupments"/>
      <sheetName val="DY11_HARP_Adj"/>
      <sheetName val="6b - HICH"/>
      <sheetName val="3.0-Outputs&gt;&gt;"/>
      <sheetName val="3.1-Provider Output"/>
      <sheetName val="3.2-Pmt and IGT Summary by SDA"/>
      <sheetName val="3.3-Future UC Calc Output"/>
      <sheetName val="APPENDIX&gt;&gt;"/>
      <sheetName val="APPENDIX-Table of Contents"/>
      <sheetName val="APPENDIX-Change Log"/>
      <sheetName val="APPENDIX-TAC Ru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0-Title"/>
      <sheetName val="0.1-Checklist"/>
      <sheetName val="0.2-Summary Dynamic"/>
      <sheetName val="0.3-Summary Dashboard"/>
      <sheetName val="1.0-Inputs&gt;&gt;"/>
      <sheetName val="1.1-Assumption Inputs"/>
      <sheetName val="1.2-Provider Inputs"/>
      <sheetName val="1.3-Prior DSH Inputs"/>
      <sheetName val="1.4-UPH"/>
      <sheetName val="2.0-Calculations&gt;&gt;"/>
      <sheetName val="2.1-State"/>
      <sheetName val="2.2-Non-State"/>
      <sheetName val="2.3-Recoupments"/>
      <sheetName val="2.4-Negative SPC"/>
      <sheetName val="3.0-Outputs&gt;&gt;"/>
      <sheetName val="3.1-Advance Payments"/>
      <sheetName val="3.2-UC Output"/>
      <sheetName val="3.3-Payment Team Output"/>
      <sheetName val="3.4-Provider Output"/>
      <sheetName val="3.5-Future DSH Calc Output"/>
      <sheetName val="APPENDIX&gt;&gt;"/>
      <sheetName val="APPENDIX-Table of Contents"/>
      <sheetName val="APPPENDIX-Change Log"/>
      <sheetName val="APPENDIX-TAC R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 Assumptions"/>
      <sheetName val="Scenario Assumptions"/>
      <sheetName val="DSH Payment Change"/>
      <sheetName val="Presentation Table"/>
      <sheetName val="Provider Summary All Options"/>
      <sheetName val="Option 7"/>
      <sheetName val="State"/>
      <sheetName val="Non-State_Option 1"/>
      <sheetName val="Non-State_Option 2"/>
      <sheetName val="Non-State_Option 3"/>
      <sheetName val="Non-State_Option 4"/>
      <sheetName val="Non-State_Option 5"/>
      <sheetName val="Non-State_Option 6a"/>
      <sheetName val="Non-State_Option 6b"/>
      <sheetName val="Non-State_Option 7a"/>
      <sheetName val="Non-State_Option 7b"/>
      <sheetName val="Data for Options"/>
      <sheetName val="DSH Qualification Summary"/>
      <sheetName val="Cost and Pymt. Adj."/>
      <sheetName val="Removed - Negative SPC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valina,Jose (HHSC)" id="{2CE1322B-F737-456C-B650-A831F9DDA06F}" userId="S::Jose.Dovalina@hhs.texas.gov::d0c1433f-19bf-4527-a6cd-26b0ce6c369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" dT="2023-05-02T15:55:41.72" personId="{2CE1322B-F737-456C-B650-A831F9DDA06F}" id="{5954E0B8-E5A2-4B16-A4F8-DD2F9C3BDE56}">
    <text>Min of Off/MACPAC</text>
  </threadedComment>
  <threadedComment ref="P2" dT="2023-04-26T18:40:59.49" personId="{2CE1322B-F737-456C-B650-A831F9DDA06F}" id="{498E4D64-E816-4DF3-BAB1-0065B322C624}">
    <text>Inpatient Rule - Rural</text>
  </threadedComment>
  <threadedComment ref="P2" dT="2023-05-02T16:26:38.55" personId="{2CE1322B-F737-456C-B650-A831F9DDA06F}" id="{A59DC966-B53A-4AB9-9D39-4B31FDB2E8CE}" parentId="{498E4D64-E816-4DF3-BAB1-0065B322C624}">
    <text>final tab on this file</text>
  </threadedComment>
  <threadedComment ref="S2" dT="2023-04-26T18:53:01.41" personId="{2CE1322B-F737-456C-B650-A831F9DDA06F}" id="{4B42AB55-7F19-4D90-927B-615E39BA1E69}">
    <text>Children's hospitals, state-owned hospitals, state chest hospitals, and State IMDs</text>
  </threadedComment>
  <threadedComment ref="J116" dT="2023-04-26T18:17:10.21" personId="{2CE1322B-F737-456C-B650-A831F9DDA06F}" id="{4B3904E6-166C-41A1-B048-3E619BD32726}">
    <text>Should we treat them as private since they are no longer part of UPH Class 2</text>
  </threadedComment>
  <threadedComment ref="J166" dT="2022-06-01T15:31:02.43" personId="{2CE1322B-F737-456C-B650-A831F9DDA06F}" id="{B9C9C7BF-4A98-4E02-A237-EB407FB5BC18}">
    <text>rural public designation 12/7/21</text>
  </threadedComment>
  <threadedComment ref="J167" dT="2022-06-01T15:31:35.55" personId="{2CE1322B-F737-456C-B650-A831F9DDA06F}" id="{C3884EDF-D8A1-48CD-A87D-888F1A996C05}">
    <text>rural public designation 12/1/2021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305" dT="2023-06-01T19:46:11.32" personId="{2CE1322B-F737-456C-B650-A831F9DDA06F}" id="{23FF4CA6-ECFA-4F38-9201-E478DED550BF}">
    <text>FEMA disaster area - manual input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V75" dT="2023-05-02T21:08:34.87" personId="{2CE1322B-F737-456C-B650-A831F9DDA06F}" id="{628D9DE6-00C5-4F5E-8A25-20426F878747}">
    <text>manually input from their cost report</text>
  </threadedComment>
  <threadedComment ref="V105" dT="2023-05-02T19:49:39.50" personId="{2CE1322B-F737-456C-B650-A831F9DDA06F}" id="{306BB416-8A45-4736-9101-C1A4B53BA95F}">
    <text>manually input from their cost report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G309" dT="2023-06-01T19:47:42.62" personId="{2CE1322B-F737-456C-B650-A831F9DDA06F}" id="{0DF92D0E-0D74-48EA-A920-7F9129300E84}">
    <text>FEMA disaster area - manual input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E309" dT="2023-06-01T19:52:26.44" personId="{2CE1322B-F737-456C-B650-A831F9DDA06F}" id="{B48A6C66-FBEF-4577-B4B9-04041DFA77AD}">
    <text>FEMA disaster area - manual input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CA65-B9AD-4020-868C-9590B99430DD}">
  <sheetPr>
    <tabColor rgb="FFC00000"/>
    <pageSetUpPr fitToPage="1"/>
  </sheetPr>
  <dimension ref="A1:ANA845"/>
  <sheetViews>
    <sheetView tabSelected="1" zoomScale="80" zoomScaleNormal="80" workbookViewId="0">
      <pane ySplit="2" topLeftCell="A3" activePane="bottomLeft" state="frozen"/>
      <selection activeCell="O548" sqref="O548"/>
      <selection pane="bottomLeft" activeCell="Y3" sqref="Y3:AB396"/>
    </sheetView>
  </sheetViews>
  <sheetFormatPr defaultColWidth="0" defaultRowHeight="12.75" x14ac:dyDescent="0.2"/>
  <cols>
    <col min="1" max="1" width="8.8984375" style="1" customWidth="1"/>
    <col min="2" max="2" width="7.19921875" style="1" customWidth="1"/>
    <col min="3" max="3" width="9.796875" style="2" customWidth="1"/>
    <col min="4" max="5" width="33.3984375" style="2" bestFit="1" customWidth="1"/>
    <col min="6" max="6" width="12.19921875" style="2" customWidth="1"/>
    <col min="7" max="7" width="11.69921875" style="4" customWidth="1"/>
    <col min="8" max="8" width="10.69921875" style="6" customWidth="1"/>
    <col min="9" max="9" width="18.796875" style="6" customWidth="1"/>
    <col min="10" max="15" width="16.5" style="6" customWidth="1"/>
    <col min="16" max="16" width="14.19921875" style="6" bestFit="1" customWidth="1"/>
    <col min="17" max="17" width="14.19921875" style="90" customWidth="1"/>
    <col min="18" max="18" width="8.69921875" style="17" bestFit="1" customWidth="1"/>
    <col min="19" max="19" width="12.59765625" style="6" bestFit="1" customWidth="1"/>
    <col min="20" max="20" width="16.19921875" style="6" bestFit="1" customWidth="1"/>
    <col min="21" max="21" width="15.8984375" style="6" bestFit="1" customWidth="1"/>
    <col min="22" max="22" width="21.59765625" style="6" bestFit="1" customWidth="1"/>
    <col min="23" max="23" width="18.19921875" style="6" bestFit="1" customWidth="1"/>
    <col min="24" max="24" width="25.19921875" style="6" bestFit="1" customWidth="1"/>
    <col min="25" max="25" width="27.69921875" style="7" bestFit="1" customWidth="1"/>
    <col min="26" max="26" width="25.3984375" style="6" bestFit="1" customWidth="1"/>
    <col min="27" max="27" width="13.69921875" style="6" bestFit="1" customWidth="1"/>
    <col min="28" max="28" width="14.19921875" style="6" bestFit="1" customWidth="1"/>
    <col min="29" max="29" width="6.19921875" style="2" customWidth="1"/>
    <col min="30" max="1032" width="0" style="2" hidden="1" customWidth="1"/>
    <col min="1033" max="1041" width="0" style="1" hidden="1" customWidth="1"/>
    <col min="1042" max="16384" width="6.19921875" style="1" hidden="1"/>
  </cols>
  <sheetData>
    <row r="1" spans="1:30" x14ac:dyDescent="0.2">
      <c r="A1" s="1">
        <v>0</v>
      </c>
      <c r="F1" s="3">
        <f>COUNTIF(F3:F399,"Yes")</f>
        <v>176</v>
      </c>
      <c r="H1" s="4"/>
      <c r="I1" s="4"/>
      <c r="J1" s="4"/>
      <c r="K1" s="4"/>
      <c r="L1" s="4"/>
      <c r="M1" s="4"/>
      <c r="N1" s="4"/>
      <c r="O1" s="5">
        <f>COUNTIF(O2:O399,1)</f>
        <v>11</v>
      </c>
      <c r="P1" s="4"/>
      <c r="Q1" s="87">
        <f>COUNTIF(Q2:Q387,1)</f>
        <v>149</v>
      </c>
      <c r="R1" s="4"/>
      <c r="S1" s="6">
        <f>COUNTIF(S3:S399,"Yes")</f>
        <v>27</v>
      </c>
      <c r="T1" s="6">
        <f>COUNTIF(T3:T385, "Yes")</f>
        <v>121</v>
      </c>
      <c r="U1" s="6">
        <f>COUNTIF(U3:U399,"Yes")</f>
        <v>95</v>
      </c>
    </row>
    <row r="2" spans="1:30" ht="48" x14ac:dyDescent="0.2">
      <c r="A2" s="8" t="s">
        <v>0</v>
      </c>
      <c r="B2" s="8"/>
      <c r="C2" s="66" t="s">
        <v>1</v>
      </c>
      <c r="D2" s="9" t="s">
        <v>2</v>
      </c>
      <c r="E2" s="9" t="s">
        <v>3</v>
      </c>
      <c r="F2" s="9" t="s">
        <v>4</v>
      </c>
      <c r="G2" s="10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88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11" t="s">
        <v>23</v>
      </c>
      <c r="Z2" s="9" t="s">
        <v>24</v>
      </c>
      <c r="AA2" s="9" t="s">
        <v>25</v>
      </c>
      <c r="AB2" s="9" t="s">
        <v>26</v>
      </c>
      <c r="AD2" s="12"/>
    </row>
    <row r="3" spans="1:30" ht="15" x14ac:dyDescent="0.25">
      <c r="A3" s="8" t="s">
        <v>27</v>
      </c>
      <c r="B3" s="8" t="b">
        <v>1</v>
      </c>
      <c r="C3" s="62" t="s">
        <v>27</v>
      </c>
      <c r="D3" s="63" t="s">
        <v>28</v>
      </c>
      <c r="E3" s="63" t="s">
        <v>29</v>
      </c>
      <c r="F3" s="13" t="str">
        <f>IF(OR(S3="Yes",T3="Yes",U3="Yes",V3="Yes")*AND(H3="Yes",W3="Yes",X3="Yes",Z3="Yes",Y3&gt;0.01),"Yes","No")</f>
        <v>No</v>
      </c>
      <c r="G3" s="14">
        <v>408810.70317687013</v>
      </c>
      <c r="H3" s="13" t="s">
        <v>30</v>
      </c>
      <c r="I3" s="13" t="s">
        <v>30</v>
      </c>
      <c r="J3" s="13" t="s">
        <v>31</v>
      </c>
      <c r="K3" s="13" t="s">
        <v>30</v>
      </c>
      <c r="L3" s="13">
        <v>3</v>
      </c>
      <c r="M3" s="13">
        <v>2</v>
      </c>
      <c r="N3" s="13">
        <v>2</v>
      </c>
      <c r="O3" s="13">
        <v>2</v>
      </c>
      <c r="P3" s="13" t="s">
        <v>32</v>
      </c>
      <c r="Q3" s="89">
        <v>1</v>
      </c>
      <c r="R3" s="13" t="s">
        <v>33</v>
      </c>
      <c r="S3" s="13" t="s">
        <v>34</v>
      </c>
      <c r="T3" s="13" t="s">
        <v>30</v>
      </c>
      <c r="U3" s="13" t="s">
        <v>30</v>
      </c>
      <c r="V3" s="13" t="s">
        <v>30</v>
      </c>
      <c r="W3" s="13" t="s">
        <v>35</v>
      </c>
      <c r="X3" s="13" t="str">
        <f>IF(OR(J3="State/IMD",J3="Private IMD",J3="State Chest", S3="Yes"),"Yes",IF(AB3="Yes", "Yes", IF(OR(AB3="No",AB3="No Record"),"No","")))</f>
        <v>Yes</v>
      </c>
      <c r="Y3" s="15">
        <v>7.9224610198061526E-2</v>
      </c>
      <c r="Z3" s="16" t="s">
        <v>36</v>
      </c>
      <c r="AA3" s="13" t="s">
        <v>36</v>
      </c>
      <c r="AB3" s="13" t="s">
        <v>37</v>
      </c>
    </row>
    <row r="4" spans="1:30" ht="15" x14ac:dyDescent="0.25">
      <c r="A4" s="8" t="s">
        <v>38</v>
      </c>
      <c r="B4" s="8" t="b">
        <v>1</v>
      </c>
      <c r="C4" s="62" t="s">
        <v>38</v>
      </c>
      <c r="D4" s="63" t="s">
        <v>39</v>
      </c>
      <c r="E4" s="63"/>
      <c r="F4" s="13" t="str">
        <f t="shared" ref="F4:F67" si="0">IF(OR(S4="Yes",T4="Yes",U4="Yes",V4="Yes")*AND(H4="Yes",W4="Yes",X4="Yes",Z4="Yes",Y4&gt;0.01),"Yes","No")</f>
        <v>Yes</v>
      </c>
      <c r="G4" s="14">
        <v>5763745.8804144124</v>
      </c>
      <c r="H4" s="13" t="s">
        <v>36</v>
      </c>
      <c r="I4" s="13" t="s">
        <v>36</v>
      </c>
      <c r="J4" s="13" t="s">
        <v>40</v>
      </c>
      <c r="K4" s="13" t="s">
        <v>30</v>
      </c>
      <c r="L4" s="13">
        <v>3</v>
      </c>
      <c r="M4" s="13">
        <v>2</v>
      </c>
      <c r="N4" s="13">
        <v>2</v>
      </c>
      <c r="O4" s="13">
        <v>2</v>
      </c>
      <c r="P4" s="13" t="s">
        <v>32</v>
      </c>
      <c r="Q4" s="89">
        <v>1</v>
      </c>
      <c r="R4" s="13" t="s">
        <v>41</v>
      </c>
      <c r="S4" s="13" t="s">
        <v>34</v>
      </c>
      <c r="T4" s="13" t="s">
        <v>36</v>
      </c>
      <c r="U4" s="13" t="s">
        <v>36</v>
      </c>
      <c r="V4" s="13" t="s">
        <v>30</v>
      </c>
      <c r="W4" s="13" t="s">
        <v>36</v>
      </c>
      <c r="X4" s="13" t="str">
        <f t="shared" ref="X4:X67" si="1">IF(OR(J4="State/IMD",J4="Private IMD",J4="State Chest", S4="Yes"),"Yes",IF(AB4="Yes", "Yes", IF(OR(AB4="No",AB4="No Record"),"No","")))</f>
        <v>Yes</v>
      </c>
      <c r="Y4" s="15">
        <v>0.1889336639801612</v>
      </c>
      <c r="Z4" s="16" t="s">
        <v>36</v>
      </c>
      <c r="AA4" s="13" t="s">
        <v>36</v>
      </c>
      <c r="AB4" s="13" t="s">
        <v>37</v>
      </c>
    </row>
    <row r="5" spans="1:30" ht="15" x14ac:dyDescent="0.25">
      <c r="A5" s="8" t="s">
        <v>42</v>
      </c>
      <c r="B5" s="8" t="b">
        <v>1</v>
      </c>
      <c r="C5" s="62" t="s">
        <v>42</v>
      </c>
      <c r="D5" s="63" t="s">
        <v>43</v>
      </c>
      <c r="E5" s="63"/>
      <c r="F5" s="13" t="str">
        <f t="shared" si="0"/>
        <v>Yes</v>
      </c>
      <c r="G5" s="14">
        <v>15309008.333862856</v>
      </c>
      <c r="H5" s="13" t="s">
        <v>36</v>
      </c>
      <c r="I5" s="13" t="s">
        <v>36</v>
      </c>
      <c r="J5" s="13" t="s">
        <v>40</v>
      </c>
      <c r="K5" s="13" t="s">
        <v>30</v>
      </c>
      <c r="L5" s="13">
        <v>3</v>
      </c>
      <c r="M5" s="13">
        <v>2</v>
      </c>
      <c r="N5" s="13">
        <v>2</v>
      </c>
      <c r="O5" s="13">
        <v>2</v>
      </c>
      <c r="P5" s="13" t="s">
        <v>44</v>
      </c>
      <c r="Q5" s="89">
        <v>2</v>
      </c>
      <c r="R5" s="13" t="s">
        <v>45</v>
      </c>
      <c r="S5" s="13" t="s">
        <v>34</v>
      </c>
      <c r="T5" s="13" t="s">
        <v>30</v>
      </c>
      <c r="U5" s="13" t="s">
        <v>36</v>
      </c>
      <c r="V5" s="13" t="s">
        <v>36</v>
      </c>
      <c r="W5" s="13" t="s">
        <v>36</v>
      </c>
      <c r="X5" s="13" t="str">
        <f t="shared" si="1"/>
        <v>Yes</v>
      </c>
      <c r="Y5" s="15">
        <v>0.26733058797153947</v>
      </c>
      <c r="Z5" s="16" t="s">
        <v>36</v>
      </c>
      <c r="AA5" s="13" t="s">
        <v>36</v>
      </c>
      <c r="AB5" s="13" t="s">
        <v>37</v>
      </c>
    </row>
    <row r="6" spans="1:30" ht="15" x14ac:dyDescent="0.25">
      <c r="A6" s="8" t="s">
        <v>46</v>
      </c>
      <c r="B6" s="8" t="b">
        <v>1</v>
      </c>
      <c r="C6" s="62" t="s">
        <v>46</v>
      </c>
      <c r="D6" s="63" t="s">
        <v>47</v>
      </c>
      <c r="E6" s="63"/>
      <c r="F6" s="13" t="str">
        <f t="shared" si="0"/>
        <v>Yes</v>
      </c>
      <c r="G6" s="14">
        <v>222861757.65335429</v>
      </c>
      <c r="H6" s="13" t="s">
        <v>36</v>
      </c>
      <c r="I6" s="13" t="s">
        <v>36</v>
      </c>
      <c r="J6" s="13" t="s">
        <v>40</v>
      </c>
      <c r="K6" s="13" t="s">
        <v>36</v>
      </c>
      <c r="L6" s="13">
        <v>3</v>
      </c>
      <c r="M6" s="13">
        <v>2</v>
      </c>
      <c r="N6" s="13">
        <v>2</v>
      </c>
      <c r="O6" s="13">
        <v>2</v>
      </c>
      <c r="P6" s="13" t="s">
        <v>44</v>
      </c>
      <c r="Q6" s="89">
        <v>2</v>
      </c>
      <c r="R6" s="13" t="s">
        <v>45</v>
      </c>
      <c r="S6" s="13" t="s">
        <v>34</v>
      </c>
      <c r="T6" s="13" t="s">
        <v>30</v>
      </c>
      <c r="U6" s="13" t="s">
        <v>30</v>
      </c>
      <c r="V6" s="13" t="s">
        <v>36</v>
      </c>
      <c r="W6" s="13" t="s">
        <v>36</v>
      </c>
      <c r="X6" s="13" t="str">
        <f t="shared" si="1"/>
        <v>Yes</v>
      </c>
      <c r="Y6" s="15">
        <v>0.24711713049685483</v>
      </c>
      <c r="Z6" s="16" t="s">
        <v>36</v>
      </c>
      <c r="AA6" s="13" t="s">
        <v>36</v>
      </c>
      <c r="AB6" s="13" t="s">
        <v>37</v>
      </c>
    </row>
    <row r="7" spans="1:30" ht="15" x14ac:dyDescent="0.25">
      <c r="A7" s="8" t="s">
        <v>48</v>
      </c>
      <c r="B7" s="8" t="b">
        <v>1</v>
      </c>
      <c r="C7" s="62" t="s">
        <v>48</v>
      </c>
      <c r="D7" s="63" t="s">
        <v>49</v>
      </c>
      <c r="E7" s="63"/>
      <c r="F7" s="13" t="str">
        <f t="shared" si="0"/>
        <v>Yes</v>
      </c>
      <c r="G7" s="14">
        <v>12958482.491460085</v>
      </c>
      <c r="H7" s="13" t="s">
        <v>36</v>
      </c>
      <c r="I7" s="13" t="s">
        <v>36</v>
      </c>
      <c r="J7" s="13" t="s">
        <v>40</v>
      </c>
      <c r="K7" s="13" t="s">
        <v>36</v>
      </c>
      <c r="L7" s="13">
        <v>3</v>
      </c>
      <c r="M7" s="13">
        <v>2</v>
      </c>
      <c r="N7" s="13">
        <v>2</v>
      </c>
      <c r="O7" s="13">
        <v>2</v>
      </c>
      <c r="P7" s="13" t="s">
        <v>44</v>
      </c>
      <c r="Q7" s="89">
        <v>2</v>
      </c>
      <c r="R7" s="13" t="s">
        <v>50</v>
      </c>
      <c r="S7" s="13" t="s">
        <v>34</v>
      </c>
      <c r="T7" s="13" t="s">
        <v>30</v>
      </c>
      <c r="U7" s="13" t="s">
        <v>36</v>
      </c>
      <c r="V7" s="13" t="s">
        <v>30</v>
      </c>
      <c r="W7" s="13" t="s">
        <v>36</v>
      </c>
      <c r="X7" s="13" t="str">
        <f t="shared" si="1"/>
        <v>Yes</v>
      </c>
      <c r="Y7" s="15">
        <v>0.16649128817541112</v>
      </c>
      <c r="Z7" s="16" t="s">
        <v>36</v>
      </c>
      <c r="AA7" s="13" t="s">
        <v>36</v>
      </c>
      <c r="AB7" s="13" t="s">
        <v>37</v>
      </c>
    </row>
    <row r="8" spans="1:30" ht="15" x14ac:dyDescent="0.25">
      <c r="A8" s="8" t="s">
        <v>51</v>
      </c>
      <c r="B8" s="8" t="b">
        <v>1</v>
      </c>
      <c r="C8" s="62" t="s">
        <v>51</v>
      </c>
      <c r="D8" s="63" t="s">
        <v>52</v>
      </c>
      <c r="E8" s="63" t="s">
        <v>53</v>
      </c>
      <c r="F8" s="13" t="str">
        <f t="shared" si="0"/>
        <v>Yes</v>
      </c>
      <c r="G8" s="14">
        <v>-16913437.310201291</v>
      </c>
      <c r="H8" s="13" t="s">
        <v>36</v>
      </c>
      <c r="I8" s="13" t="s">
        <v>36</v>
      </c>
      <c r="J8" s="13" t="s">
        <v>40</v>
      </c>
      <c r="K8" s="13" t="s">
        <v>36</v>
      </c>
      <c r="L8" s="13">
        <v>3</v>
      </c>
      <c r="M8" s="13">
        <v>2</v>
      </c>
      <c r="N8" s="13">
        <v>2</v>
      </c>
      <c r="O8" s="13">
        <v>1</v>
      </c>
      <c r="P8" s="13" t="s">
        <v>44</v>
      </c>
      <c r="Q8" s="89">
        <v>2</v>
      </c>
      <c r="R8" s="13" t="s">
        <v>54</v>
      </c>
      <c r="S8" s="13" t="s">
        <v>36</v>
      </c>
      <c r="T8" s="13" t="s">
        <v>36</v>
      </c>
      <c r="U8" s="13" t="s">
        <v>36</v>
      </c>
      <c r="V8" s="13" t="s">
        <v>36</v>
      </c>
      <c r="W8" s="13" t="s">
        <v>36</v>
      </c>
      <c r="X8" s="13" t="str">
        <f t="shared" si="1"/>
        <v>Yes</v>
      </c>
      <c r="Y8" s="15">
        <v>0.68100158761106311</v>
      </c>
      <c r="Z8" s="16" t="s">
        <v>36</v>
      </c>
      <c r="AA8" s="13" t="s">
        <v>55</v>
      </c>
      <c r="AB8" s="13" t="s">
        <v>37</v>
      </c>
    </row>
    <row r="9" spans="1:30" ht="15" x14ac:dyDescent="0.25">
      <c r="A9" s="8" t="s">
        <v>56</v>
      </c>
      <c r="B9" s="8" t="b">
        <v>1</v>
      </c>
      <c r="C9" s="62" t="s">
        <v>56</v>
      </c>
      <c r="D9" s="63" t="s">
        <v>52</v>
      </c>
      <c r="E9" s="63" t="s">
        <v>57</v>
      </c>
      <c r="F9" s="13" t="str">
        <f t="shared" si="0"/>
        <v>No</v>
      </c>
      <c r="G9" s="14">
        <v>12722903.87790587</v>
      </c>
      <c r="H9" s="13" t="s">
        <v>30</v>
      </c>
      <c r="I9" s="13" t="s">
        <v>58</v>
      </c>
      <c r="J9" s="13" t="s">
        <v>40</v>
      </c>
      <c r="K9" s="13" t="s">
        <v>36</v>
      </c>
      <c r="L9" s="13">
        <v>3</v>
      </c>
      <c r="M9" s="13">
        <v>2</v>
      </c>
      <c r="N9" s="13">
        <v>2</v>
      </c>
      <c r="O9" s="13">
        <v>2</v>
      </c>
      <c r="P9" s="13" t="s">
        <v>44</v>
      </c>
      <c r="Q9" s="89">
        <v>2</v>
      </c>
      <c r="R9" s="13" t="s">
        <v>54</v>
      </c>
      <c r="S9" s="13" t="s">
        <v>44</v>
      </c>
      <c r="T9" s="13" t="s">
        <v>30</v>
      </c>
      <c r="U9" s="13" t="s">
        <v>30</v>
      </c>
      <c r="V9" s="13" t="s">
        <v>30</v>
      </c>
      <c r="W9" s="13" t="s">
        <v>35</v>
      </c>
      <c r="X9" s="13" t="str">
        <f t="shared" si="1"/>
        <v>Yes</v>
      </c>
      <c r="Y9" s="15">
        <v>0.16039067246132996</v>
      </c>
      <c r="Z9" s="16" t="s">
        <v>36</v>
      </c>
      <c r="AA9" s="13" t="s">
        <v>55</v>
      </c>
      <c r="AB9" s="13" t="s">
        <v>37</v>
      </c>
    </row>
    <row r="10" spans="1:30" ht="15" x14ac:dyDescent="0.25">
      <c r="A10" s="8" t="s">
        <v>59</v>
      </c>
      <c r="B10" s="8" t="b">
        <v>1</v>
      </c>
      <c r="C10" s="62" t="s">
        <v>59</v>
      </c>
      <c r="D10" s="63" t="s">
        <v>60</v>
      </c>
      <c r="E10" s="63" t="s">
        <v>61</v>
      </c>
      <c r="F10" s="13" t="str">
        <f t="shared" si="0"/>
        <v>Yes</v>
      </c>
      <c r="G10" s="14">
        <v>56080056.357680842</v>
      </c>
      <c r="H10" s="13" t="s">
        <v>36</v>
      </c>
      <c r="I10" s="13" t="s">
        <v>36</v>
      </c>
      <c r="J10" s="13" t="s">
        <v>40</v>
      </c>
      <c r="K10" s="13" t="s">
        <v>36</v>
      </c>
      <c r="L10" s="13">
        <v>3</v>
      </c>
      <c r="M10" s="13">
        <v>2</v>
      </c>
      <c r="N10" s="13">
        <v>2</v>
      </c>
      <c r="O10" s="13">
        <v>2</v>
      </c>
      <c r="P10" s="13" t="s">
        <v>44</v>
      </c>
      <c r="Q10" s="89">
        <v>2</v>
      </c>
      <c r="R10" s="13" t="s">
        <v>62</v>
      </c>
      <c r="S10" s="13" t="s">
        <v>34</v>
      </c>
      <c r="T10" s="13" t="s">
        <v>30</v>
      </c>
      <c r="U10" s="13" t="s">
        <v>30</v>
      </c>
      <c r="V10" s="13" t="s">
        <v>36</v>
      </c>
      <c r="W10" s="13" t="s">
        <v>36</v>
      </c>
      <c r="X10" s="13" t="str">
        <f t="shared" si="1"/>
        <v>Yes</v>
      </c>
      <c r="Y10" s="15">
        <v>0.16040882392613212</v>
      </c>
      <c r="Z10" s="16" t="s">
        <v>36</v>
      </c>
      <c r="AA10" s="13" t="s">
        <v>36</v>
      </c>
      <c r="AB10" s="13" t="s">
        <v>37</v>
      </c>
    </row>
    <row r="11" spans="1:30" ht="15" x14ac:dyDescent="0.25">
      <c r="A11" s="8" t="s">
        <v>63</v>
      </c>
      <c r="B11" s="8" t="b">
        <v>1</v>
      </c>
      <c r="C11" s="62" t="s">
        <v>63</v>
      </c>
      <c r="D11" s="63" t="s">
        <v>64</v>
      </c>
      <c r="E11" s="63"/>
      <c r="F11" s="13" t="str">
        <f t="shared" si="0"/>
        <v>No</v>
      </c>
      <c r="G11" s="14">
        <v>140871209.08702436</v>
      </c>
      <c r="H11" s="13" t="s">
        <v>36</v>
      </c>
      <c r="I11" s="13" t="s">
        <v>30</v>
      </c>
      <c r="J11" s="13" t="s">
        <v>40</v>
      </c>
      <c r="K11" s="13" t="s">
        <v>30</v>
      </c>
      <c r="L11" s="13">
        <v>3</v>
      </c>
      <c r="M11" s="13">
        <v>2</v>
      </c>
      <c r="N11" s="13">
        <v>2</v>
      </c>
      <c r="O11" s="13">
        <v>2</v>
      </c>
      <c r="P11" s="13" t="s">
        <v>44</v>
      </c>
      <c r="Q11" s="89">
        <v>2</v>
      </c>
      <c r="R11" s="13" t="s">
        <v>45</v>
      </c>
      <c r="S11" s="13" t="s">
        <v>34</v>
      </c>
      <c r="T11" s="13" t="s">
        <v>30</v>
      </c>
      <c r="U11" s="13" t="s">
        <v>30</v>
      </c>
      <c r="V11" s="13" t="s">
        <v>30</v>
      </c>
      <c r="W11" s="13" t="s">
        <v>36</v>
      </c>
      <c r="X11" s="13" t="str">
        <f t="shared" si="1"/>
        <v>Yes</v>
      </c>
      <c r="Y11" s="15">
        <v>0.21379248408406012</v>
      </c>
      <c r="Z11" s="16" t="s">
        <v>36</v>
      </c>
      <c r="AA11" s="13" t="s">
        <v>36</v>
      </c>
      <c r="AB11" s="13" t="s">
        <v>37</v>
      </c>
    </row>
    <row r="12" spans="1:30" ht="15" x14ac:dyDescent="0.25">
      <c r="A12" s="8" t="s">
        <v>65</v>
      </c>
      <c r="B12" s="8" t="b">
        <v>1</v>
      </c>
      <c r="C12" s="62" t="s">
        <v>65</v>
      </c>
      <c r="D12" s="63" t="s">
        <v>66</v>
      </c>
      <c r="E12" s="63"/>
      <c r="F12" s="13" t="str">
        <f t="shared" si="0"/>
        <v>Yes</v>
      </c>
      <c r="G12" s="14">
        <v>-55474999.569012895</v>
      </c>
      <c r="H12" s="13" t="s">
        <v>67</v>
      </c>
      <c r="I12" s="13" t="s">
        <v>36</v>
      </c>
      <c r="J12" s="13" t="s">
        <v>40</v>
      </c>
      <c r="K12" s="13" t="s">
        <v>36</v>
      </c>
      <c r="L12" s="13">
        <v>3</v>
      </c>
      <c r="M12" s="13">
        <v>2</v>
      </c>
      <c r="N12" s="13">
        <v>2</v>
      </c>
      <c r="O12" s="13">
        <v>2</v>
      </c>
      <c r="P12" s="13" t="s">
        <v>44</v>
      </c>
      <c r="Q12" s="89">
        <v>2</v>
      </c>
      <c r="R12" s="13" t="s">
        <v>62</v>
      </c>
      <c r="S12" s="13" t="s">
        <v>34</v>
      </c>
      <c r="T12" s="13" t="s">
        <v>30</v>
      </c>
      <c r="U12" s="13" t="s">
        <v>30</v>
      </c>
      <c r="V12" s="13" t="s">
        <v>36</v>
      </c>
      <c r="W12" s="13" t="s">
        <v>36</v>
      </c>
      <c r="X12" s="13" t="str">
        <f t="shared" si="1"/>
        <v>Yes</v>
      </c>
      <c r="Y12" s="15">
        <v>0.22261075744443448</v>
      </c>
      <c r="Z12" s="16" t="s">
        <v>36</v>
      </c>
      <c r="AA12" s="13" t="s">
        <v>36</v>
      </c>
      <c r="AB12" s="13" t="s">
        <v>37</v>
      </c>
    </row>
    <row r="13" spans="1:30" ht="15" x14ac:dyDescent="0.25">
      <c r="A13" s="8" t="s">
        <v>68</v>
      </c>
      <c r="B13" s="8" t="b">
        <v>1</v>
      </c>
      <c r="C13" s="62" t="s">
        <v>68</v>
      </c>
      <c r="D13" s="63" t="s">
        <v>69</v>
      </c>
      <c r="E13" s="63" t="s">
        <v>70</v>
      </c>
      <c r="F13" s="13" t="str">
        <f t="shared" si="0"/>
        <v>Yes</v>
      </c>
      <c r="G13" s="14">
        <v>7692169.6886541415</v>
      </c>
      <c r="H13" s="13" t="s">
        <v>36</v>
      </c>
      <c r="I13" s="13" t="s">
        <v>36</v>
      </c>
      <c r="J13" s="13" t="s">
        <v>40</v>
      </c>
      <c r="K13" s="13" t="s">
        <v>30</v>
      </c>
      <c r="L13" s="13">
        <v>3</v>
      </c>
      <c r="M13" s="13">
        <v>2</v>
      </c>
      <c r="N13" s="13">
        <v>2</v>
      </c>
      <c r="O13" s="13">
        <v>2</v>
      </c>
      <c r="P13" s="13" t="s">
        <v>44</v>
      </c>
      <c r="Q13" s="89">
        <v>2</v>
      </c>
      <c r="R13" s="13" t="s">
        <v>71</v>
      </c>
      <c r="S13" s="13" t="s">
        <v>34</v>
      </c>
      <c r="T13" s="13" t="s">
        <v>36</v>
      </c>
      <c r="U13" s="13" t="s">
        <v>36</v>
      </c>
      <c r="V13" s="13" t="s">
        <v>30</v>
      </c>
      <c r="W13" s="13" t="s">
        <v>36</v>
      </c>
      <c r="X13" s="13" t="str">
        <f t="shared" si="1"/>
        <v>Yes</v>
      </c>
      <c r="Y13" s="15">
        <v>0.35176007657130703</v>
      </c>
      <c r="Z13" s="16" t="s">
        <v>36</v>
      </c>
      <c r="AA13" s="13" t="s">
        <v>36</v>
      </c>
      <c r="AB13" s="13" t="s">
        <v>37</v>
      </c>
    </row>
    <row r="14" spans="1:30" ht="15" x14ac:dyDescent="0.25">
      <c r="A14" s="8" t="s">
        <v>72</v>
      </c>
      <c r="B14" s="8" t="b">
        <v>1</v>
      </c>
      <c r="C14" s="62" t="s">
        <v>72</v>
      </c>
      <c r="D14" s="63" t="s">
        <v>73</v>
      </c>
      <c r="E14" s="63"/>
      <c r="F14" s="13" t="str">
        <f t="shared" si="0"/>
        <v>Yes</v>
      </c>
      <c r="G14" s="14">
        <v>16543872.324033005</v>
      </c>
      <c r="H14" s="13" t="s">
        <v>36</v>
      </c>
      <c r="I14" s="13" t="s">
        <v>36</v>
      </c>
      <c r="J14" s="13" t="s">
        <v>40</v>
      </c>
      <c r="K14" s="13" t="s">
        <v>36</v>
      </c>
      <c r="L14" s="13">
        <v>3</v>
      </c>
      <c r="M14" s="13">
        <v>2</v>
      </c>
      <c r="N14" s="13">
        <v>2</v>
      </c>
      <c r="O14" s="13">
        <v>2</v>
      </c>
      <c r="P14" s="13" t="s">
        <v>44</v>
      </c>
      <c r="Q14" s="89">
        <v>2</v>
      </c>
      <c r="R14" s="13" t="s">
        <v>74</v>
      </c>
      <c r="S14" s="13" t="s">
        <v>34</v>
      </c>
      <c r="T14" s="13" t="s">
        <v>30</v>
      </c>
      <c r="U14" s="13" t="s">
        <v>30</v>
      </c>
      <c r="V14" s="13" t="s">
        <v>36</v>
      </c>
      <c r="W14" s="13" t="s">
        <v>36</v>
      </c>
      <c r="X14" s="13" t="str">
        <f t="shared" si="1"/>
        <v>Yes</v>
      </c>
      <c r="Y14" s="15">
        <v>0.26028539987930849</v>
      </c>
      <c r="Z14" s="16" t="s">
        <v>36</v>
      </c>
      <c r="AA14" s="13" t="s">
        <v>36</v>
      </c>
      <c r="AB14" s="13" t="s">
        <v>37</v>
      </c>
    </row>
    <row r="15" spans="1:30" ht="15" x14ac:dyDescent="0.25">
      <c r="A15" s="8" t="s">
        <v>75</v>
      </c>
      <c r="B15" s="8" t="b">
        <v>1</v>
      </c>
      <c r="C15" s="62" t="s">
        <v>75</v>
      </c>
      <c r="D15" s="63" t="s">
        <v>76</v>
      </c>
      <c r="E15" s="63"/>
      <c r="F15" s="13" t="str">
        <f t="shared" si="0"/>
        <v>No</v>
      </c>
      <c r="G15" s="14">
        <v>15032123.276323428</v>
      </c>
      <c r="H15" s="13" t="s">
        <v>36</v>
      </c>
      <c r="I15" s="13" t="s">
        <v>30</v>
      </c>
      <c r="J15" s="13" t="s">
        <v>40</v>
      </c>
      <c r="K15" s="13" t="s">
        <v>30</v>
      </c>
      <c r="L15" s="13">
        <v>3</v>
      </c>
      <c r="M15" s="13">
        <v>2</v>
      </c>
      <c r="N15" s="13">
        <v>2</v>
      </c>
      <c r="O15" s="13">
        <v>2</v>
      </c>
      <c r="P15" s="13" t="s">
        <v>44</v>
      </c>
      <c r="Q15" s="89">
        <v>2</v>
      </c>
      <c r="R15" s="13" t="s">
        <v>77</v>
      </c>
      <c r="S15" s="13" t="s">
        <v>34</v>
      </c>
      <c r="T15" s="13" t="s">
        <v>30</v>
      </c>
      <c r="U15" s="13" t="s">
        <v>30</v>
      </c>
      <c r="V15" s="13" t="s">
        <v>30</v>
      </c>
      <c r="W15" s="13" t="s">
        <v>36</v>
      </c>
      <c r="X15" s="13" t="str">
        <f t="shared" si="1"/>
        <v>Yes</v>
      </c>
      <c r="Y15" s="15">
        <v>0.1027902501603592</v>
      </c>
      <c r="Z15" s="16" t="s">
        <v>36</v>
      </c>
      <c r="AA15" s="13" t="s">
        <v>36</v>
      </c>
      <c r="AB15" s="13" t="s">
        <v>37</v>
      </c>
    </row>
    <row r="16" spans="1:30" ht="15" x14ac:dyDescent="0.25">
      <c r="A16" s="8" t="s">
        <v>78</v>
      </c>
      <c r="B16" s="8" t="b">
        <v>1</v>
      </c>
      <c r="C16" s="62" t="s">
        <v>78</v>
      </c>
      <c r="D16" s="63" t="s">
        <v>79</v>
      </c>
      <c r="E16" s="63" t="s">
        <v>80</v>
      </c>
      <c r="F16" s="13" t="str">
        <f t="shared" si="0"/>
        <v>Yes</v>
      </c>
      <c r="G16" s="14">
        <v>7760192.0583738275</v>
      </c>
      <c r="H16" s="13" t="s">
        <v>36</v>
      </c>
      <c r="I16" s="13" t="s">
        <v>36</v>
      </c>
      <c r="J16" s="13" t="s">
        <v>40</v>
      </c>
      <c r="K16" s="13" t="s">
        <v>30</v>
      </c>
      <c r="L16" s="13">
        <v>3</v>
      </c>
      <c r="M16" s="13">
        <v>2</v>
      </c>
      <c r="N16" s="13">
        <v>2</v>
      </c>
      <c r="O16" s="13">
        <v>2</v>
      </c>
      <c r="P16" s="13" t="s">
        <v>44</v>
      </c>
      <c r="Q16" s="89">
        <v>2</v>
      </c>
      <c r="R16" s="13" t="s">
        <v>81</v>
      </c>
      <c r="S16" s="13" t="s">
        <v>34</v>
      </c>
      <c r="T16" s="13" t="s">
        <v>30</v>
      </c>
      <c r="U16" s="13" t="s">
        <v>30</v>
      </c>
      <c r="V16" s="13" t="s">
        <v>36</v>
      </c>
      <c r="W16" s="13" t="s">
        <v>36</v>
      </c>
      <c r="X16" s="13" t="str">
        <f t="shared" si="1"/>
        <v>Yes</v>
      </c>
      <c r="Y16" s="15">
        <v>0.17781170483460559</v>
      </c>
      <c r="Z16" s="16" t="s">
        <v>36</v>
      </c>
      <c r="AA16" s="13" t="s">
        <v>36</v>
      </c>
      <c r="AB16" s="13" t="s">
        <v>37</v>
      </c>
    </row>
    <row r="17" spans="1:28" ht="15" x14ac:dyDescent="0.25">
      <c r="A17" s="8" t="s">
        <v>82</v>
      </c>
      <c r="B17" s="8" t="b">
        <v>1</v>
      </c>
      <c r="C17" s="62" t="s">
        <v>82</v>
      </c>
      <c r="D17" s="63" t="s">
        <v>83</v>
      </c>
      <c r="E17" s="63" t="s">
        <v>84</v>
      </c>
      <c r="F17" s="13" t="str">
        <f t="shared" si="0"/>
        <v>No</v>
      </c>
      <c r="G17" s="14">
        <v>15837417.172655582</v>
      </c>
      <c r="H17" s="13" t="s">
        <v>30</v>
      </c>
      <c r="I17" s="13" t="s">
        <v>30</v>
      </c>
      <c r="J17" s="13" t="s">
        <v>40</v>
      </c>
      <c r="K17" s="13" t="s">
        <v>30</v>
      </c>
      <c r="L17" s="13">
        <v>3</v>
      </c>
      <c r="M17" s="13">
        <v>2</v>
      </c>
      <c r="N17" s="13">
        <v>2</v>
      </c>
      <c r="O17" s="13">
        <v>2</v>
      </c>
      <c r="P17" s="13" t="s">
        <v>44</v>
      </c>
      <c r="Q17" s="89">
        <v>2</v>
      </c>
      <c r="R17" s="13" t="s">
        <v>85</v>
      </c>
      <c r="S17" s="13" t="s">
        <v>34</v>
      </c>
      <c r="T17" s="13" t="s">
        <v>30</v>
      </c>
      <c r="U17" s="13" t="s">
        <v>30</v>
      </c>
      <c r="V17" s="13" t="s">
        <v>30</v>
      </c>
      <c r="W17" s="13" t="s">
        <v>36</v>
      </c>
      <c r="X17" s="13" t="str">
        <f t="shared" si="1"/>
        <v>No</v>
      </c>
      <c r="Y17" s="15">
        <v>0.17134539405281762</v>
      </c>
      <c r="Z17" s="16" t="s">
        <v>36</v>
      </c>
      <c r="AA17" s="13" t="s">
        <v>30</v>
      </c>
      <c r="AB17" s="13" t="s">
        <v>86</v>
      </c>
    </row>
    <row r="18" spans="1:28" ht="15" x14ac:dyDescent="0.25">
      <c r="A18" s="8" t="s">
        <v>87</v>
      </c>
      <c r="B18" s="8" t="b">
        <v>1</v>
      </c>
      <c r="C18" s="62" t="s">
        <v>87</v>
      </c>
      <c r="D18" s="63" t="s">
        <v>88</v>
      </c>
      <c r="E18" s="63" t="s">
        <v>89</v>
      </c>
      <c r="F18" s="13" t="str">
        <f t="shared" si="0"/>
        <v>Yes</v>
      </c>
      <c r="G18" s="14">
        <v>33582710.218196161</v>
      </c>
      <c r="H18" s="13" t="s">
        <v>36</v>
      </c>
      <c r="I18" s="13" t="s">
        <v>36</v>
      </c>
      <c r="J18" s="13" t="s">
        <v>40</v>
      </c>
      <c r="K18" s="13" t="s">
        <v>36</v>
      </c>
      <c r="L18" s="13">
        <v>3</v>
      </c>
      <c r="M18" s="13">
        <v>2</v>
      </c>
      <c r="N18" s="13">
        <v>2</v>
      </c>
      <c r="O18" s="13">
        <v>2</v>
      </c>
      <c r="P18" s="13" t="s">
        <v>44</v>
      </c>
      <c r="Q18" s="89">
        <v>2</v>
      </c>
      <c r="R18" s="13" t="s">
        <v>90</v>
      </c>
      <c r="S18" s="13" t="s">
        <v>34</v>
      </c>
      <c r="T18" s="13" t="s">
        <v>30</v>
      </c>
      <c r="U18" s="13" t="s">
        <v>30</v>
      </c>
      <c r="V18" s="13" t="s">
        <v>36</v>
      </c>
      <c r="W18" s="13" t="s">
        <v>36</v>
      </c>
      <c r="X18" s="13" t="str">
        <f t="shared" si="1"/>
        <v>Yes</v>
      </c>
      <c r="Y18" s="15">
        <v>0.25274768845257167</v>
      </c>
      <c r="Z18" s="16" t="s">
        <v>36</v>
      </c>
      <c r="AA18" s="13" t="s">
        <v>36</v>
      </c>
      <c r="AB18" s="13" t="s">
        <v>37</v>
      </c>
    </row>
    <row r="19" spans="1:28" ht="15" x14ac:dyDescent="0.25">
      <c r="A19" s="8" t="s">
        <v>91</v>
      </c>
      <c r="B19" s="8" t="b">
        <v>1</v>
      </c>
      <c r="C19" s="62" t="s">
        <v>91</v>
      </c>
      <c r="D19" s="63" t="s">
        <v>92</v>
      </c>
      <c r="E19" s="63"/>
      <c r="F19" s="13" t="str">
        <f t="shared" si="0"/>
        <v>Yes</v>
      </c>
      <c r="G19" s="14">
        <v>31458593.973459985</v>
      </c>
      <c r="H19" s="13" t="s">
        <v>36</v>
      </c>
      <c r="I19" s="13" t="s">
        <v>36</v>
      </c>
      <c r="J19" s="13" t="s">
        <v>40</v>
      </c>
      <c r="K19" s="13" t="s">
        <v>36</v>
      </c>
      <c r="L19" s="13">
        <v>3</v>
      </c>
      <c r="M19" s="13">
        <v>2</v>
      </c>
      <c r="N19" s="13">
        <v>2</v>
      </c>
      <c r="O19" s="13">
        <v>2</v>
      </c>
      <c r="P19" s="13" t="s">
        <v>44</v>
      </c>
      <c r="Q19" s="89">
        <v>2</v>
      </c>
      <c r="R19" s="13" t="s">
        <v>93</v>
      </c>
      <c r="S19" s="13" t="s">
        <v>34</v>
      </c>
      <c r="T19" s="13" t="s">
        <v>30</v>
      </c>
      <c r="U19" s="13" t="s">
        <v>30</v>
      </c>
      <c r="V19" s="13" t="s">
        <v>36</v>
      </c>
      <c r="W19" s="13" t="s">
        <v>36</v>
      </c>
      <c r="X19" s="13" t="str">
        <f t="shared" si="1"/>
        <v>Yes</v>
      </c>
      <c r="Y19" s="15">
        <v>0.19614897329859202</v>
      </c>
      <c r="Z19" s="16" t="s">
        <v>36</v>
      </c>
      <c r="AA19" s="13" t="s">
        <v>36</v>
      </c>
      <c r="AB19" s="13" t="s">
        <v>37</v>
      </c>
    </row>
    <row r="20" spans="1:28" ht="15" x14ac:dyDescent="0.25">
      <c r="A20" s="8" t="s">
        <v>94</v>
      </c>
      <c r="B20" s="8" t="b">
        <v>1</v>
      </c>
      <c r="C20" s="62" t="s">
        <v>94</v>
      </c>
      <c r="D20" s="63" t="s">
        <v>95</v>
      </c>
      <c r="E20" s="64"/>
      <c r="F20" s="13" t="str">
        <f t="shared" si="0"/>
        <v>No</v>
      </c>
      <c r="G20" s="14">
        <v>-1938126.2889439429</v>
      </c>
      <c r="H20" s="13" t="s">
        <v>30</v>
      </c>
      <c r="I20" s="13" t="s">
        <v>30</v>
      </c>
      <c r="J20" s="13" t="s">
        <v>40</v>
      </c>
      <c r="K20" s="13" t="s">
        <v>36</v>
      </c>
      <c r="L20" s="13">
        <v>3</v>
      </c>
      <c r="M20" s="13">
        <v>2</v>
      </c>
      <c r="N20" s="13">
        <v>2</v>
      </c>
      <c r="O20" s="13">
        <v>2</v>
      </c>
      <c r="P20" s="13" t="s">
        <v>44</v>
      </c>
      <c r="Q20" s="89">
        <v>2</v>
      </c>
      <c r="R20" s="13" t="s">
        <v>45</v>
      </c>
      <c r="S20" s="13" t="s">
        <v>34</v>
      </c>
      <c r="T20" s="13" t="s">
        <v>30</v>
      </c>
      <c r="U20" s="13" t="s">
        <v>30</v>
      </c>
      <c r="V20" s="13" t="s">
        <v>30</v>
      </c>
      <c r="W20" s="13" t="s">
        <v>35</v>
      </c>
      <c r="X20" s="13" t="str">
        <f t="shared" si="1"/>
        <v>No</v>
      </c>
      <c r="Y20" s="15">
        <v>2.860530606195346E-2</v>
      </c>
      <c r="Z20" s="16" t="s">
        <v>36</v>
      </c>
      <c r="AA20" s="13" t="s">
        <v>55</v>
      </c>
      <c r="AB20" s="13" t="s">
        <v>86</v>
      </c>
    </row>
    <row r="21" spans="1:28" ht="15" x14ac:dyDescent="0.25">
      <c r="A21" s="8" t="s">
        <v>96</v>
      </c>
      <c r="B21" s="8" t="b">
        <v>1</v>
      </c>
      <c r="C21" s="62" t="s">
        <v>96</v>
      </c>
      <c r="D21" s="63" t="s">
        <v>97</v>
      </c>
      <c r="E21" s="63"/>
      <c r="F21" s="13" t="str">
        <f t="shared" si="0"/>
        <v>No</v>
      </c>
      <c r="G21" s="14">
        <v>1947286.1655662204</v>
      </c>
      <c r="H21" s="13" t="s">
        <v>30</v>
      </c>
      <c r="I21" s="13" t="s">
        <v>30</v>
      </c>
      <c r="J21" s="13" t="s">
        <v>40</v>
      </c>
      <c r="K21" s="13" t="s">
        <v>30</v>
      </c>
      <c r="L21" s="13">
        <v>3</v>
      </c>
      <c r="M21" s="13">
        <v>2</v>
      </c>
      <c r="N21" s="13">
        <v>2</v>
      </c>
      <c r="O21" s="13">
        <v>2</v>
      </c>
      <c r="P21" s="13" t="s">
        <v>44</v>
      </c>
      <c r="Q21" s="89">
        <v>2</v>
      </c>
      <c r="R21" s="13" t="s">
        <v>62</v>
      </c>
      <c r="S21" s="13" t="s">
        <v>34</v>
      </c>
      <c r="T21" s="13" t="s">
        <v>30</v>
      </c>
      <c r="U21" s="13" t="s">
        <v>30</v>
      </c>
      <c r="V21" s="13" t="s">
        <v>30</v>
      </c>
      <c r="W21" s="13" t="s">
        <v>35</v>
      </c>
      <c r="X21" s="13" t="str">
        <f t="shared" si="1"/>
        <v>Yes</v>
      </c>
      <c r="Y21" s="15">
        <v>0.25708861782050246</v>
      </c>
      <c r="Z21" s="16" t="s">
        <v>36</v>
      </c>
      <c r="AA21" s="13" t="s">
        <v>36</v>
      </c>
      <c r="AB21" s="13" t="s">
        <v>37</v>
      </c>
    </row>
    <row r="22" spans="1:28" ht="15" x14ac:dyDescent="0.25">
      <c r="A22" s="8" t="s">
        <v>98</v>
      </c>
      <c r="B22" s="8" t="b">
        <v>1</v>
      </c>
      <c r="C22" s="62" t="s">
        <v>98</v>
      </c>
      <c r="D22" s="63" t="s">
        <v>99</v>
      </c>
      <c r="E22" s="63"/>
      <c r="F22" s="13" t="str">
        <f t="shared" si="0"/>
        <v>No</v>
      </c>
      <c r="G22" s="14">
        <v>480836.03849761467</v>
      </c>
      <c r="H22" s="13" t="s">
        <v>30</v>
      </c>
      <c r="I22" s="13" t="s">
        <v>30</v>
      </c>
      <c r="J22" s="13" t="s">
        <v>40</v>
      </c>
      <c r="K22" s="13" t="s">
        <v>30</v>
      </c>
      <c r="L22" s="13">
        <v>3</v>
      </c>
      <c r="M22" s="13">
        <v>2</v>
      </c>
      <c r="N22" s="13">
        <v>2</v>
      </c>
      <c r="O22" s="13">
        <v>2</v>
      </c>
      <c r="P22" s="13" t="s">
        <v>44</v>
      </c>
      <c r="Q22" s="89">
        <v>2</v>
      </c>
      <c r="R22" s="13" t="s">
        <v>45</v>
      </c>
      <c r="S22" s="13" t="s">
        <v>34</v>
      </c>
      <c r="T22" s="13" t="s">
        <v>30</v>
      </c>
      <c r="U22" s="13" t="s">
        <v>30</v>
      </c>
      <c r="V22" s="13" t="s">
        <v>30</v>
      </c>
      <c r="W22" s="13" t="s">
        <v>35</v>
      </c>
      <c r="X22" s="13" t="str">
        <f t="shared" si="1"/>
        <v>No</v>
      </c>
      <c r="Y22" s="15">
        <v>4.6454767726161368E-2</v>
      </c>
      <c r="Z22" s="16" t="s">
        <v>36</v>
      </c>
      <c r="AA22" s="13" t="s">
        <v>55</v>
      </c>
      <c r="AB22" s="13" t="s">
        <v>86</v>
      </c>
    </row>
    <row r="23" spans="1:28" ht="15" x14ac:dyDescent="0.25">
      <c r="A23" s="8" t="s">
        <v>100</v>
      </c>
      <c r="B23" s="8" t="b">
        <v>1</v>
      </c>
      <c r="C23" s="62" t="s">
        <v>100</v>
      </c>
      <c r="D23" s="63" t="s">
        <v>101</v>
      </c>
      <c r="E23" s="63" t="s">
        <v>102</v>
      </c>
      <c r="F23" s="13" t="str">
        <f t="shared" si="0"/>
        <v>No</v>
      </c>
      <c r="G23" s="14">
        <v>9897446.8630231414</v>
      </c>
      <c r="H23" s="13" t="s">
        <v>30</v>
      </c>
      <c r="I23" s="13" t="s">
        <v>30</v>
      </c>
      <c r="J23" s="13" t="s">
        <v>40</v>
      </c>
      <c r="K23" s="13" t="s">
        <v>30</v>
      </c>
      <c r="L23" s="13">
        <v>3</v>
      </c>
      <c r="M23" s="13">
        <v>2</v>
      </c>
      <c r="N23" s="13">
        <v>2</v>
      </c>
      <c r="O23" s="13">
        <v>2</v>
      </c>
      <c r="P23" s="13" t="s">
        <v>44</v>
      </c>
      <c r="Q23" s="89">
        <v>2</v>
      </c>
      <c r="R23" s="13" t="s">
        <v>103</v>
      </c>
      <c r="S23" s="13" t="s">
        <v>34</v>
      </c>
      <c r="T23" s="13" t="s">
        <v>30</v>
      </c>
      <c r="U23" s="13" t="s">
        <v>30</v>
      </c>
      <c r="V23" s="13" t="s">
        <v>30</v>
      </c>
      <c r="W23" s="13" t="s">
        <v>36</v>
      </c>
      <c r="X23" s="13" t="str">
        <f t="shared" si="1"/>
        <v>No</v>
      </c>
      <c r="Y23" s="15">
        <v>0.11146696809846772</v>
      </c>
      <c r="Z23" s="16" t="s">
        <v>36</v>
      </c>
      <c r="AA23" s="13" t="s">
        <v>30</v>
      </c>
      <c r="AB23" s="13" t="s">
        <v>86</v>
      </c>
    </row>
    <row r="24" spans="1:28" ht="15" x14ac:dyDescent="0.25">
      <c r="A24" s="8" t="s">
        <v>104</v>
      </c>
      <c r="B24" s="8" t="b">
        <v>1</v>
      </c>
      <c r="C24" s="62" t="s">
        <v>104</v>
      </c>
      <c r="D24" s="63" t="s">
        <v>105</v>
      </c>
      <c r="E24" s="63" t="s">
        <v>106</v>
      </c>
      <c r="F24" s="13" t="str">
        <f t="shared" si="0"/>
        <v>No</v>
      </c>
      <c r="G24" s="14">
        <v>491996.06309584866</v>
      </c>
      <c r="H24" s="13" t="s">
        <v>30</v>
      </c>
      <c r="I24" s="13" t="s">
        <v>30</v>
      </c>
      <c r="J24" s="13" t="s">
        <v>31</v>
      </c>
      <c r="K24" s="13" t="s">
        <v>30</v>
      </c>
      <c r="L24" s="13">
        <v>3</v>
      </c>
      <c r="M24" s="13">
        <v>2</v>
      </c>
      <c r="N24" s="13">
        <v>2</v>
      </c>
      <c r="O24" s="13">
        <v>2</v>
      </c>
      <c r="P24" s="13" t="s">
        <v>32</v>
      </c>
      <c r="Q24" s="89">
        <v>1</v>
      </c>
      <c r="R24" s="13" t="s">
        <v>107</v>
      </c>
      <c r="S24" s="13" t="s">
        <v>34</v>
      </c>
      <c r="T24" s="13" t="s">
        <v>30</v>
      </c>
      <c r="U24" s="13" t="s">
        <v>30</v>
      </c>
      <c r="V24" s="13" t="s">
        <v>30</v>
      </c>
      <c r="W24" s="13" t="s">
        <v>35</v>
      </c>
      <c r="X24" s="13" t="str">
        <f t="shared" si="1"/>
        <v>Yes</v>
      </c>
      <c r="Y24" s="15">
        <v>6.9860279441117765E-2</v>
      </c>
      <c r="Z24" s="16" t="s">
        <v>36</v>
      </c>
      <c r="AA24" s="13" t="s">
        <v>55</v>
      </c>
      <c r="AB24" s="13" t="s">
        <v>37</v>
      </c>
    </row>
    <row r="25" spans="1:28" ht="15" x14ac:dyDescent="0.25">
      <c r="A25" s="8" t="s">
        <v>108</v>
      </c>
      <c r="B25" s="8" t="b">
        <v>1</v>
      </c>
      <c r="C25" s="62" t="s">
        <v>108</v>
      </c>
      <c r="D25" s="63" t="s">
        <v>109</v>
      </c>
      <c r="E25" s="63" t="s">
        <v>110</v>
      </c>
      <c r="F25" s="13" t="str">
        <f t="shared" si="0"/>
        <v>No</v>
      </c>
      <c r="G25" s="14">
        <v>-16090.883522090578</v>
      </c>
      <c r="H25" s="13" t="s">
        <v>30</v>
      </c>
      <c r="I25" s="13" t="s">
        <v>30</v>
      </c>
      <c r="J25" s="13" t="s">
        <v>31</v>
      </c>
      <c r="K25" s="13" t="s">
        <v>30</v>
      </c>
      <c r="L25" s="13">
        <v>3</v>
      </c>
      <c r="M25" s="13">
        <v>2</v>
      </c>
      <c r="N25" s="13">
        <v>2</v>
      </c>
      <c r="O25" s="13">
        <v>2</v>
      </c>
      <c r="P25" s="13" t="s">
        <v>32</v>
      </c>
      <c r="Q25" s="89">
        <v>1</v>
      </c>
      <c r="R25" s="13" t="s">
        <v>111</v>
      </c>
      <c r="S25" s="13" t="s">
        <v>34</v>
      </c>
      <c r="T25" s="13" t="s">
        <v>36</v>
      </c>
      <c r="U25" s="13" t="s">
        <v>30</v>
      </c>
      <c r="V25" s="13" t="s">
        <v>30</v>
      </c>
      <c r="W25" s="13" t="s">
        <v>35</v>
      </c>
      <c r="X25" s="13" t="str">
        <f t="shared" si="1"/>
        <v>No</v>
      </c>
      <c r="Y25" s="15">
        <v>0.16073354908306364</v>
      </c>
      <c r="Z25" s="16" t="s">
        <v>36</v>
      </c>
      <c r="AA25" s="13" t="s">
        <v>30</v>
      </c>
      <c r="AB25" s="13" t="s">
        <v>86</v>
      </c>
    </row>
    <row r="26" spans="1:28" ht="15" x14ac:dyDescent="0.25">
      <c r="A26" s="8" t="s">
        <v>112</v>
      </c>
      <c r="B26" s="8" t="b">
        <v>1</v>
      </c>
      <c r="C26" s="62" t="s">
        <v>112</v>
      </c>
      <c r="D26" s="63" t="s">
        <v>113</v>
      </c>
      <c r="E26" s="63" t="s">
        <v>114</v>
      </c>
      <c r="F26" s="13" t="str">
        <f t="shared" si="0"/>
        <v>No</v>
      </c>
      <c r="G26" s="14">
        <v>19087.015185020682</v>
      </c>
      <c r="H26" s="13" t="s">
        <v>30</v>
      </c>
      <c r="I26" s="13" t="s">
        <v>30</v>
      </c>
      <c r="J26" s="13" t="s">
        <v>40</v>
      </c>
      <c r="K26" s="13" t="s">
        <v>30</v>
      </c>
      <c r="L26" s="13">
        <v>3</v>
      </c>
      <c r="M26" s="13">
        <v>2</v>
      </c>
      <c r="N26" s="13">
        <v>2</v>
      </c>
      <c r="O26" s="13">
        <v>2</v>
      </c>
      <c r="P26" s="13" t="s">
        <v>32</v>
      </c>
      <c r="Q26" s="89">
        <v>1</v>
      </c>
      <c r="R26" s="13" t="s">
        <v>115</v>
      </c>
      <c r="S26" s="13" t="s">
        <v>34</v>
      </c>
      <c r="T26" s="13" t="s">
        <v>36</v>
      </c>
      <c r="U26" s="13" t="s">
        <v>30</v>
      </c>
      <c r="V26" s="13" t="s">
        <v>30</v>
      </c>
      <c r="W26" s="13" t="s">
        <v>35</v>
      </c>
      <c r="X26" s="13" t="str">
        <f t="shared" si="1"/>
        <v>Yes</v>
      </c>
      <c r="Y26" s="15">
        <v>0.15929203539823009</v>
      </c>
      <c r="Z26" s="16" t="s">
        <v>36</v>
      </c>
      <c r="AA26" s="13" t="s">
        <v>55</v>
      </c>
      <c r="AB26" s="13" t="s">
        <v>37</v>
      </c>
    </row>
    <row r="27" spans="1:28" ht="15" x14ac:dyDescent="0.25">
      <c r="A27" s="8" t="s">
        <v>116</v>
      </c>
      <c r="B27" s="8" t="b">
        <v>1</v>
      </c>
      <c r="C27" s="62" t="s">
        <v>116</v>
      </c>
      <c r="D27" s="63" t="s">
        <v>117</v>
      </c>
      <c r="E27" s="63"/>
      <c r="F27" s="13" t="str">
        <f t="shared" si="0"/>
        <v>Yes</v>
      </c>
      <c r="G27" s="14">
        <v>945694.29108935653</v>
      </c>
      <c r="H27" s="13" t="s">
        <v>36</v>
      </c>
      <c r="I27" s="13" t="s">
        <v>30</v>
      </c>
      <c r="J27" s="13" t="s">
        <v>31</v>
      </c>
      <c r="K27" s="13" t="s">
        <v>30</v>
      </c>
      <c r="L27" s="13">
        <v>3</v>
      </c>
      <c r="M27" s="13">
        <v>2</v>
      </c>
      <c r="N27" s="13">
        <v>2</v>
      </c>
      <c r="O27" s="13">
        <v>2</v>
      </c>
      <c r="P27" s="13" t="s">
        <v>32</v>
      </c>
      <c r="Q27" s="89">
        <v>1</v>
      </c>
      <c r="R27" s="13" t="s">
        <v>118</v>
      </c>
      <c r="S27" s="13" t="s">
        <v>34</v>
      </c>
      <c r="T27" s="13" t="s">
        <v>30</v>
      </c>
      <c r="U27" s="13" t="s">
        <v>36</v>
      </c>
      <c r="V27" s="13" t="s">
        <v>30</v>
      </c>
      <c r="W27" s="13" t="s">
        <v>36</v>
      </c>
      <c r="X27" s="13" t="str">
        <f t="shared" si="1"/>
        <v>Yes</v>
      </c>
      <c r="Y27" s="15">
        <v>8.2446808510638292E-2</v>
      </c>
      <c r="Z27" s="16" t="s">
        <v>36</v>
      </c>
      <c r="AA27" s="13" t="s">
        <v>36</v>
      </c>
      <c r="AB27" s="13" t="s">
        <v>37</v>
      </c>
    </row>
    <row r="28" spans="1:28" ht="15" x14ac:dyDescent="0.25">
      <c r="A28" s="8" t="s">
        <v>119</v>
      </c>
      <c r="B28" s="8" t="b">
        <v>1</v>
      </c>
      <c r="C28" s="62" t="s">
        <v>119</v>
      </c>
      <c r="D28" s="63" t="s">
        <v>120</v>
      </c>
      <c r="E28" s="63"/>
      <c r="F28" s="13" t="str">
        <f t="shared" si="0"/>
        <v>Yes</v>
      </c>
      <c r="G28" s="14">
        <v>448125.08173796436</v>
      </c>
      <c r="H28" s="13" t="s">
        <v>36</v>
      </c>
      <c r="I28" s="13" t="s">
        <v>36</v>
      </c>
      <c r="J28" s="13" t="s">
        <v>31</v>
      </c>
      <c r="K28" s="13" t="s">
        <v>30</v>
      </c>
      <c r="L28" s="13">
        <v>3</v>
      </c>
      <c r="M28" s="13">
        <v>2</v>
      </c>
      <c r="N28" s="13">
        <v>2</v>
      </c>
      <c r="O28" s="13">
        <v>2</v>
      </c>
      <c r="P28" s="13" t="s">
        <v>32</v>
      </c>
      <c r="Q28" s="89">
        <v>1</v>
      </c>
      <c r="R28" s="13" t="s">
        <v>121</v>
      </c>
      <c r="S28" s="13" t="s">
        <v>34</v>
      </c>
      <c r="T28" s="13" t="s">
        <v>36</v>
      </c>
      <c r="U28" s="13" t="s">
        <v>30</v>
      </c>
      <c r="V28" s="13" t="s">
        <v>30</v>
      </c>
      <c r="W28" s="13" t="s">
        <v>36</v>
      </c>
      <c r="X28" s="13" t="str">
        <f t="shared" si="1"/>
        <v>Yes</v>
      </c>
      <c r="Y28" s="15">
        <v>0.19661016949152543</v>
      </c>
      <c r="Z28" s="16" t="s">
        <v>36</v>
      </c>
      <c r="AA28" s="13" t="s">
        <v>36</v>
      </c>
      <c r="AB28" s="13" t="s">
        <v>37</v>
      </c>
    </row>
    <row r="29" spans="1:28" ht="15" x14ac:dyDescent="0.25">
      <c r="A29" s="8" t="s">
        <v>122</v>
      </c>
      <c r="B29" s="8" t="b">
        <v>1</v>
      </c>
      <c r="C29" s="62" t="s">
        <v>122</v>
      </c>
      <c r="D29" s="63" t="s">
        <v>123</v>
      </c>
      <c r="E29" s="63" t="s">
        <v>124</v>
      </c>
      <c r="F29" s="13" t="str">
        <f t="shared" si="0"/>
        <v>No</v>
      </c>
      <c r="G29" s="14">
        <v>383058.7199984258</v>
      </c>
      <c r="H29" s="13" t="s">
        <v>30</v>
      </c>
      <c r="I29" s="13" t="s">
        <v>30</v>
      </c>
      <c r="J29" s="13" t="s">
        <v>31</v>
      </c>
      <c r="K29" s="13" t="s">
        <v>30</v>
      </c>
      <c r="L29" s="13">
        <v>3</v>
      </c>
      <c r="M29" s="13">
        <v>2</v>
      </c>
      <c r="N29" s="13">
        <v>2</v>
      </c>
      <c r="O29" s="13">
        <v>2</v>
      </c>
      <c r="P29" s="13" t="s">
        <v>32</v>
      </c>
      <c r="Q29" s="89">
        <v>1</v>
      </c>
      <c r="R29" s="13" t="s">
        <v>125</v>
      </c>
      <c r="S29" s="13" t="s">
        <v>34</v>
      </c>
      <c r="T29" s="13" t="s">
        <v>30</v>
      </c>
      <c r="U29" s="13" t="s">
        <v>30</v>
      </c>
      <c r="V29" s="13" t="s">
        <v>30</v>
      </c>
      <c r="W29" s="13" t="s">
        <v>35</v>
      </c>
      <c r="X29" s="13" t="str">
        <f t="shared" si="1"/>
        <v>No</v>
      </c>
      <c r="Y29" s="15">
        <v>8.1081081081081086E-2</v>
      </c>
      <c r="Z29" s="16" t="s">
        <v>36</v>
      </c>
      <c r="AA29" s="13" t="s">
        <v>30</v>
      </c>
      <c r="AB29" s="13" t="s">
        <v>86</v>
      </c>
    </row>
    <row r="30" spans="1:28" ht="15" x14ac:dyDescent="0.25">
      <c r="A30" s="8" t="s">
        <v>126</v>
      </c>
      <c r="B30" s="8" t="b">
        <v>1</v>
      </c>
      <c r="C30" s="62" t="s">
        <v>126</v>
      </c>
      <c r="D30" s="63" t="s">
        <v>127</v>
      </c>
      <c r="E30" s="63" t="s">
        <v>127</v>
      </c>
      <c r="F30" s="13" t="str">
        <f t="shared" si="0"/>
        <v>Yes</v>
      </c>
      <c r="G30" s="14">
        <v>-158478531.7764284</v>
      </c>
      <c r="H30" s="13" t="s">
        <v>36</v>
      </c>
      <c r="I30" s="13" t="s">
        <v>36</v>
      </c>
      <c r="J30" s="13" t="s">
        <v>40</v>
      </c>
      <c r="K30" s="13" t="s">
        <v>36</v>
      </c>
      <c r="L30" s="13">
        <v>3</v>
      </c>
      <c r="M30" s="13">
        <v>2</v>
      </c>
      <c r="N30" s="13">
        <v>2</v>
      </c>
      <c r="O30" s="13">
        <v>1</v>
      </c>
      <c r="P30" s="13" t="s">
        <v>44</v>
      </c>
      <c r="Q30" s="89">
        <v>2</v>
      </c>
      <c r="R30" s="13" t="s">
        <v>74</v>
      </c>
      <c r="S30" s="13" t="s">
        <v>36</v>
      </c>
      <c r="T30" s="13" t="s">
        <v>36</v>
      </c>
      <c r="U30" s="13" t="s">
        <v>36</v>
      </c>
      <c r="V30" s="13" t="s">
        <v>36</v>
      </c>
      <c r="W30" s="13" t="s">
        <v>36</v>
      </c>
      <c r="X30" s="13" t="str">
        <f t="shared" si="1"/>
        <v>Yes</v>
      </c>
      <c r="Y30" s="15">
        <v>0.49592333434742925</v>
      </c>
      <c r="Z30" s="16" t="s">
        <v>36</v>
      </c>
      <c r="AA30" s="13" t="s">
        <v>36</v>
      </c>
      <c r="AB30" s="13" t="s">
        <v>37</v>
      </c>
    </row>
    <row r="31" spans="1:28" ht="15" x14ac:dyDescent="0.25">
      <c r="A31" s="8" t="s">
        <v>128</v>
      </c>
      <c r="B31" s="8" t="b">
        <v>1</v>
      </c>
      <c r="C31" s="62" t="s">
        <v>128</v>
      </c>
      <c r="D31" s="63" t="s">
        <v>129</v>
      </c>
      <c r="E31" s="63" t="s">
        <v>130</v>
      </c>
      <c r="F31" s="13" t="str">
        <f t="shared" si="0"/>
        <v>Yes</v>
      </c>
      <c r="G31" s="14">
        <v>26301049.308462415</v>
      </c>
      <c r="H31" s="13" t="s">
        <v>36</v>
      </c>
      <c r="I31" s="13" t="s">
        <v>36</v>
      </c>
      <c r="J31" s="13" t="s">
        <v>131</v>
      </c>
      <c r="K31" s="13" t="s">
        <v>36</v>
      </c>
      <c r="L31" s="13">
        <v>3</v>
      </c>
      <c r="M31" s="13">
        <v>1</v>
      </c>
      <c r="N31" s="13">
        <v>2</v>
      </c>
      <c r="O31" s="13">
        <v>2</v>
      </c>
      <c r="P31" s="13" t="s">
        <v>44</v>
      </c>
      <c r="Q31" s="89">
        <v>2</v>
      </c>
      <c r="R31" s="13" t="s">
        <v>45</v>
      </c>
      <c r="S31" s="13" t="s">
        <v>36</v>
      </c>
      <c r="T31" s="13" t="s">
        <v>30</v>
      </c>
      <c r="U31" s="13" t="s">
        <v>36</v>
      </c>
      <c r="V31" s="13" t="s">
        <v>30</v>
      </c>
      <c r="W31" s="13" t="s">
        <v>36</v>
      </c>
      <c r="X31" s="13" t="str">
        <f t="shared" si="1"/>
        <v>Yes</v>
      </c>
      <c r="Y31" s="15">
        <v>6.5205909835732573E-2</v>
      </c>
      <c r="Z31" s="16" t="s">
        <v>36</v>
      </c>
      <c r="AA31" s="13" t="s">
        <v>30</v>
      </c>
      <c r="AB31" s="13" t="s">
        <v>86</v>
      </c>
    </row>
    <row r="32" spans="1:28" ht="15" x14ac:dyDescent="0.25">
      <c r="A32" s="8" t="s">
        <v>132</v>
      </c>
      <c r="B32" s="8" t="b">
        <v>1</v>
      </c>
      <c r="C32" s="62" t="s">
        <v>132</v>
      </c>
      <c r="D32" s="63" t="s">
        <v>133</v>
      </c>
      <c r="E32" s="63"/>
      <c r="F32" s="13" t="str">
        <f t="shared" si="0"/>
        <v>Yes</v>
      </c>
      <c r="G32" s="14">
        <v>4161788.8108771802</v>
      </c>
      <c r="H32" s="13" t="s">
        <v>36</v>
      </c>
      <c r="I32" s="13" t="s">
        <v>36</v>
      </c>
      <c r="J32" s="13" t="s">
        <v>134</v>
      </c>
      <c r="K32" s="13" t="s">
        <v>30</v>
      </c>
      <c r="L32" s="13">
        <v>3</v>
      </c>
      <c r="M32" s="13">
        <v>1</v>
      </c>
      <c r="N32" s="13">
        <v>2</v>
      </c>
      <c r="O32" s="13">
        <v>2</v>
      </c>
      <c r="P32" s="13" t="s">
        <v>44</v>
      </c>
      <c r="Q32" s="89">
        <v>2</v>
      </c>
      <c r="R32" s="13" t="s">
        <v>74</v>
      </c>
      <c r="S32" s="13" t="s">
        <v>34</v>
      </c>
      <c r="T32" s="13" t="s">
        <v>36</v>
      </c>
      <c r="U32" s="13" t="s">
        <v>36</v>
      </c>
      <c r="V32" s="13" t="s">
        <v>30</v>
      </c>
      <c r="W32" s="13" t="s">
        <v>36</v>
      </c>
      <c r="X32" s="13" t="str">
        <f t="shared" si="1"/>
        <v>Yes</v>
      </c>
      <c r="Y32" s="15">
        <v>0.42216649336350848</v>
      </c>
      <c r="Z32" s="16" t="s">
        <v>36</v>
      </c>
      <c r="AA32" s="13" t="s">
        <v>55</v>
      </c>
      <c r="AB32" s="13" t="s">
        <v>86</v>
      </c>
    </row>
    <row r="33" spans="1:28" ht="15" x14ac:dyDescent="0.25">
      <c r="A33" s="8" t="s">
        <v>135</v>
      </c>
      <c r="B33" s="8" t="b">
        <v>1</v>
      </c>
      <c r="C33" s="62" t="s">
        <v>135</v>
      </c>
      <c r="D33" s="63" t="s">
        <v>136</v>
      </c>
      <c r="E33" s="63" t="s">
        <v>136</v>
      </c>
      <c r="F33" s="13" t="str">
        <f t="shared" si="0"/>
        <v>Yes</v>
      </c>
      <c r="G33" s="14">
        <v>42391920.730332516</v>
      </c>
      <c r="H33" s="13" t="s">
        <v>36</v>
      </c>
      <c r="I33" s="13" t="s">
        <v>36</v>
      </c>
      <c r="J33" s="13" t="s">
        <v>131</v>
      </c>
      <c r="K33" s="13" t="s">
        <v>30</v>
      </c>
      <c r="L33" s="13">
        <v>3</v>
      </c>
      <c r="M33" s="13">
        <v>1</v>
      </c>
      <c r="N33" s="13">
        <v>2</v>
      </c>
      <c r="O33" s="13">
        <v>2</v>
      </c>
      <c r="P33" s="13" t="s">
        <v>44</v>
      </c>
      <c r="Q33" s="89">
        <v>2</v>
      </c>
      <c r="R33" s="13" t="s">
        <v>137</v>
      </c>
      <c r="S33" s="13" t="s">
        <v>36</v>
      </c>
      <c r="T33" s="13" t="s">
        <v>30</v>
      </c>
      <c r="U33" s="13" t="s">
        <v>36</v>
      </c>
      <c r="V33" s="13" t="s">
        <v>30</v>
      </c>
      <c r="W33" s="13" t="s">
        <v>36</v>
      </c>
      <c r="X33" s="13" t="str">
        <f t="shared" si="1"/>
        <v>Yes</v>
      </c>
      <c r="Y33" s="15">
        <v>2.975840924299742E-2</v>
      </c>
      <c r="Z33" s="16" t="s">
        <v>36</v>
      </c>
      <c r="AA33" s="13" t="s">
        <v>30</v>
      </c>
      <c r="AB33" s="13" t="s">
        <v>86</v>
      </c>
    </row>
    <row r="34" spans="1:28" ht="15" x14ac:dyDescent="0.25">
      <c r="A34" s="8" t="s">
        <v>138</v>
      </c>
      <c r="B34" s="8" t="b">
        <v>1</v>
      </c>
      <c r="C34" s="62" t="s">
        <v>138</v>
      </c>
      <c r="D34" s="63" t="s">
        <v>139</v>
      </c>
      <c r="E34" s="63" t="s">
        <v>139</v>
      </c>
      <c r="F34" s="13" t="str">
        <f t="shared" si="0"/>
        <v>Yes</v>
      </c>
      <c r="G34" s="14">
        <v>50527592.673369236</v>
      </c>
      <c r="H34" s="13" t="s">
        <v>36</v>
      </c>
      <c r="I34" s="13" t="s">
        <v>36</v>
      </c>
      <c r="J34" s="13" t="s">
        <v>131</v>
      </c>
      <c r="K34" s="13" t="s">
        <v>30</v>
      </c>
      <c r="L34" s="13">
        <v>3</v>
      </c>
      <c r="M34" s="13">
        <v>1</v>
      </c>
      <c r="N34" s="13">
        <v>2</v>
      </c>
      <c r="O34" s="13">
        <v>2</v>
      </c>
      <c r="P34" s="13" t="s">
        <v>44</v>
      </c>
      <c r="Q34" s="89">
        <v>2</v>
      </c>
      <c r="R34" s="13" t="s">
        <v>140</v>
      </c>
      <c r="S34" s="13" t="s">
        <v>36</v>
      </c>
      <c r="T34" s="13" t="s">
        <v>30</v>
      </c>
      <c r="U34" s="13" t="s">
        <v>36</v>
      </c>
      <c r="V34" s="13" t="s">
        <v>36</v>
      </c>
      <c r="W34" s="13" t="s">
        <v>36</v>
      </c>
      <c r="X34" s="13" t="str">
        <f t="shared" si="1"/>
        <v>Yes</v>
      </c>
      <c r="Y34" s="15">
        <v>9.0244778428555647E-2</v>
      </c>
      <c r="Z34" s="16" t="s">
        <v>36</v>
      </c>
      <c r="AA34" s="13" t="s">
        <v>30</v>
      </c>
      <c r="AB34" s="13" t="s">
        <v>86</v>
      </c>
    </row>
    <row r="35" spans="1:28" ht="15" x14ac:dyDescent="0.25">
      <c r="A35" s="8" t="s">
        <v>141</v>
      </c>
      <c r="B35" s="8" t="b">
        <v>1</v>
      </c>
      <c r="C35" s="62" t="s">
        <v>141</v>
      </c>
      <c r="D35" s="63" t="s">
        <v>142</v>
      </c>
      <c r="E35" s="63" t="s">
        <v>142</v>
      </c>
      <c r="F35" s="13" t="str">
        <f t="shared" si="0"/>
        <v>Yes</v>
      </c>
      <c r="G35" s="14">
        <v>56567570.132569276</v>
      </c>
      <c r="H35" s="13" t="s">
        <v>36</v>
      </c>
      <c r="I35" s="13" t="s">
        <v>36</v>
      </c>
      <c r="J35" s="13" t="s">
        <v>131</v>
      </c>
      <c r="K35" s="13" t="s">
        <v>30</v>
      </c>
      <c r="L35" s="13">
        <v>3</v>
      </c>
      <c r="M35" s="13">
        <v>1</v>
      </c>
      <c r="N35" s="13">
        <v>2</v>
      </c>
      <c r="O35" s="13">
        <v>2</v>
      </c>
      <c r="P35" s="13" t="s">
        <v>44</v>
      </c>
      <c r="Q35" s="89">
        <v>2</v>
      </c>
      <c r="R35" s="13" t="s">
        <v>140</v>
      </c>
      <c r="S35" s="13" t="s">
        <v>36</v>
      </c>
      <c r="T35" s="13" t="s">
        <v>30</v>
      </c>
      <c r="U35" s="13" t="s">
        <v>36</v>
      </c>
      <c r="V35" s="13" t="s">
        <v>30</v>
      </c>
      <c r="W35" s="13" t="s">
        <v>36</v>
      </c>
      <c r="X35" s="13" t="str">
        <f t="shared" si="1"/>
        <v>Yes</v>
      </c>
      <c r="Y35" s="15">
        <v>2.6183094472067858E-2</v>
      </c>
      <c r="Z35" s="16" t="s">
        <v>36</v>
      </c>
      <c r="AA35" s="13" t="s">
        <v>30</v>
      </c>
      <c r="AB35" s="13" t="s">
        <v>86</v>
      </c>
    </row>
    <row r="36" spans="1:28" ht="15" x14ac:dyDescent="0.25">
      <c r="A36" s="8" t="s">
        <v>143</v>
      </c>
      <c r="B36" s="8" t="b">
        <v>1</v>
      </c>
      <c r="C36" s="62" t="s">
        <v>143</v>
      </c>
      <c r="D36" s="63" t="s">
        <v>144</v>
      </c>
      <c r="E36" s="63"/>
      <c r="F36" s="13" t="str">
        <f t="shared" si="0"/>
        <v>Yes</v>
      </c>
      <c r="G36" s="14">
        <v>265686.91725980054</v>
      </c>
      <c r="H36" s="13" t="s">
        <v>36</v>
      </c>
      <c r="I36" s="13" t="s">
        <v>36</v>
      </c>
      <c r="J36" s="13" t="s">
        <v>134</v>
      </c>
      <c r="K36" s="13" t="s">
        <v>30</v>
      </c>
      <c r="L36" s="13">
        <v>3</v>
      </c>
      <c r="M36" s="13">
        <v>1</v>
      </c>
      <c r="N36" s="13">
        <v>2</v>
      </c>
      <c r="O36" s="13">
        <v>2</v>
      </c>
      <c r="P36" s="13" t="s">
        <v>44</v>
      </c>
      <c r="Q36" s="89">
        <v>2</v>
      </c>
      <c r="R36" s="13" t="s">
        <v>45</v>
      </c>
      <c r="S36" s="13" t="s">
        <v>34</v>
      </c>
      <c r="T36" s="13" t="s">
        <v>36</v>
      </c>
      <c r="U36" s="13" t="s">
        <v>36</v>
      </c>
      <c r="V36" s="13" t="s">
        <v>30</v>
      </c>
      <c r="W36" s="13" t="s">
        <v>36</v>
      </c>
      <c r="X36" s="13" t="str">
        <f t="shared" si="1"/>
        <v>Yes</v>
      </c>
      <c r="Y36" s="15">
        <v>0.45394852553203963</v>
      </c>
      <c r="Z36" s="16" t="s">
        <v>36</v>
      </c>
      <c r="AA36" s="13" t="s">
        <v>55</v>
      </c>
      <c r="AB36" s="13" t="s">
        <v>86</v>
      </c>
    </row>
    <row r="37" spans="1:28" ht="15" x14ac:dyDescent="0.25">
      <c r="A37" s="8" t="s">
        <v>145</v>
      </c>
      <c r="B37" s="8" t="b">
        <v>1</v>
      </c>
      <c r="C37" s="62" t="s">
        <v>145</v>
      </c>
      <c r="D37" s="63" t="s">
        <v>146</v>
      </c>
      <c r="E37" s="63" t="s">
        <v>147</v>
      </c>
      <c r="F37" s="13" t="str">
        <f t="shared" si="0"/>
        <v>Yes</v>
      </c>
      <c r="G37" s="14">
        <v>1981194.3468828886</v>
      </c>
      <c r="H37" s="13" t="s">
        <v>36</v>
      </c>
      <c r="I37" s="13" t="s">
        <v>58</v>
      </c>
      <c r="J37" s="13" t="s">
        <v>134</v>
      </c>
      <c r="K37" s="13" t="s">
        <v>30</v>
      </c>
      <c r="L37" s="13">
        <v>3</v>
      </c>
      <c r="M37" s="13">
        <v>1</v>
      </c>
      <c r="N37" s="13">
        <v>2</v>
      </c>
      <c r="O37" s="13">
        <v>2</v>
      </c>
      <c r="P37" s="13" t="s">
        <v>44</v>
      </c>
      <c r="Q37" s="89">
        <v>2</v>
      </c>
      <c r="R37" s="13" t="s">
        <v>148</v>
      </c>
      <c r="S37" s="13" t="s">
        <v>44</v>
      </c>
      <c r="T37" s="13" t="s">
        <v>36</v>
      </c>
      <c r="U37" s="13" t="s">
        <v>30</v>
      </c>
      <c r="V37" s="13" t="s">
        <v>30</v>
      </c>
      <c r="W37" s="13" t="s">
        <v>36</v>
      </c>
      <c r="X37" s="13" t="str">
        <f t="shared" si="1"/>
        <v>Yes</v>
      </c>
      <c r="Y37" s="15">
        <v>0.43168524721291807</v>
      </c>
      <c r="Z37" s="16" t="s">
        <v>36</v>
      </c>
      <c r="AA37" s="13" t="s">
        <v>30</v>
      </c>
      <c r="AB37" s="13" t="s">
        <v>86</v>
      </c>
    </row>
    <row r="38" spans="1:28" ht="15" x14ac:dyDescent="0.25">
      <c r="A38" s="8" t="s">
        <v>149</v>
      </c>
      <c r="B38" s="8" t="b">
        <v>1</v>
      </c>
      <c r="C38" s="62" t="s">
        <v>149</v>
      </c>
      <c r="D38" s="63" t="s">
        <v>150</v>
      </c>
      <c r="E38" s="63" t="s">
        <v>150</v>
      </c>
      <c r="F38" s="13" t="str">
        <f t="shared" si="0"/>
        <v>Yes</v>
      </c>
      <c r="G38" s="14">
        <v>10483929.859760169</v>
      </c>
      <c r="H38" s="13" t="s">
        <v>36</v>
      </c>
      <c r="I38" s="13" t="s">
        <v>30</v>
      </c>
      <c r="J38" s="13" t="s">
        <v>131</v>
      </c>
      <c r="K38" s="13" t="s">
        <v>30</v>
      </c>
      <c r="L38" s="13">
        <v>3</v>
      </c>
      <c r="M38" s="13">
        <v>1</v>
      </c>
      <c r="N38" s="13">
        <v>2</v>
      </c>
      <c r="O38" s="13">
        <v>2</v>
      </c>
      <c r="P38" s="13" t="s">
        <v>44</v>
      </c>
      <c r="Q38" s="89">
        <v>2</v>
      </c>
      <c r="R38" s="13" t="s">
        <v>71</v>
      </c>
      <c r="S38" s="13" t="s">
        <v>36</v>
      </c>
      <c r="T38" s="13" t="s">
        <v>30</v>
      </c>
      <c r="U38" s="13" t="s">
        <v>36</v>
      </c>
      <c r="V38" s="13" t="s">
        <v>30</v>
      </c>
      <c r="W38" s="13" t="s">
        <v>36</v>
      </c>
      <c r="X38" s="13" t="str">
        <f t="shared" si="1"/>
        <v>Yes</v>
      </c>
      <c r="Y38" s="15">
        <v>7.479543621067189E-2</v>
      </c>
      <c r="Z38" s="16" t="s">
        <v>36</v>
      </c>
      <c r="AA38" s="13" t="s">
        <v>30</v>
      </c>
      <c r="AB38" s="13" t="s">
        <v>86</v>
      </c>
    </row>
    <row r="39" spans="1:28" ht="15" x14ac:dyDescent="0.25">
      <c r="A39" s="8" t="s">
        <v>151</v>
      </c>
      <c r="B39" s="8" t="b">
        <v>1</v>
      </c>
      <c r="C39" s="62" t="s">
        <v>151</v>
      </c>
      <c r="D39" s="63" t="s">
        <v>152</v>
      </c>
      <c r="E39" s="63"/>
      <c r="F39" s="13" t="str">
        <f t="shared" si="0"/>
        <v>Yes</v>
      </c>
      <c r="G39" s="14">
        <v>442557.48722536874</v>
      </c>
      <c r="H39" s="13" t="s">
        <v>36</v>
      </c>
      <c r="I39" s="13" t="s">
        <v>30</v>
      </c>
      <c r="J39" s="13" t="s">
        <v>134</v>
      </c>
      <c r="K39" s="13" t="s">
        <v>30</v>
      </c>
      <c r="L39" s="13">
        <v>3</v>
      </c>
      <c r="M39" s="13">
        <v>1</v>
      </c>
      <c r="N39" s="13">
        <v>2</v>
      </c>
      <c r="O39" s="13">
        <v>2</v>
      </c>
      <c r="P39" s="13" t="s">
        <v>44</v>
      </c>
      <c r="Q39" s="89">
        <v>2</v>
      </c>
      <c r="R39" s="13" t="s">
        <v>54</v>
      </c>
      <c r="S39" s="13"/>
      <c r="T39" s="13" t="s">
        <v>30</v>
      </c>
      <c r="U39" s="13" t="s">
        <v>30</v>
      </c>
      <c r="V39" s="13" t="s">
        <v>36</v>
      </c>
      <c r="W39" s="13" t="s">
        <v>36</v>
      </c>
      <c r="X39" s="13" t="str">
        <f t="shared" si="1"/>
        <v>Yes</v>
      </c>
      <c r="Y39" s="15">
        <v>0.23560418238654737</v>
      </c>
      <c r="Z39" s="16" t="s">
        <v>36</v>
      </c>
      <c r="AA39" s="13" t="s">
        <v>55</v>
      </c>
      <c r="AB39" s="13" t="s">
        <v>86</v>
      </c>
    </row>
    <row r="40" spans="1:28" ht="15" x14ac:dyDescent="0.25">
      <c r="A40" s="8" t="s">
        <v>153</v>
      </c>
      <c r="B40" s="8" t="b">
        <v>1</v>
      </c>
      <c r="C40" s="62" t="s">
        <v>153</v>
      </c>
      <c r="D40" s="63" t="s">
        <v>154</v>
      </c>
      <c r="E40" s="63" t="s">
        <v>154</v>
      </c>
      <c r="F40" s="13" t="str">
        <f t="shared" si="0"/>
        <v>No</v>
      </c>
      <c r="G40" s="14">
        <v>140403.91663055192</v>
      </c>
      <c r="H40" s="13" t="s">
        <v>30</v>
      </c>
      <c r="I40" s="13" t="s">
        <v>30</v>
      </c>
      <c r="J40" s="13" t="s">
        <v>31</v>
      </c>
      <c r="K40" s="13" t="s">
        <v>30</v>
      </c>
      <c r="L40" s="13">
        <v>3</v>
      </c>
      <c r="M40" s="13">
        <v>2</v>
      </c>
      <c r="N40" s="13">
        <v>2</v>
      </c>
      <c r="O40" s="13">
        <v>2</v>
      </c>
      <c r="P40" s="13" t="s">
        <v>32</v>
      </c>
      <c r="Q40" s="89">
        <v>1</v>
      </c>
      <c r="R40" s="13" t="s">
        <v>155</v>
      </c>
      <c r="S40" s="13" t="s">
        <v>34</v>
      </c>
      <c r="T40" s="13" t="s">
        <v>30</v>
      </c>
      <c r="U40" s="13" t="s">
        <v>30</v>
      </c>
      <c r="V40" s="13" t="s">
        <v>30</v>
      </c>
      <c r="W40" s="13" t="s">
        <v>35</v>
      </c>
      <c r="X40" s="13" t="str">
        <f t="shared" si="1"/>
        <v>Yes</v>
      </c>
      <c r="Y40" s="15">
        <v>5.7082452431289642E-2</v>
      </c>
      <c r="Z40" s="16" t="s">
        <v>36</v>
      </c>
      <c r="AA40" s="13" t="s">
        <v>55</v>
      </c>
      <c r="AB40" s="13" t="s">
        <v>37</v>
      </c>
    </row>
    <row r="41" spans="1:28" ht="15" x14ac:dyDescent="0.25">
      <c r="A41" s="8" t="s">
        <v>156</v>
      </c>
      <c r="B41" s="8" t="b">
        <v>1</v>
      </c>
      <c r="C41" s="62" t="s">
        <v>156</v>
      </c>
      <c r="D41" s="63" t="s">
        <v>157</v>
      </c>
      <c r="E41" s="63" t="s">
        <v>157</v>
      </c>
      <c r="F41" s="13" t="str">
        <f t="shared" si="0"/>
        <v>No</v>
      </c>
      <c r="G41" s="14">
        <v>480844.0598668023</v>
      </c>
      <c r="H41" s="13" t="s">
        <v>30</v>
      </c>
      <c r="I41" s="13" t="s">
        <v>30</v>
      </c>
      <c r="J41" s="13" t="s">
        <v>31</v>
      </c>
      <c r="K41" s="13" t="s">
        <v>30</v>
      </c>
      <c r="L41" s="13">
        <v>3</v>
      </c>
      <c r="M41" s="13">
        <v>2</v>
      </c>
      <c r="N41" s="13">
        <v>2</v>
      </c>
      <c r="O41" s="13">
        <v>2</v>
      </c>
      <c r="P41" s="13" t="s">
        <v>32</v>
      </c>
      <c r="Q41" s="89">
        <v>1</v>
      </c>
      <c r="R41" s="13" t="s">
        <v>158</v>
      </c>
      <c r="S41" s="13" t="s">
        <v>34</v>
      </c>
      <c r="T41" s="13" t="s">
        <v>30</v>
      </c>
      <c r="U41" s="13" t="s">
        <v>30</v>
      </c>
      <c r="V41" s="13" t="s">
        <v>30</v>
      </c>
      <c r="W41" s="13" t="s">
        <v>35</v>
      </c>
      <c r="X41" s="13" t="str">
        <f t="shared" si="1"/>
        <v>Yes</v>
      </c>
      <c r="Y41" s="15">
        <v>4.7619047619047616E-2</v>
      </c>
      <c r="Z41" s="16" t="s">
        <v>30</v>
      </c>
      <c r="AA41" s="13" t="s">
        <v>36</v>
      </c>
      <c r="AB41" s="13" t="s">
        <v>37</v>
      </c>
    </row>
    <row r="42" spans="1:28" ht="15" x14ac:dyDescent="0.25">
      <c r="A42" s="8" t="s">
        <v>159</v>
      </c>
      <c r="B42" s="8" t="b">
        <v>1</v>
      </c>
      <c r="C42" s="62" t="s">
        <v>159</v>
      </c>
      <c r="D42" s="63" t="s">
        <v>160</v>
      </c>
      <c r="E42" s="63"/>
      <c r="F42" s="13" t="str">
        <f t="shared" si="0"/>
        <v>No</v>
      </c>
      <c r="G42" s="14">
        <v>1212650.1528326727</v>
      </c>
      <c r="H42" s="13" t="s">
        <v>36</v>
      </c>
      <c r="I42" s="13" t="s">
        <v>36</v>
      </c>
      <c r="J42" s="13" t="s">
        <v>31</v>
      </c>
      <c r="K42" s="13" t="s">
        <v>30</v>
      </c>
      <c r="L42" s="13">
        <v>3</v>
      </c>
      <c r="M42" s="13">
        <v>2</v>
      </c>
      <c r="N42" s="13">
        <v>2</v>
      </c>
      <c r="O42" s="13">
        <v>2</v>
      </c>
      <c r="P42" s="13" t="s">
        <v>32</v>
      </c>
      <c r="Q42" s="89">
        <v>1</v>
      </c>
      <c r="R42" s="13" t="s">
        <v>161</v>
      </c>
      <c r="S42" s="13" t="s">
        <v>34</v>
      </c>
      <c r="T42" s="13" t="s">
        <v>30</v>
      </c>
      <c r="U42" s="13" t="s">
        <v>30</v>
      </c>
      <c r="V42" s="13" t="s">
        <v>30</v>
      </c>
      <c r="W42" s="13" t="s">
        <v>36</v>
      </c>
      <c r="X42" s="13" t="str">
        <f t="shared" si="1"/>
        <v>Yes</v>
      </c>
      <c r="Y42" s="15">
        <v>0.11025641025641025</v>
      </c>
      <c r="Z42" s="16" t="s">
        <v>36</v>
      </c>
      <c r="AA42" s="13" t="s">
        <v>36</v>
      </c>
      <c r="AB42" s="13" t="s">
        <v>37</v>
      </c>
    </row>
    <row r="43" spans="1:28" ht="15" x14ac:dyDescent="0.25">
      <c r="A43" s="8" t="s">
        <v>162</v>
      </c>
      <c r="B43" s="8" t="b">
        <v>1</v>
      </c>
      <c r="C43" s="62" t="s">
        <v>162</v>
      </c>
      <c r="D43" s="63" t="s">
        <v>163</v>
      </c>
      <c r="E43" s="63"/>
      <c r="F43" s="13" t="str">
        <f t="shared" si="0"/>
        <v>No</v>
      </c>
      <c r="G43" s="14">
        <v>-35223601.970767409</v>
      </c>
      <c r="H43" s="13" t="s">
        <v>30</v>
      </c>
      <c r="I43" s="13" t="s">
        <v>30</v>
      </c>
      <c r="J43" s="13" t="s">
        <v>164</v>
      </c>
      <c r="K43" s="13" t="s">
        <v>36</v>
      </c>
      <c r="L43" s="13">
        <v>3</v>
      </c>
      <c r="M43" s="13">
        <v>2</v>
      </c>
      <c r="N43" s="13">
        <v>1</v>
      </c>
      <c r="O43" s="13">
        <v>2</v>
      </c>
      <c r="P43" s="13" t="s">
        <v>44</v>
      </c>
      <c r="Q43" s="89">
        <v>2</v>
      </c>
      <c r="R43" s="13" t="s">
        <v>165</v>
      </c>
      <c r="S43" s="13" t="s">
        <v>36</v>
      </c>
      <c r="T43" s="13" t="s">
        <v>30</v>
      </c>
      <c r="U43" s="13" t="s">
        <v>30</v>
      </c>
      <c r="V43" s="13" t="s">
        <v>36</v>
      </c>
      <c r="W43" s="13" t="s">
        <v>36</v>
      </c>
      <c r="X43" s="13" t="str">
        <f t="shared" si="1"/>
        <v>Yes</v>
      </c>
      <c r="Y43" s="15">
        <v>0.24552459813469671</v>
      </c>
      <c r="Z43" s="16" t="s">
        <v>36</v>
      </c>
      <c r="AA43" s="13" t="s">
        <v>36</v>
      </c>
      <c r="AB43" s="13" t="s">
        <v>37</v>
      </c>
    </row>
    <row r="44" spans="1:28" ht="15" x14ac:dyDescent="0.25">
      <c r="A44" s="8" t="s">
        <v>166</v>
      </c>
      <c r="B44" s="8" t="b">
        <v>1</v>
      </c>
      <c r="C44" s="62" t="s">
        <v>166</v>
      </c>
      <c r="D44" s="63" t="s">
        <v>167</v>
      </c>
      <c r="E44" s="63"/>
      <c r="F44" s="13" t="str">
        <f t="shared" si="0"/>
        <v>No</v>
      </c>
      <c r="G44" s="14">
        <v>-1362933.1494727365</v>
      </c>
      <c r="H44" s="13" t="s">
        <v>30</v>
      </c>
      <c r="I44" s="13" t="s">
        <v>30</v>
      </c>
      <c r="J44" s="13" t="s">
        <v>40</v>
      </c>
      <c r="K44" s="13" t="s">
        <v>36</v>
      </c>
      <c r="L44" s="13">
        <v>3</v>
      </c>
      <c r="M44" s="13">
        <v>2</v>
      </c>
      <c r="N44" s="13">
        <v>2</v>
      </c>
      <c r="O44" s="13">
        <v>2</v>
      </c>
      <c r="P44" s="13" t="s">
        <v>44</v>
      </c>
      <c r="Q44" s="89">
        <v>2</v>
      </c>
      <c r="R44" s="13" t="s">
        <v>74</v>
      </c>
      <c r="S44" s="13" t="s">
        <v>34</v>
      </c>
      <c r="T44" s="13" t="s">
        <v>30</v>
      </c>
      <c r="U44" s="13" t="s">
        <v>30</v>
      </c>
      <c r="V44" s="13" t="s">
        <v>30</v>
      </c>
      <c r="W44" s="13" t="s">
        <v>35</v>
      </c>
      <c r="X44" s="13" t="str">
        <f t="shared" si="1"/>
        <v>Yes</v>
      </c>
      <c r="Y44" s="15">
        <v>0.11222640457270319</v>
      </c>
      <c r="Z44" s="16" t="s">
        <v>36</v>
      </c>
      <c r="AA44" s="13" t="s">
        <v>36</v>
      </c>
      <c r="AB44" s="13" t="s">
        <v>37</v>
      </c>
    </row>
    <row r="45" spans="1:28" ht="15" x14ac:dyDescent="0.25">
      <c r="A45" s="8" t="s">
        <v>168</v>
      </c>
      <c r="B45" s="8" t="b">
        <v>1</v>
      </c>
      <c r="C45" s="62" t="s">
        <v>168</v>
      </c>
      <c r="D45" s="63" t="s">
        <v>169</v>
      </c>
      <c r="E45" s="63"/>
      <c r="F45" s="13" t="str">
        <f t="shared" si="0"/>
        <v>Yes</v>
      </c>
      <c r="G45" s="14">
        <v>52305877.869642727</v>
      </c>
      <c r="H45" s="13" t="s">
        <v>36</v>
      </c>
      <c r="I45" s="13" t="s">
        <v>36</v>
      </c>
      <c r="J45" s="13" t="s">
        <v>40</v>
      </c>
      <c r="K45" s="13" t="s">
        <v>36</v>
      </c>
      <c r="L45" s="13">
        <v>3</v>
      </c>
      <c r="M45" s="13">
        <v>2</v>
      </c>
      <c r="N45" s="13">
        <v>2</v>
      </c>
      <c r="O45" s="13">
        <v>2</v>
      </c>
      <c r="P45" s="13" t="s">
        <v>44</v>
      </c>
      <c r="Q45" s="89">
        <v>2</v>
      </c>
      <c r="R45" s="13" t="s">
        <v>170</v>
      </c>
      <c r="S45" s="13" t="s">
        <v>34</v>
      </c>
      <c r="T45" s="13" t="s">
        <v>30</v>
      </c>
      <c r="U45" s="13" t="s">
        <v>30</v>
      </c>
      <c r="V45" s="13" t="s">
        <v>36</v>
      </c>
      <c r="W45" s="13" t="s">
        <v>36</v>
      </c>
      <c r="X45" s="13" t="str">
        <f t="shared" si="1"/>
        <v>Yes</v>
      </c>
      <c r="Y45" s="15">
        <v>0.17532279660617806</v>
      </c>
      <c r="Z45" s="16" t="s">
        <v>36</v>
      </c>
      <c r="AA45" s="13" t="s">
        <v>36</v>
      </c>
      <c r="AB45" s="13" t="s">
        <v>37</v>
      </c>
    </row>
    <row r="46" spans="1:28" ht="15" x14ac:dyDescent="0.25">
      <c r="A46" s="8" t="s">
        <v>171</v>
      </c>
      <c r="B46" s="8" t="b">
        <v>1</v>
      </c>
      <c r="C46" s="62" t="s">
        <v>171</v>
      </c>
      <c r="D46" s="63" t="s">
        <v>172</v>
      </c>
      <c r="E46" s="63" t="s">
        <v>173</v>
      </c>
      <c r="F46" s="13" t="str">
        <f t="shared" si="0"/>
        <v>Yes</v>
      </c>
      <c r="G46" s="14">
        <v>14160503.491093403</v>
      </c>
      <c r="H46" s="13" t="s">
        <v>36</v>
      </c>
      <c r="I46" s="13" t="s">
        <v>36</v>
      </c>
      <c r="J46" s="13" t="s">
        <v>40</v>
      </c>
      <c r="K46" s="13" t="s">
        <v>36</v>
      </c>
      <c r="L46" s="13">
        <v>3</v>
      </c>
      <c r="M46" s="13">
        <v>2</v>
      </c>
      <c r="N46" s="13">
        <v>2</v>
      </c>
      <c r="O46" s="13">
        <v>2</v>
      </c>
      <c r="P46" s="13" t="s">
        <v>44</v>
      </c>
      <c r="Q46" s="89">
        <v>2</v>
      </c>
      <c r="R46" s="13" t="s">
        <v>174</v>
      </c>
      <c r="S46" s="13" t="s">
        <v>34</v>
      </c>
      <c r="T46" s="13" t="s">
        <v>30</v>
      </c>
      <c r="U46" s="13" t="s">
        <v>30</v>
      </c>
      <c r="V46" s="13" t="s">
        <v>36</v>
      </c>
      <c r="W46" s="13" t="s">
        <v>36</v>
      </c>
      <c r="X46" s="13" t="str">
        <f t="shared" si="1"/>
        <v>Yes</v>
      </c>
      <c r="Y46" s="15">
        <v>0.26387519492052836</v>
      </c>
      <c r="Z46" s="16" t="s">
        <v>36</v>
      </c>
      <c r="AA46" s="13" t="s">
        <v>36</v>
      </c>
      <c r="AB46" s="13" t="s">
        <v>37</v>
      </c>
    </row>
    <row r="47" spans="1:28" ht="15" x14ac:dyDescent="0.25">
      <c r="A47" s="8" t="s">
        <v>175</v>
      </c>
      <c r="B47" s="8" t="b">
        <v>1</v>
      </c>
      <c r="C47" s="62" t="s">
        <v>175</v>
      </c>
      <c r="D47" s="63" t="s">
        <v>176</v>
      </c>
      <c r="E47" s="63" t="s">
        <v>177</v>
      </c>
      <c r="F47" s="13" t="str">
        <f t="shared" si="0"/>
        <v>Yes</v>
      </c>
      <c r="G47" s="14">
        <v>33684328.321250223</v>
      </c>
      <c r="H47" s="13" t="s">
        <v>36</v>
      </c>
      <c r="I47" s="13" t="s">
        <v>36</v>
      </c>
      <c r="J47" s="13" t="s">
        <v>40</v>
      </c>
      <c r="K47" s="13" t="s">
        <v>36</v>
      </c>
      <c r="L47" s="13">
        <v>3</v>
      </c>
      <c r="M47" s="13">
        <v>2</v>
      </c>
      <c r="N47" s="13">
        <v>2</v>
      </c>
      <c r="O47" s="13">
        <v>2</v>
      </c>
      <c r="P47" s="13" t="s">
        <v>44</v>
      </c>
      <c r="Q47" s="89">
        <v>2</v>
      </c>
      <c r="R47" s="13" t="s">
        <v>178</v>
      </c>
      <c r="S47" s="13" t="s">
        <v>34</v>
      </c>
      <c r="T47" s="13" t="s">
        <v>36</v>
      </c>
      <c r="U47" s="13" t="s">
        <v>30</v>
      </c>
      <c r="V47" s="13" t="s">
        <v>36</v>
      </c>
      <c r="W47" s="13" t="s">
        <v>36</v>
      </c>
      <c r="X47" s="13" t="str">
        <f t="shared" si="1"/>
        <v>Yes</v>
      </c>
      <c r="Y47" s="15">
        <v>0.29452519669220451</v>
      </c>
      <c r="Z47" s="16" t="s">
        <v>36</v>
      </c>
      <c r="AA47" s="13" t="s">
        <v>36</v>
      </c>
      <c r="AB47" s="13" t="s">
        <v>37</v>
      </c>
    </row>
    <row r="48" spans="1:28" ht="15" x14ac:dyDescent="0.25">
      <c r="A48" s="8" t="s">
        <v>179</v>
      </c>
      <c r="B48" s="8" t="b">
        <v>1</v>
      </c>
      <c r="C48" s="62" t="s">
        <v>179</v>
      </c>
      <c r="D48" s="63" t="s">
        <v>180</v>
      </c>
      <c r="E48" s="63"/>
      <c r="F48" s="13" t="str">
        <f t="shared" si="0"/>
        <v>No</v>
      </c>
      <c r="G48" s="14">
        <v>167742.76159594956</v>
      </c>
      <c r="H48" s="13" t="s">
        <v>30</v>
      </c>
      <c r="I48" s="13" t="s">
        <v>30</v>
      </c>
      <c r="J48" s="13" t="s">
        <v>31</v>
      </c>
      <c r="K48" s="13" t="s">
        <v>30</v>
      </c>
      <c r="L48" s="13">
        <v>3</v>
      </c>
      <c r="M48" s="13">
        <v>2</v>
      </c>
      <c r="N48" s="13">
        <v>2</v>
      </c>
      <c r="O48" s="13">
        <v>2</v>
      </c>
      <c r="P48" s="13" t="s">
        <v>32</v>
      </c>
      <c r="Q48" s="89">
        <v>1</v>
      </c>
      <c r="R48" s="13" t="s">
        <v>181</v>
      </c>
      <c r="S48" s="13" t="s">
        <v>34</v>
      </c>
      <c r="T48" s="13" t="s">
        <v>30</v>
      </c>
      <c r="U48" s="13" t="s">
        <v>30</v>
      </c>
      <c r="V48" s="13" t="s">
        <v>30</v>
      </c>
      <c r="W48" s="13" t="s">
        <v>35</v>
      </c>
      <c r="X48" s="13" t="str">
        <f t="shared" si="1"/>
        <v>Yes</v>
      </c>
      <c r="Y48" s="15">
        <v>6.1096136567834684E-2</v>
      </c>
      <c r="Z48" s="16" t="s">
        <v>36</v>
      </c>
      <c r="AA48" s="13" t="s">
        <v>55</v>
      </c>
      <c r="AB48" s="13" t="s">
        <v>37</v>
      </c>
    </row>
    <row r="49" spans="1:28" ht="15" x14ac:dyDescent="0.25">
      <c r="A49" s="8" t="s">
        <v>182</v>
      </c>
      <c r="B49" s="8" t="b">
        <v>1</v>
      </c>
      <c r="C49" s="62" t="s">
        <v>182</v>
      </c>
      <c r="D49" s="63" t="s">
        <v>183</v>
      </c>
      <c r="E49" s="63"/>
      <c r="F49" s="13" t="str">
        <f t="shared" si="0"/>
        <v>Yes</v>
      </c>
      <c r="G49" s="14">
        <v>5557493.4725134177</v>
      </c>
      <c r="H49" s="13" t="s">
        <v>36</v>
      </c>
      <c r="I49" s="13" t="s">
        <v>36</v>
      </c>
      <c r="J49" s="13" t="s">
        <v>40</v>
      </c>
      <c r="K49" s="13" t="s">
        <v>36</v>
      </c>
      <c r="L49" s="13">
        <v>3</v>
      </c>
      <c r="M49" s="13">
        <v>2</v>
      </c>
      <c r="N49" s="13">
        <v>2</v>
      </c>
      <c r="O49" s="13">
        <v>2</v>
      </c>
      <c r="P49" s="13" t="s">
        <v>44</v>
      </c>
      <c r="Q49" s="89">
        <v>2</v>
      </c>
      <c r="R49" s="13" t="s">
        <v>184</v>
      </c>
      <c r="S49" s="13" t="s">
        <v>34</v>
      </c>
      <c r="T49" s="13" t="s">
        <v>30</v>
      </c>
      <c r="U49" s="13" t="s">
        <v>30</v>
      </c>
      <c r="V49" s="13" t="s">
        <v>36</v>
      </c>
      <c r="W49" s="13" t="s">
        <v>36</v>
      </c>
      <c r="X49" s="13" t="str">
        <f t="shared" si="1"/>
        <v>Yes</v>
      </c>
      <c r="Y49" s="15">
        <v>0.20820302028415691</v>
      </c>
      <c r="Z49" s="16" t="s">
        <v>36</v>
      </c>
      <c r="AA49" s="13" t="s">
        <v>36</v>
      </c>
      <c r="AB49" s="13" t="s">
        <v>37</v>
      </c>
    </row>
    <row r="50" spans="1:28" ht="15" x14ac:dyDescent="0.25">
      <c r="A50" s="8" t="s">
        <v>185</v>
      </c>
      <c r="B50" s="8" t="b">
        <v>1</v>
      </c>
      <c r="C50" s="62" t="s">
        <v>185</v>
      </c>
      <c r="D50" s="63" t="s">
        <v>186</v>
      </c>
      <c r="E50" s="63" t="s">
        <v>187</v>
      </c>
      <c r="F50" s="13" t="str">
        <f t="shared" si="0"/>
        <v>No</v>
      </c>
      <c r="G50" s="14">
        <v>11239429.028342051</v>
      </c>
      <c r="H50" s="13" t="s">
        <v>36</v>
      </c>
      <c r="I50" s="13" t="s">
        <v>36</v>
      </c>
      <c r="J50" s="13" t="s">
        <v>40</v>
      </c>
      <c r="K50" s="13" t="s">
        <v>30</v>
      </c>
      <c r="L50" s="13">
        <v>3</v>
      </c>
      <c r="M50" s="13">
        <v>2</v>
      </c>
      <c r="N50" s="13">
        <v>2</v>
      </c>
      <c r="O50" s="13">
        <v>2</v>
      </c>
      <c r="P50" s="13" t="s">
        <v>44</v>
      </c>
      <c r="Q50" s="89">
        <v>2</v>
      </c>
      <c r="R50" s="13" t="s">
        <v>148</v>
      </c>
      <c r="S50" s="13" t="s">
        <v>34</v>
      </c>
      <c r="T50" s="13" t="s">
        <v>30</v>
      </c>
      <c r="U50" s="13" t="s">
        <v>30</v>
      </c>
      <c r="V50" s="13" t="s">
        <v>30</v>
      </c>
      <c r="W50" s="13" t="s">
        <v>36</v>
      </c>
      <c r="X50" s="13" t="str">
        <f t="shared" si="1"/>
        <v>Yes</v>
      </c>
      <c r="Y50" s="15">
        <v>0.23868666994589277</v>
      </c>
      <c r="Z50" s="16" t="s">
        <v>36</v>
      </c>
      <c r="AA50" s="13" t="s">
        <v>36</v>
      </c>
      <c r="AB50" s="13" t="s">
        <v>37</v>
      </c>
    </row>
    <row r="51" spans="1:28" ht="15" x14ac:dyDescent="0.25">
      <c r="A51" s="8" t="s">
        <v>188</v>
      </c>
      <c r="B51" s="8" t="b">
        <v>1</v>
      </c>
      <c r="C51" s="62" t="s">
        <v>188</v>
      </c>
      <c r="D51" s="63" t="s">
        <v>189</v>
      </c>
      <c r="E51" s="63" t="s">
        <v>190</v>
      </c>
      <c r="F51" s="13" t="str">
        <f t="shared" si="0"/>
        <v>Yes</v>
      </c>
      <c r="G51" s="14">
        <v>6543634.2395856865</v>
      </c>
      <c r="H51" s="13" t="s">
        <v>36</v>
      </c>
      <c r="I51" s="13" t="s">
        <v>36</v>
      </c>
      <c r="J51" s="13" t="s">
        <v>31</v>
      </c>
      <c r="K51" s="13" t="s">
        <v>30</v>
      </c>
      <c r="L51" s="13">
        <v>3</v>
      </c>
      <c r="M51" s="13">
        <v>2</v>
      </c>
      <c r="N51" s="13">
        <v>2</v>
      </c>
      <c r="O51" s="13">
        <v>2</v>
      </c>
      <c r="P51" s="13" t="s">
        <v>32</v>
      </c>
      <c r="Q51" s="89">
        <v>1</v>
      </c>
      <c r="R51" s="13" t="s">
        <v>191</v>
      </c>
      <c r="S51" s="13" t="s">
        <v>34</v>
      </c>
      <c r="T51" s="13" t="s">
        <v>36</v>
      </c>
      <c r="U51" s="13" t="s">
        <v>36</v>
      </c>
      <c r="V51" s="13" t="s">
        <v>30</v>
      </c>
      <c r="W51" s="13" t="s">
        <v>36</v>
      </c>
      <c r="X51" s="13" t="str">
        <f t="shared" si="1"/>
        <v>Yes</v>
      </c>
      <c r="Y51" s="15">
        <v>0.2971071149335418</v>
      </c>
      <c r="Z51" s="16" t="s">
        <v>36</v>
      </c>
      <c r="AA51" s="13" t="s">
        <v>36</v>
      </c>
      <c r="AB51" s="13" t="s">
        <v>37</v>
      </c>
    </row>
    <row r="52" spans="1:28" ht="15" x14ac:dyDescent="0.25">
      <c r="A52" s="8" t="s">
        <v>192</v>
      </c>
      <c r="B52" s="8" t="b">
        <v>1</v>
      </c>
      <c r="C52" s="62" t="s">
        <v>192</v>
      </c>
      <c r="D52" s="63" t="s">
        <v>190</v>
      </c>
      <c r="E52" s="63" t="s">
        <v>193</v>
      </c>
      <c r="F52" s="13" t="str">
        <f t="shared" si="0"/>
        <v>Yes</v>
      </c>
      <c r="G52" s="14">
        <v>2490404.2175296526</v>
      </c>
      <c r="H52" s="13" t="s">
        <v>36</v>
      </c>
      <c r="I52" s="13" t="s">
        <v>36</v>
      </c>
      <c r="J52" s="13" t="s">
        <v>31</v>
      </c>
      <c r="K52" s="13" t="s">
        <v>30</v>
      </c>
      <c r="L52" s="13">
        <v>3</v>
      </c>
      <c r="M52" s="13">
        <v>2</v>
      </c>
      <c r="N52" s="13">
        <v>2</v>
      </c>
      <c r="O52" s="13">
        <v>2</v>
      </c>
      <c r="P52" s="13" t="s">
        <v>32</v>
      </c>
      <c r="Q52" s="89">
        <v>1</v>
      </c>
      <c r="R52" s="13" t="s">
        <v>194</v>
      </c>
      <c r="S52" s="13" t="s">
        <v>34</v>
      </c>
      <c r="T52" s="13" t="s">
        <v>36</v>
      </c>
      <c r="U52" s="13" t="s">
        <v>30</v>
      </c>
      <c r="V52" s="13" t="s">
        <v>30</v>
      </c>
      <c r="W52" s="13" t="s">
        <v>36</v>
      </c>
      <c r="X52" s="13" t="str">
        <f t="shared" si="1"/>
        <v>Yes</v>
      </c>
      <c r="Y52" s="15">
        <v>0.19514532098371126</v>
      </c>
      <c r="Z52" s="16" t="s">
        <v>36</v>
      </c>
      <c r="AA52" s="13" t="s">
        <v>36</v>
      </c>
      <c r="AB52" s="13" t="s">
        <v>37</v>
      </c>
    </row>
    <row r="53" spans="1:28" ht="15" x14ac:dyDescent="0.25">
      <c r="A53" s="8" t="s">
        <v>195</v>
      </c>
      <c r="B53" s="8" t="b">
        <v>1</v>
      </c>
      <c r="C53" s="62" t="s">
        <v>195</v>
      </c>
      <c r="D53" s="63" t="s">
        <v>196</v>
      </c>
      <c r="E53" s="63"/>
      <c r="F53" s="13" t="str">
        <f t="shared" si="0"/>
        <v>No</v>
      </c>
      <c r="G53" s="14">
        <v>115358.99192997038</v>
      </c>
      <c r="H53" s="13" t="s">
        <v>30</v>
      </c>
      <c r="I53" s="13" t="s">
        <v>30</v>
      </c>
      <c r="J53" s="13" t="s">
        <v>31</v>
      </c>
      <c r="K53" s="13" t="s">
        <v>30</v>
      </c>
      <c r="L53" s="13">
        <v>3</v>
      </c>
      <c r="M53" s="13">
        <v>2</v>
      </c>
      <c r="N53" s="13">
        <v>2</v>
      </c>
      <c r="O53" s="13">
        <v>2</v>
      </c>
      <c r="P53" s="13" t="s">
        <v>32</v>
      </c>
      <c r="Q53" s="89">
        <v>1</v>
      </c>
      <c r="R53" s="13" t="s">
        <v>197</v>
      </c>
      <c r="S53" s="13" t="s">
        <v>34</v>
      </c>
      <c r="T53" s="13" t="s">
        <v>30</v>
      </c>
      <c r="U53" s="13" t="s">
        <v>30</v>
      </c>
      <c r="V53" s="13" t="s">
        <v>30</v>
      </c>
      <c r="W53" s="13" t="s">
        <v>35</v>
      </c>
      <c r="X53" s="13" t="str">
        <f t="shared" si="1"/>
        <v>No</v>
      </c>
      <c r="Y53" s="15">
        <v>7.454545454545454E-2</v>
      </c>
      <c r="Z53" s="16" t="s">
        <v>36</v>
      </c>
      <c r="AA53" s="13" t="s">
        <v>30</v>
      </c>
      <c r="AB53" s="13" t="s">
        <v>86</v>
      </c>
    </row>
    <row r="54" spans="1:28" ht="15" x14ac:dyDescent="0.25">
      <c r="A54" s="8" t="s">
        <v>198</v>
      </c>
      <c r="B54" s="8" t="b">
        <v>1</v>
      </c>
      <c r="C54" s="62" t="s">
        <v>198</v>
      </c>
      <c r="D54" s="63" t="s">
        <v>199</v>
      </c>
      <c r="E54" s="63" t="s">
        <v>200</v>
      </c>
      <c r="F54" s="13" t="str">
        <f t="shared" si="0"/>
        <v>No</v>
      </c>
      <c r="G54" s="14">
        <v>-41445.130397285095</v>
      </c>
      <c r="H54" s="13" t="s">
        <v>30</v>
      </c>
      <c r="I54" s="13" t="s">
        <v>30</v>
      </c>
      <c r="J54" s="13" t="s">
        <v>40</v>
      </c>
      <c r="K54" s="13" t="s">
        <v>30</v>
      </c>
      <c r="L54" s="13">
        <v>3</v>
      </c>
      <c r="M54" s="13">
        <v>2</v>
      </c>
      <c r="N54" s="13">
        <v>2</v>
      </c>
      <c r="O54" s="13">
        <v>2</v>
      </c>
      <c r="P54" s="13" t="s">
        <v>44</v>
      </c>
      <c r="Q54" s="89">
        <v>2</v>
      </c>
      <c r="R54" s="13" t="s">
        <v>201</v>
      </c>
      <c r="S54" s="13" t="s">
        <v>34</v>
      </c>
      <c r="T54" s="13" t="s">
        <v>30</v>
      </c>
      <c r="U54" s="13" t="s">
        <v>30</v>
      </c>
      <c r="V54" s="13" t="s">
        <v>30</v>
      </c>
      <c r="W54" s="13" t="s">
        <v>35</v>
      </c>
      <c r="X54" s="13" t="str">
        <f t="shared" si="1"/>
        <v>No</v>
      </c>
      <c r="Y54" s="15">
        <v>7.3349633251833746E-2</v>
      </c>
      <c r="Z54" s="16" t="s">
        <v>36</v>
      </c>
      <c r="AA54" s="13" t="s">
        <v>30</v>
      </c>
      <c r="AB54" s="13" t="s">
        <v>86</v>
      </c>
    </row>
    <row r="55" spans="1:28" ht="15" x14ac:dyDescent="0.25">
      <c r="A55" s="8" t="s">
        <v>202</v>
      </c>
      <c r="B55" s="8" t="b">
        <v>1</v>
      </c>
      <c r="C55" s="62" t="s">
        <v>202</v>
      </c>
      <c r="D55" s="63" t="s">
        <v>203</v>
      </c>
      <c r="E55" s="63" t="s">
        <v>203</v>
      </c>
      <c r="F55" s="13" t="str">
        <f t="shared" si="0"/>
        <v>No</v>
      </c>
      <c r="G55" s="14">
        <v>316708.40292176796</v>
      </c>
      <c r="H55" s="13" t="s">
        <v>30</v>
      </c>
      <c r="I55" s="13" t="s">
        <v>30</v>
      </c>
      <c r="J55" s="13" t="s">
        <v>40</v>
      </c>
      <c r="K55" s="13" t="s">
        <v>30</v>
      </c>
      <c r="L55" s="13">
        <v>3</v>
      </c>
      <c r="M55" s="13">
        <v>2</v>
      </c>
      <c r="N55" s="13">
        <v>2</v>
      </c>
      <c r="O55" s="13">
        <v>2</v>
      </c>
      <c r="P55" s="13" t="s">
        <v>32</v>
      </c>
      <c r="Q55" s="89">
        <v>1</v>
      </c>
      <c r="R55" s="13" t="s">
        <v>204</v>
      </c>
      <c r="S55" s="13" t="s">
        <v>34</v>
      </c>
      <c r="T55" s="13" t="s">
        <v>30</v>
      </c>
      <c r="U55" s="13" t="s">
        <v>30</v>
      </c>
      <c r="V55" s="13" t="s">
        <v>30</v>
      </c>
      <c r="W55" s="13" t="s">
        <v>35</v>
      </c>
      <c r="X55" s="13" t="str">
        <f t="shared" si="1"/>
        <v>No</v>
      </c>
      <c r="Y55" s="15">
        <v>0</v>
      </c>
      <c r="Z55" s="16" t="s">
        <v>30</v>
      </c>
      <c r="AA55" s="13" t="s">
        <v>30</v>
      </c>
      <c r="AB55" s="13" t="s">
        <v>86</v>
      </c>
    </row>
    <row r="56" spans="1:28" ht="15" x14ac:dyDescent="0.25">
      <c r="A56" s="8" t="s">
        <v>205</v>
      </c>
      <c r="B56" s="8" t="b">
        <v>1</v>
      </c>
      <c r="C56" s="62" t="s">
        <v>205</v>
      </c>
      <c r="D56" s="63" t="s">
        <v>206</v>
      </c>
      <c r="E56" s="63"/>
      <c r="F56" s="13" t="str">
        <f t="shared" si="0"/>
        <v>Yes</v>
      </c>
      <c r="G56" s="14">
        <v>11900185.242964042</v>
      </c>
      <c r="H56" s="13" t="s">
        <v>36</v>
      </c>
      <c r="I56" s="13" t="s">
        <v>36</v>
      </c>
      <c r="J56" s="13" t="s">
        <v>40</v>
      </c>
      <c r="K56" s="13" t="s">
        <v>36</v>
      </c>
      <c r="L56" s="13">
        <v>3</v>
      </c>
      <c r="M56" s="13">
        <v>2</v>
      </c>
      <c r="N56" s="13">
        <v>2</v>
      </c>
      <c r="O56" s="13">
        <v>2</v>
      </c>
      <c r="P56" s="13" t="s">
        <v>44</v>
      </c>
      <c r="Q56" s="89">
        <v>2</v>
      </c>
      <c r="R56" s="13" t="s">
        <v>207</v>
      </c>
      <c r="S56" s="13" t="s">
        <v>34</v>
      </c>
      <c r="T56" s="13" t="s">
        <v>30</v>
      </c>
      <c r="U56" s="13" t="s">
        <v>30</v>
      </c>
      <c r="V56" s="13" t="s">
        <v>36</v>
      </c>
      <c r="W56" s="13" t="s">
        <v>36</v>
      </c>
      <c r="X56" s="13" t="str">
        <f t="shared" si="1"/>
        <v>Yes</v>
      </c>
      <c r="Y56" s="15">
        <v>0.18876738754023684</v>
      </c>
      <c r="Z56" s="16" t="s">
        <v>36</v>
      </c>
      <c r="AA56" s="13" t="s">
        <v>36</v>
      </c>
      <c r="AB56" s="13" t="s">
        <v>37</v>
      </c>
    </row>
    <row r="57" spans="1:28" ht="15" x14ac:dyDescent="0.25">
      <c r="A57" s="8" t="s">
        <v>208</v>
      </c>
      <c r="B57" s="8" t="b">
        <v>1</v>
      </c>
      <c r="C57" s="62" t="s">
        <v>208</v>
      </c>
      <c r="D57" s="63" t="s">
        <v>209</v>
      </c>
      <c r="E57" s="63" t="s">
        <v>210</v>
      </c>
      <c r="F57" s="13" t="str">
        <f t="shared" si="0"/>
        <v>No</v>
      </c>
      <c r="G57" s="14">
        <v>4973433.9187695431</v>
      </c>
      <c r="H57" s="13" t="s">
        <v>30</v>
      </c>
      <c r="I57" s="13" t="s">
        <v>30</v>
      </c>
      <c r="J57" s="13" t="s">
        <v>40</v>
      </c>
      <c r="K57" s="13" t="s">
        <v>30</v>
      </c>
      <c r="L57" s="13">
        <v>3</v>
      </c>
      <c r="M57" s="13">
        <v>2</v>
      </c>
      <c r="N57" s="13">
        <v>2</v>
      </c>
      <c r="O57" s="13">
        <v>2</v>
      </c>
      <c r="P57" s="13" t="s">
        <v>32</v>
      </c>
      <c r="Q57" s="89">
        <v>1</v>
      </c>
      <c r="R57" s="13" t="s">
        <v>211</v>
      </c>
      <c r="S57" s="13" t="s">
        <v>34</v>
      </c>
      <c r="T57" s="13" t="s">
        <v>30</v>
      </c>
      <c r="U57" s="13" t="s">
        <v>30</v>
      </c>
      <c r="V57" s="13" t="s">
        <v>30</v>
      </c>
      <c r="W57" s="13" t="s">
        <v>35</v>
      </c>
      <c r="X57" s="13" t="str">
        <f t="shared" si="1"/>
        <v>Yes</v>
      </c>
      <c r="Y57" s="15">
        <v>6.953476738369184E-2</v>
      </c>
      <c r="Z57" s="16" t="s">
        <v>36</v>
      </c>
      <c r="AA57" s="13" t="s">
        <v>36</v>
      </c>
      <c r="AB57" s="13" t="s">
        <v>37</v>
      </c>
    </row>
    <row r="58" spans="1:28" ht="15" x14ac:dyDescent="0.25">
      <c r="A58" s="8" t="s">
        <v>212</v>
      </c>
      <c r="B58" s="8" t="b">
        <v>1</v>
      </c>
      <c r="C58" s="62" t="s">
        <v>212</v>
      </c>
      <c r="D58" s="63" t="s">
        <v>213</v>
      </c>
      <c r="E58" s="63" t="s">
        <v>214</v>
      </c>
      <c r="F58" s="13" t="str">
        <f t="shared" si="0"/>
        <v>No</v>
      </c>
      <c r="G58" s="14">
        <v>40836.360514681153</v>
      </c>
      <c r="H58" s="13" t="s">
        <v>36</v>
      </c>
      <c r="I58" s="13" t="s">
        <v>30</v>
      </c>
      <c r="J58" s="13" t="s">
        <v>31</v>
      </c>
      <c r="K58" s="13" t="s">
        <v>30</v>
      </c>
      <c r="L58" s="13">
        <v>3</v>
      </c>
      <c r="M58" s="13">
        <v>2</v>
      </c>
      <c r="N58" s="13">
        <v>2</v>
      </c>
      <c r="O58" s="13">
        <v>2</v>
      </c>
      <c r="P58" s="13" t="s">
        <v>32</v>
      </c>
      <c r="Q58" s="89">
        <v>1</v>
      </c>
      <c r="R58" s="13" t="s">
        <v>215</v>
      </c>
      <c r="S58" s="13" t="s">
        <v>34</v>
      </c>
      <c r="T58" s="13" t="s">
        <v>30</v>
      </c>
      <c r="U58" s="13" t="s">
        <v>30</v>
      </c>
      <c r="V58" s="13" t="s">
        <v>30</v>
      </c>
      <c r="W58" s="13" t="s">
        <v>36</v>
      </c>
      <c r="X58" s="13" t="str">
        <f t="shared" si="1"/>
        <v>No</v>
      </c>
      <c r="Y58" s="15">
        <v>0</v>
      </c>
      <c r="Z58" s="16" t="s">
        <v>30</v>
      </c>
      <c r="AA58" s="13" t="s">
        <v>55</v>
      </c>
      <c r="AB58" s="13" t="s">
        <v>86</v>
      </c>
    </row>
    <row r="59" spans="1:28" ht="15" x14ac:dyDescent="0.25">
      <c r="A59" s="8" t="s">
        <v>216</v>
      </c>
      <c r="B59" s="8" t="b">
        <v>1</v>
      </c>
      <c r="C59" s="62" t="s">
        <v>216</v>
      </c>
      <c r="D59" s="63" t="s">
        <v>209</v>
      </c>
      <c r="E59" s="63" t="s">
        <v>217</v>
      </c>
      <c r="F59" s="13" t="str">
        <f t="shared" si="0"/>
        <v>No</v>
      </c>
      <c r="G59" s="14">
        <v>5170100.9686659565</v>
      </c>
      <c r="H59" s="13" t="s">
        <v>30</v>
      </c>
      <c r="I59" s="13" t="s">
        <v>30</v>
      </c>
      <c r="J59" s="13" t="s">
        <v>40</v>
      </c>
      <c r="K59" s="13" t="s">
        <v>30</v>
      </c>
      <c r="L59" s="13">
        <v>3</v>
      </c>
      <c r="M59" s="13">
        <v>2</v>
      </c>
      <c r="N59" s="13">
        <v>2</v>
      </c>
      <c r="O59" s="13">
        <v>2</v>
      </c>
      <c r="P59" s="13" t="s">
        <v>32</v>
      </c>
      <c r="Q59" s="89">
        <v>1</v>
      </c>
      <c r="R59" s="13" t="s">
        <v>218</v>
      </c>
      <c r="S59" s="13" t="s">
        <v>34</v>
      </c>
      <c r="T59" s="13" t="s">
        <v>30</v>
      </c>
      <c r="U59" s="13" t="s">
        <v>30</v>
      </c>
      <c r="V59" s="13" t="s">
        <v>30</v>
      </c>
      <c r="W59" s="13" t="s">
        <v>35</v>
      </c>
      <c r="X59" s="13" t="str">
        <f t="shared" si="1"/>
        <v>Yes</v>
      </c>
      <c r="Y59" s="15">
        <v>0.14493480441323972</v>
      </c>
      <c r="Z59" s="16" t="s">
        <v>36</v>
      </c>
      <c r="AA59" s="13" t="s">
        <v>36</v>
      </c>
      <c r="AB59" s="13" t="s">
        <v>37</v>
      </c>
    </row>
    <row r="60" spans="1:28" ht="15" x14ac:dyDescent="0.25">
      <c r="A60" s="8" t="s">
        <v>219</v>
      </c>
      <c r="B60" s="8" t="b">
        <v>1</v>
      </c>
      <c r="C60" s="62" t="s">
        <v>219</v>
      </c>
      <c r="D60" s="63" t="s">
        <v>220</v>
      </c>
      <c r="E60" s="63" t="s">
        <v>221</v>
      </c>
      <c r="F60" s="13" t="str">
        <f t="shared" si="0"/>
        <v>Yes</v>
      </c>
      <c r="G60" s="14">
        <v>121862295.38276188</v>
      </c>
      <c r="H60" s="13" t="s">
        <v>36</v>
      </c>
      <c r="I60" s="13" t="s">
        <v>36</v>
      </c>
      <c r="J60" s="13" t="s">
        <v>40</v>
      </c>
      <c r="K60" s="13" t="s">
        <v>36</v>
      </c>
      <c r="L60" s="13">
        <v>3</v>
      </c>
      <c r="M60" s="13">
        <v>2</v>
      </c>
      <c r="N60" s="13">
        <v>2</v>
      </c>
      <c r="O60" s="13">
        <v>2</v>
      </c>
      <c r="P60" s="13" t="s">
        <v>44</v>
      </c>
      <c r="Q60" s="89">
        <v>2</v>
      </c>
      <c r="R60" s="13" t="s">
        <v>54</v>
      </c>
      <c r="S60" s="13" t="s">
        <v>34</v>
      </c>
      <c r="T60" s="13" t="s">
        <v>30</v>
      </c>
      <c r="U60" s="13" t="s">
        <v>30</v>
      </c>
      <c r="V60" s="13" t="s">
        <v>36</v>
      </c>
      <c r="W60" s="13" t="s">
        <v>36</v>
      </c>
      <c r="X60" s="13" t="str">
        <f t="shared" si="1"/>
        <v>Yes</v>
      </c>
      <c r="Y60" s="15">
        <v>0.21868645400900866</v>
      </c>
      <c r="Z60" s="16" t="s">
        <v>36</v>
      </c>
      <c r="AA60" s="13" t="s">
        <v>36</v>
      </c>
      <c r="AB60" s="13" t="s">
        <v>37</v>
      </c>
    </row>
    <row r="61" spans="1:28" ht="15" x14ac:dyDescent="0.25">
      <c r="A61" s="8" t="s">
        <v>222</v>
      </c>
      <c r="B61" s="8" t="b">
        <v>1</v>
      </c>
      <c r="C61" s="62" t="s">
        <v>222</v>
      </c>
      <c r="D61" s="63" t="s">
        <v>223</v>
      </c>
      <c r="E61" s="63"/>
      <c r="F61" s="13" t="str">
        <f t="shared" si="0"/>
        <v>Yes</v>
      </c>
      <c r="G61" s="14">
        <v>20602303.981931299</v>
      </c>
      <c r="H61" s="13" t="s">
        <v>36</v>
      </c>
      <c r="I61" s="13" t="s">
        <v>36</v>
      </c>
      <c r="J61" s="13" t="s">
        <v>40</v>
      </c>
      <c r="K61" s="13" t="s">
        <v>30</v>
      </c>
      <c r="L61" s="13">
        <v>3</v>
      </c>
      <c r="M61" s="13">
        <v>2</v>
      </c>
      <c r="N61" s="13">
        <v>2</v>
      </c>
      <c r="O61" s="13">
        <v>2</v>
      </c>
      <c r="P61" s="13" t="s">
        <v>44</v>
      </c>
      <c r="Q61" s="89">
        <v>2</v>
      </c>
      <c r="R61" s="13" t="s">
        <v>137</v>
      </c>
      <c r="S61" s="13" t="s">
        <v>34</v>
      </c>
      <c r="T61" s="13" t="s">
        <v>30</v>
      </c>
      <c r="U61" s="13" t="s">
        <v>30</v>
      </c>
      <c r="V61" s="13" t="s">
        <v>36</v>
      </c>
      <c r="W61" s="13" t="s">
        <v>36</v>
      </c>
      <c r="X61" s="13" t="str">
        <f t="shared" si="1"/>
        <v>Yes</v>
      </c>
      <c r="Y61" s="15">
        <v>0.19729651303380569</v>
      </c>
      <c r="Z61" s="16" t="s">
        <v>36</v>
      </c>
      <c r="AA61" s="13" t="s">
        <v>36</v>
      </c>
      <c r="AB61" s="13" t="s">
        <v>37</v>
      </c>
    </row>
    <row r="62" spans="1:28" ht="15" x14ac:dyDescent="0.25">
      <c r="A62" s="8" t="s">
        <v>224</v>
      </c>
      <c r="B62" s="8" t="b">
        <v>1</v>
      </c>
      <c r="C62" s="62" t="s">
        <v>224</v>
      </c>
      <c r="D62" s="63" t="s">
        <v>225</v>
      </c>
      <c r="E62" s="63"/>
      <c r="F62" s="13" t="str">
        <f t="shared" si="0"/>
        <v>Yes</v>
      </c>
      <c r="G62" s="14">
        <v>-1363546.950263862</v>
      </c>
      <c r="H62" s="13" t="s">
        <v>36</v>
      </c>
      <c r="I62" s="13" t="s">
        <v>36</v>
      </c>
      <c r="J62" s="13" t="s">
        <v>40</v>
      </c>
      <c r="K62" s="13" t="s">
        <v>30</v>
      </c>
      <c r="L62" s="13">
        <v>3</v>
      </c>
      <c r="M62" s="13">
        <v>2</v>
      </c>
      <c r="N62" s="13">
        <v>2</v>
      </c>
      <c r="O62" s="13">
        <v>2</v>
      </c>
      <c r="P62" s="13" t="s">
        <v>32</v>
      </c>
      <c r="Q62" s="89">
        <v>1</v>
      </c>
      <c r="R62" s="13" t="s">
        <v>226</v>
      </c>
      <c r="S62" s="13" t="s">
        <v>34</v>
      </c>
      <c r="T62" s="13" t="s">
        <v>36</v>
      </c>
      <c r="U62" s="13" t="s">
        <v>30</v>
      </c>
      <c r="V62" s="13" t="s">
        <v>36</v>
      </c>
      <c r="W62" s="13" t="s">
        <v>36</v>
      </c>
      <c r="X62" s="13" t="str">
        <f t="shared" si="1"/>
        <v>Yes</v>
      </c>
      <c r="Y62" s="15">
        <v>0.22650394003459542</v>
      </c>
      <c r="Z62" s="16" t="s">
        <v>36</v>
      </c>
      <c r="AA62" s="13" t="s">
        <v>36</v>
      </c>
      <c r="AB62" s="13" t="s">
        <v>37</v>
      </c>
    </row>
    <row r="63" spans="1:28" ht="15" x14ac:dyDescent="0.25">
      <c r="A63" s="8" t="s">
        <v>227</v>
      </c>
      <c r="B63" s="8" t="b">
        <v>1</v>
      </c>
      <c r="C63" s="62" t="s">
        <v>227</v>
      </c>
      <c r="D63" s="63" t="s">
        <v>228</v>
      </c>
      <c r="E63" s="63" t="s">
        <v>228</v>
      </c>
      <c r="F63" s="13" t="str">
        <f t="shared" si="0"/>
        <v>No</v>
      </c>
      <c r="G63" s="14">
        <v>-122234.31469945695</v>
      </c>
      <c r="H63" s="13" t="s">
        <v>30</v>
      </c>
      <c r="I63" s="13" t="s">
        <v>30</v>
      </c>
      <c r="J63" s="13" t="s">
        <v>31</v>
      </c>
      <c r="K63" s="13" t="s">
        <v>30</v>
      </c>
      <c r="L63" s="13">
        <v>3</v>
      </c>
      <c r="M63" s="13">
        <v>2</v>
      </c>
      <c r="N63" s="13">
        <v>2</v>
      </c>
      <c r="O63" s="13">
        <v>2</v>
      </c>
      <c r="P63" s="13" t="s">
        <v>32</v>
      </c>
      <c r="Q63" s="89">
        <v>1</v>
      </c>
      <c r="R63" s="13" t="s">
        <v>229</v>
      </c>
      <c r="S63" s="13" t="s">
        <v>34</v>
      </c>
      <c r="T63" s="13" t="s">
        <v>36</v>
      </c>
      <c r="U63" s="13" t="s">
        <v>30</v>
      </c>
      <c r="V63" s="13" t="s">
        <v>30</v>
      </c>
      <c r="W63" s="13" t="s">
        <v>35</v>
      </c>
      <c r="X63" s="13" t="str">
        <f t="shared" si="1"/>
        <v>No</v>
      </c>
      <c r="Y63" s="15">
        <v>0.4101123595505618</v>
      </c>
      <c r="Z63" s="16" t="s">
        <v>36</v>
      </c>
      <c r="AA63" s="13" t="s">
        <v>55</v>
      </c>
      <c r="AB63" s="13" t="s">
        <v>86</v>
      </c>
    </row>
    <row r="64" spans="1:28" ht="15" x14ac:dyDescent="0.25">
      <c r="A64" s="8" t="s">
        <v>230</v>
      </c>
      <c r="B64" s="8" t="b">
        <v>1</v>
      </c>
      <c r="C64" s="62" t="s">
        <v>230</v>
      </c>
      <c r="D64" s="63" t="s">
        <v>231</v>
      </c>
      <c r="E64" s="63"/>
      <c r="F64" s="13" t="str">
        <f t="shared" si="0"/>
        <v>No</v>
      </c>
      <c r="G64" s="14">
        <v>-1131420.08761928</v>
      </c>
      <c r="H64" s="13" t="s">
        <v>36</v>
      </c>
      <c r="I64" s="13" t="s">
        <v>30</v>
      </c>
      <c r="J64" s="13" t="s">
        <v>40</v>
      </c>
      <c r="K64" s="13" t="s">
        <v>30</v>
      </c>
      <c r="L64" s="13">
        <v>3</v>
      </c>
      <c r="M64" s="13">
        <v>2</v>
      </c>
      <c r="N64" s="13">
        <v>2</v>
      </c>
      <c r="O64" s="13">
        <v>2</v>
      </c>
      <c r="P64" s="13" t="s">
        <v>32</v>
      </c>
      <c r="Q64" s="89">
        <v>1</v>
      </c>
      <c r="R64" s="13" t="s">
        <v>232</v>
      </c>
      <c r="S64" s="13" t="s">
        <v>34</v>
      </c>
      <c r="T64" s="13" t="s">
        <v>30</v>
      </c>
      <c r="U64" s="13" t="s">
        <v>30</v>
      </c>
      <c r="V64" s="13" t="s">
        <v>30</v>
      </c>
      <c r="W64" s="13" t="s">
        <v>36</v>
      </c>
      <c r="X64" s="13" t="str">
        <f t="shared" si="1"/>
        <v>Yes</v>
      </c>
      <c r="Y64" s="15">
        <v>0.15557939914163091</v>
      </c>
      <c r="Z64" s="16" t="s">
        <v>36</v>
      </c>
      <c r="AA64" s="13" t="s">
        <v>36</v>
      </c>
      <c r="AB64" s="13" t="s">
        <v>37</v>
      </c>
    </row>
    <row r="65" spans="1:28" ht="15" x14ac:dyDescent="0.25">
      <c r="A65" s="8" t="s">
        <v>233</v>
      </c>
      <c r="B65" s="8" t="b">
        <v>1</v>
      </c>
      <c r="C65" s="62" t="s">
        <v>233</v>
      </c>
      <c r="D65" s="63" t="s">
        <v>234</v>
      </c>
      <c r="E65" s="63"/>
      <c r="F65" s="13" t="str">
        <f t="shared" si="0"/>
        <v>No</v>
      </c>
      <c r="G65" s="14">
        <v>283433.62469735165</v>
      </c>
      <c r="H65" s="13" t="s">
        <v>30</v>
      </c>
      <c r="I65" s="13" t="s">
        <v>30</v>
      </c>
      <c r="J65" s="13" t="s">
        <v>31</v>
      </c>
      <c r="K65" s="13" t="s">
        <v>30</v>
      </c>
      <c r="L65" s="13">
        <v>3</v>
      </c>
      <c r="M65" s="13">
        <v>2</v>
      </c>
      <c r="N65" s="13">
        <v>2</v>
      </c>
      <c r="O65" s="13">
        <v>2</v>
      </c>
      <c r="P65" s="13" t="s">
        <v>32</v>
      </c>
      <c r="Q65" s="89">
        <v>1</v>
      </c>
      <c r="R65" s="13" t="s">
        <v>235</v>
      </c>
      <c r="S65" s="13" t="s">
        <v>34</v>
      </c>
      <c r="T65" s="13" t="s">
        <v>30</v>
      </c>
      <c r="U65" s="13" t="s">
        <v>30</v>
      </c>
      <c r="V65" s="13" t="s">
        <v>30</v>
      </c>
      <c r="W65" s="13" t="s">
        <v>35</v>
      </c>
      <c r="X65" s="13" t="str">
        <f t="shared" si="1"/>
        <v>No</v>
      </c>
      <c r="Y65" s="15">
        <v>4.3290043290043288E-2</v>
      </c>
      <c r="Z65" s="16" t="s">
        <v>36</v>
      </c>
      <c r="AA65" s="13" t="s">
        <v>55</v>
      </c>
      <c r="AB65" s="13" t="s">
        <v>86</v>
      </c>
    </row>
    <row r="66" spans="1:28" ht="15" x14ac:dyDescent="0.25">
      <c r="A66" s="8" t="s">
        <v>236</v>
      </c>
      <c r="B66" s="8" t="b">
        <v>1</v>
      </c>
      <c r="C66" s="62" t="s">
        <v>236</v>
      </c>
      <c r="D66" s="63" t="s">
        <v>237</v>
      </c>
      <c r="E66" s="63" t="s">
        <v>238</v>
      </c>
      <c r="F66" s="13" t="str">
        <f t="shared" si="0"/>
        <v>Yes</v>
      </c>
      <c r="G66" s="14">
        <v>12925056.915896378</v>
      </c>
      <c r="H66" s="13" t="s">
        <v>36</v>
      </c>
      <c r="I66" s="13" t="s">
        <v>36</v>
      </c>
      <c r="J66" s="13" t="s">
        <v>40</v>
      </c>
      <c r="K66" s="13" t="s">
        <v>30</v>
      </c>
      <c r="L66" s="13">
        <v>3</v>
      </c>
      <c r="M66" s="13">
        <v>2</v>
      </c>
      <c r="N66" s="13">
        <v>2</v>
      </c>
      <c r="O66" s="13">
        <v>2</v>
      </c>
      <c r="P66" s="13" t="s">
        <v>44</v>
      </c>
      <c r="Q66" s="89">
        <v>2</v>
      </c>
      <c r="R66" s="13" t="s">
        <v>239</v>
      </c>
      <c r="S66" s="13" t="s">
        <v>34</v>
      </c>
      <c r="T66" s="13" t="s">
        <v>36</v>
      </c>
      <c r="U66" s="13" t="s">
        <v>30</v>
      </c>
      <c r="V66" s="13" t="s">
        <v>36</v>
      </c>
      <c r="W66" s="13" t="s">
        <v>36</v>
      </c>
      <c r="X66" s="13" t="str">
        <f t="shared" si="1"/>
        <v>Yes</v>
      </c>
      <c r="Y66" s="15">
        <v>0.39883477283180868</v>
      </c>
      <c r="Z66" s="16" t="s">
        <v>36</v>
      </c>
      <c r="AA66" s="13" t="s">
        <v>36</v>
      </c>
      <c r="AB66" s="13" t="s">
        <v>37</v>
      </c>
    </row>
    <row r="67" spans="1:28" ht="15" x14ac:dyDescent="0.25">
      <c r="A67" s="8" t="s">
        <v>240</v>
      </c>
      <c r="B67" s="8" t="b">
        <v>1</v>
      </c>
      <c r="C67" s="62" t="s">
        <v>240</v>
      </c>
      <c r="D67" s="63" t="s">
        <v>241</v>
      </c>
      <c r="E67" s="63"/>
      <c r="F67" s="13" t="str">
        <f t="shared" si="0"/>
        <v>Yes</v>
      </c>
      <c r="G67" s="14">
        <v>17918282.321363553</v>
      </c>
      <c r="H67" s="13" t="s">
        <v>36</v>
      </c>
      <c r="I67" s="13" t="s">
        <v>36</v>
      </c>
      <c r="J67" s="13" t="s">
        <v>40</v>
      </c>
      <c r="K67" s="13" t="s">
        <v>36</v>
      </c>
      <c r="L67" s="13">
        <v>3</v>
      </c>
      <c r="M67" s="13">
        <v>2</v>
      </c>
      <c r="N67" s="13">
        <v>2</v>
      </c>
      <c r="O67" s="13">
        <v>2</v>
      </c>
      <c r="P67" s="13" t="s">
        <v>44</v>
      </c>
      <c r="Q67" s="89">
        <v>2</v>
      </c>
      <c r="R67" s="13" t="s">
        <v>45</v>
      </c>
      <c r="S67" s="13" t="s">
        <v>34</v>
      </c>
      <c r="T67" s="13" t="s">
        <v>36</v>
      </c>
      <c r="U67" s="13" t="s">
        <v>36</v>
      </c>
      <c r="V67" s="13" t="s">
        <v>30</v>
      </c>
      <c r="W67" s="13" t="s">
        <v>36</v>
      </c>
      <c r="X67" s="13" t="str">
        <f t="shared" si="1"/>
        <v>Yes</v>
      </c>
      <c r="Y67" s="15">
        <v>0.32589503067285536</v>
      </c>
      <c r="Z67" s="16" t="s">
        <v>36</v>
      </c>
      <c r="AA67" s="13" t="s">
        <v>36</v>
      </c>
      <c r="AB67" s="13" t="s">
        <v>37</v>
      </c>
    </row>
    <row r="68" spans="1:28" ht="15" x14ac:dyDescent="0.25">
      <c r="A68" s="8" t="s">
        <v>242</v>
      </c>
      <c r="B68" s="8" t="b">
        <v>1</v>
      </c>
      <c r="C68" s="62" t="s">
        <v>242</v>
      </c>
      <c r="D68" s="63" t="s">
        <v>243</v>
      </c>
      <c r="E68" s="63"/>
      <c r="F68" s="13" t="str">
        <f t="shared" ref="F68:F131" si="2">IF(OR(S68="Yes",T68="Yes",U68="Yes",V68="Yes")*AND(H68="Yes",W68="Yes",X68="Yes",Z68="Yes",Y68&gt;0.01),"Yes","No")</f>
        <v>No</v>
      </c>
      <c r="G68" s="14">
        <v>15173059.545930341</v>
      </c>
      <c r="H68" s="13" t="s">
        <v>36</v>
      </c>
      <c r="I68" s="13" t="s">
        <v>30</v>
      </c>
      <c r="J68" s="13" t="s">
        <v>40</v>
      </c>
      <c r="K68" s="13" t="s">
        <v>30</v>
      </c>
      <c r="L68" s="13">
        <v>3</v>
      </c>
      <c r="M68" s="13">
        <v>2</v>
      </c>
      <c r="N68" s="13">
        <v>2</v>
      </c>
      <c r="O68" s="13">
        <v>2</v>
      </c>
      <c r="P68" s="13" t="s">
        <v>44</v>
      </c>
      <c r="Q68" s="89">
        <v>2</v>
      </c>
      <c r="R68" s="13" t="s">
        <v>85</v>
      </c>
      <c r="S68" s="13" t="s">
        <v>34</v>
      </c>
      <c r="T68" s="13" t="s">
        <v>30</v>
      </c>
      <c r="U68" s="13" t="s">
        <v>30</v>
      </c>
      <c r="V68" s="13" t="s">
        <v>30</v>
      </c>
      <c r="W68" s="13" t="s">
        <v>36</v>
      </c>
      <c r="X68" s="13" t="str">
        <f t="shared" ref="X68:X131" si="3">IF(OR(J68="State/IMD",J68="Private IMD",J68="State Chest", S68="Yes"),"Yes",IF(AB68="Yes", "Yes", IF(OR(AB68="No",AB68="No Record"),"No","")))</f>
        <v>Yes</v>
      </c>
      <c r="Y68" s="15">
        <v>0.20856064854943149</v>
      </c>
      <c r="Z68" s="16" t="s">
        <v>36</v>
      </c>
      <c r="AA68" s="13" t="s">
        <v>36</v>
      </c>
      <c r="AB68" s="13" t="s">
        <v>37</v>
      </c>
    </row>
    <row r="69" spans="1:28" ht="15" x14ac:dyDescent="0.25">
      <c r="A69" s="8" t="s">
        <v>244</v>
      </c>
      <c r="B69" s="8" t="b">
        <v>1</v>
      </c>
      <c r="C69" s="62" t="s">
        <v>244</v>
      </c>
      <c r="D69" s="63" t="s">
        <v>245</v>
      </c>
      <c r="E69" s="63"/>
      <c r="F69" s="13" t="str">
        <f t="shared" si="2"/>
        <v>No</v>
      </c>
      <c r="G69" s="14">
        <v>-9273771.2017026953</v>
      </c>
      <c r="H69" s="13" t="s">
        <v>30</v>
      </c>
      <c r="I69" s="13" t="s">
        <v>30</v>
      </c>
      <c r="J69" s="13" t="s">
        <v>40</v>
      </c>
      <c r="K69" s="13" t="s">
        <v>36</v>
      </c>
      <c r="L69" s="13">
        <v>3</v>
      </c>
      <c r="M69" s="13">
        <v>2</v>
      </c>
      <c r="N69" s="13">
        <v>2</v>
      </c>
      <c r="O69" s="13">
        <v>2</v>
      </c>
      <c r="P69" s="13" t="s">
        <v>44</v>
      </c>
      <c r="Q69" s="89">
        <v>2</v>
      </c>
      <c r="R69" s="13" t="s">
        <v>74</v>
      </c>
      <c r="S69" s="13" t="s">
        <v>34</v>
      </c>
      <c r="T69" s="13" t="s">
        <v>30</v>
      </c>
      <c r="U69" s="13" t="s">
        <v>30</v>
      </c>
      <c r="V69" s="13" t="s">
        <v>30</v>
      </c>
      <c r="W69" s="13" t="s">
        <v>35</v>
      </c>
      <c r="X69" s="13" t="str">
        <f t="shared" si="3"/>
        <v>No</v>
      </c>
      <c r="Y69" s="15">
        <v>0.14667734989233311</v>
      </c>
      <c r="Z69" s="16" t="s">
        <v>36</v>
      </c>
      <c r="AA69" s="13" t="s">
        <v>36</v>
      </c>
      <c r="AB69" s="13" t="s">
        <v>86</v>
      </c>
    </row>
    <row r="70" spans="1:28" ht="15" x14ac:dyDescent="0.25">
      <c r="A70" s="8" t="s">
        <v>246</v>
      </c>
      <c r="B70" s="8" t="b">
        <v>1</v>
      </c>
      <c r="C70" s="62" t="s">
        <v>246</v>
      </c>
      <c r="D70" s="63" t="s">
        <v>247</v>
      </c>
      <c r="E70" s="63" t="s">
        <v>248</v>
      </c>
      <c r="F70" s="13" t="str">
        <f t="shared" si="2"/>
        <v>No</v>
      </c>
      <c r="G70" s="14">
        <v>13879572.669516612</v>
      </c>
      <c r="H70" s="13" t="s">
        <v>36</v>
      </c>
      <c r="I70" s="13" t="s">
        <v>30</v>
      </c>
      <c r="J70" s="13" t="s">
        <v>40</v>
      </c>
      <c r="K70" s="13" t="s">
        <v>30</v>
      </c>
      <c r="L70" s="13">
        <v>3</v>
      </c>
      <c r="M70" s="13">
        <v>2</v>
      </c>
      <c r="N70" s="13">
        <v>2</v>
      </c>
      <c r="O70" s="13">
        <v>2</v>
      </c>
      <c r="P70" s="13" t="s">
        <v>44</v>
      </c>
      <c r="Q70" s="89">
        <v>2</v>
      </c>
      <c r="R70" s="13" t="s">
        <v>103</v>
      </c>
      <c r="S70" s="13" t="s">
        <v>34</v>
      </c>
      <c r="T70" s="13" t="s">
        <v>30</v>
      </c>
      <c r="U70" s="13" t="s">
        <v>30</v>
      </c>
      <c r="V70" s="13" t="s">
        <v>30</v>
      </c>
      <c r="W70" s="13" t="s">
        <v>36</v>
      </c>
      <c r="X70" s="13" t="str">
        <f t="shared" si="3"/>
        <v>Yes</v>
      </c>
      <c r="Y70" s="15">
        <v>0.13394124009009456</v>
      </c>
      <c r="Z70" s="16" t="s">
        <v>36</v>
      </c>
      <c r="AA70" s="13" t="s">
        <v>36</v>
      </c>
      <c r="AB70" s="13" t="s">
        <v>37</v>
      </c>
    </row>
    <row r="71" spans="1:28" ht="15" x14ac:dyDescent="0.25">
      <c r="A71" s="8" t="s">
        <v>249</v>
      </c>
      <c r="B71" s="8" t="b">
        <v>1</v>
      </c>
      <c r="C71" s="62" t="s">
        <v>249</v>
      </c>
      <c r="D71" s="63" t="s">
        <v>250</v>
      </c>
      <c r="E71" s="63"/>
      <c r="F71" s="13" t="str">
        <f t="shared" si="2"/>
        <v>Yes</v>
      </c>
      <c r="G71" s="14">
        <v>11242351.803173883</v>
      </c>
      <c r="H71" s="13" t="s">
        <v>36</v>
      </c>
      <c r="I71" s="13" t="s">
        <v>36</v>
      </c>
      <c r="J71" s="13" t="s">
        <v>40</v>
      </c>
      <c r="K71" s="13" t="s">
        <v>30</v>
      </c>
      <c r="L71" s="13">
        <v>3</v>
      </c>
      <c r="M71" s="13">
        <v>2</v>
      </c>
      <c r="N71" s="13">
        <v>2</v>
      </c>
      <c r="O71" s="13">
        <v>2</v>
      </c>
      <c r="P71" s="13" t="s">
        <v>44</v>
      </c>
      <c r="Q71" s="89">
        <v>2</v>
      </c>
      <c r="R71" s="13" t="s">
        <v>137</v>
      </c>
      <c r="S71" s="13" t="s">
        <v>34</v>
      </c>
      <c r="T71" s="13" t="s">
        <v>30</v>
      </c>
      <c r="U71" s="13" t="s">
        <v>30</v>
      </c>
      <c r="V71" s="13" t="s">
        <v>36</v>
      </c>
      <c r="W71" s="13" t="s">
        <v>36</v>
      </c>
      <c r="X71" s="13" t="str">
        <f t="shared" si="3"/>
        <v>Yes</v>
      </c>
      <c r="Y71" s="15">
        <v>0.19252419054707853</v>
      </c>
      <c r="Z71" s="16" t="s">
        <v>36</v>
      </c>
      <c r="AA71" s="13" t="s">
        <v>36</v>
      </c>
      <c r="AB71" s="13" t="s">
        <v>37</v>
      </c>
    </row>
    <row r="72" spans="1:28" ht="15" x14ac:dyDescent="0.25">
      <c r="A72" s="8" t="s">
        <v>251</v>
      </c>
      <c r="B72" s="8" t="b">
        <v>1</v>
      </c>
      <c r="C72" s="62" t="s">
        <v>251</v>
      </c>
      <c r="D72" s="63" t="s">
        <v>252</v>
      </c>
      <c r="E72" s="63" t="s">
        <v>253</v>
      </c>
      <c r="F72" s="13" t="str">
        <f t="shared" si="2"/>
        <v>No</v>
      </c>
      <c r="G72" s="14">
        <v>2509055.9903386245</v>
      </c>
      <c r="H72" s="13" t="s">
        <v>30</v>
      </c>
      <c r="I72" s="13" t="s">
        <v>30</v>
      </c>
      <c r="J72" s="13" t="s">
        <v>40</v>
      </c>
      <c r="K72" s="13" t="s">
        <v>36</v>
      </c>
      <c r="L72" s="13">
        <v>3</v>
      </c>
      <c r="M72" s="13">
        <v>2</v>
      </c>
      <c r="N72" s="13">
        <v>2</v>
      </c>
      <c r="O72" s="13">
        <v>2</v>
      </c>
      <c r="P72" s="13" t="s">
        <v>44</v>
      </c>
      <c r="Q72" s="89">
        <v>2</v>
      </c>
      <c r="R72" s="13" t="s">
        <v>254</v>
      </c>
      <c r="S72" s="13" t="s">
        <v>34</v>
      </c>
      <c r="T72" s="13" t="s">
        <v>30</v>
      </c>
      <c r="U72" s="13" t="s">
        <v>30</v>
      </c>
      <c r="V72" s="13" t="s">
        <v>30</v>
      </c>
      <c r="W72" s="13" t="s">
        <v>35</v>
      </c>
      <c r="X72" s="13" t="str">
        <f t="shared" si="3"/>
        <v>No</v>
      </c>
      <c r="Y72" s="15">
        <v>9.5527377175512171E-2</v>
      </c>
      <c r="Z72" s="16" t="s">
        <v>36</v>
      </c>
      <c r="AA72" s="13" t="s">
        <v>55</v>
      </c>
      <c r="AB72" s="13" t="s">
        <v>86</v>
      </c>
    </row>
    <row r="73" spans="1:28" ht="15" x14ac:dyDescent="0.25">
      <c r="A73" s="8" t="s">
        <v>255</v>
      </c>
      <c r="B73" s="8" t="b">
        <v>1</v>
      </c>
      <c r="C73" s="62" t="s">
        <v>255</v>
      </c>
      <c r="D73" s="63" t="s">
        <v>256</v>
      </c>
      <c r="E73" s="63"/>
      <c r="F73" s="13" t="str">
        <f t="shared" si="2"/>
        <v>Yes</v>
      </c>
      <c r="G73" s="14">
        <v>8745985.2761818096</v>
      </c>
      <c r="H73" s="13" t="s">
        <v>36</v>
      </c>
      <c r="I73" s="13" t="s">
        <v>36</v>
      </c>
      <c r="J73" s="13" t="s">
        <v>40</v>
      </c>
      <c r="K73" s="13" t="s">
        <v>30</v>
      </c>
      <c r="L73" s="13">
        <v>3</v>
      </c>
      <c r="M73" s="13">
        <v>2</v>
      </c>
      <c r="N73" s="13">
        <v>2</v>
      </c>
      <c r="O73" s="13">
        <v>2</v>
      </c>
      <c r="P73" s="13" t="s">
        <v>32</v>
      </c>
      <c r="Q73" s="89">
        <v>1</v>
      </c>
      <c r="R73" s="13" t="s">
        <v>257</v>
      </c>
      <c r="S73" s="13" t="s">
        <v>34</v>
      </c>
      <c r="T73" s="13" t="s">
        <v>36</v>
      </c>
      <c r="U73" s="13" t="s">
        <v>36</v>
      </c>
      <c r="V73" s="13" t="s">
        <v>30</v>
      </c>
      <c r="W73" s="13" t="s">
        <v>36</v>
      </c>
      <c r="X73" s="13" t="str">
        <f t="shared" si="3"/>
        <v>Yes</v>
      </c>
      <c r="Y73" s="15">
        <v>0.19236625723276823</v>
      </c>
      <c r="Z73" s="16" t="s">
        <v>36</v>
      </c>
      <c r="AA73" s="13" t="s">
        <v>36</v>
      </c>
      <c r="AB73" s="13" t="s">
        <v>37</v>
      </c>
    </row>
    <row r="74" spans="1:28" ht="15" x14ac:dyDescent="0.25">
      <c r="A74" s="8" t="s">
        <v>258</v>
      </c>
      <c r="B74" s="8" t="b">
        <v>1</v>
      </c>
      <c r="C74" s="62" t="s">
        <v>258</v>
      </c>
      <c r="D74" s="63" t="s">
        <v>259</v>
      </c>
      <c r="E74" s="63" t="s">
        <v>260</v>
      </c>
      <c r="F74" s="13" t="str">
        <f t="shared" si="2"/>
        <v>Yes</v>
      </c>
      <c r="G74" s="14">
        <v>3614079.1150965528</v>
      </c>
      <c r="H74" s="13" t="s">
        <v>36</v>
      </c>
      <c r="I74" s="13" t="s">
        <v>36</v>
      </c>
      <c r="J74" s="13" t="s">
        <v>40</v>
      </c>
      <c r="K74" s="13" t="s">
        <v>30</v>
      </c>
      <c r="L74" s="13">
        <v>3</v>
      </c>
      <c r="M74" s="13">
        <v>2</v>
      </c>
      <c r="N74" s="13">
        <v>2</v>
      </c>
      <c r="O74" s="13">
        <v>2</v>
      </c>
      <c r="P74" s="13" t="s">
        <v>32</v>
      </c>
      <c r="Q74" s="89">
        <v>1</v>
      </c>
      <c r="R74" s="13" t="s">
        <v>261</v>
      </c>
      <c r="S74" s="13" t="s">
        <v>34</v>
      </c>
      <c r="T74" s="13" t="s">
        <v>36</v>
      </c>
      <c r="U74" s="13" t="s">
        <v>30</v>
      </c>
      <c r="V74" s="13" t="s">
        <v>30</v>
      </c>
      <c r="W74" s="13" t="s">
        <v>36</v>
      </c>
      <c r="X74" s="13" t="str">
        <f t="shared" si="3"/>
        <v>Yes</v>
      </c>
      <c r="Y74" s="15">
        <v>0.17641959254442999</v>
      </c>
      <c r="Z74" s="16" t="s">
        <v>36</v>
      </c>
      <c r="AA74" s="13" t="s">
        <v>36</v>
      </c>
      <c r="AB74" s="13" t="s">
        <v>37</v>
      </c>
    </row>
    <row r="75" spans="1:28" ht="15" x14ac:dyDescent="0.25">
      <c r="A75" s="8" t="s">
        <v>262</v>
      </c>
      <c r="B75" s="8" t="b">
        <v>1</v>
      </c>
      <c r="C75" s="62" t="s">
        <v>262</v>
      </c>
      <c r="D75" s="63" t="s">
        <v>263</v>
      </c>
      <c r="E75" s="63"/>
      <c r="F75" s="13" t="str">
        <f t="shared" si="2"/>
        <v>No</v>
      </c>
      <c r="G75" s="14">
        <v>92236.788157107891</v>
      </c>
      <c r="H75" s="13" t="s">
        <v>30</v>
      </c>
      <c r="I75" s="13" t="s">
        <v>30</v>
      </c>
      <c r="J75" s="13" t="s">
        <v>31</v>
      </c>
      <c r="K75" s="13" t="s">
        <v>30</v>
      </c>
      <c r="L75" s="13">
        <v>3</v>
      </c>
      <c r="M75" s="13">
        <v>2</v>
      </c>
      <c r="N75" s="13">
        <v>2</v>
      </c>
      <c r="O75" s="13">
        <v>2</v>
      </c>
      <c r="P75" s="13" t="s">
        <v>32</v>
      </c>
      <c r="Q75" s="89">
        <v>1</v>
      </c>
      <c r="R75" s="13" t="s">
        <v>264</v>
      </c>
      <c r="S75" s="13" t="s">
        <v>34</v>
      </c>
      <c r="T75" s="13" t="s">
        <v>30</v>
      </c>
      <c r="U75" s="13" t="s">
        <v>30</v>
      </c>
      <c r="V75" s="13" t="s">
        <v>30</v>
      </c>
      <c r="W75" s="13" t="s">
        <v>35</v>
      </c>
      <c r="X75" s="13" t="str">
        <f t="shared" si="3"/>
        <v>Yes</v>
      </c>
      <c r="Y75" s="15">
        <v>3.2608695652173912E-2</v>
      </c>
      <c r="Z75" s="16" t="s">
        <v>36</v>
      </c>
      <c r="AA75" s="13" t="s">
        <v>36</v>
      </c>
      <c r="AB75" s="13" t="s">
        <v>37</v>
      </c>
    </row>
    <row r="76" spans="1:28" ht="15" x14ac:dyDescent="0.25">
      <c r="A76" s="8" t="s">
        <v>265</v>
      </c>
      <c r="B76" s="8" t="b">
        <v>1</v>
      </c>
      <c r="C76" s="62" t="s">
        <v>265</v>
      </c>
      <c r="D76" s="63" t="s">
        <v>266</v>
      </c>
      <c r="E76" s="63" t="s">
        <v>266</v>
      </c>
      <c r="F76" s="13" t="str">
        <f t="shared" si="2"/>
        <v>No</v>
      </c>
      <c r="G76" s="14">
        <v>1266957.7054136859</v>
      </c>
      <c r="H76" s="13" t="s">
        <v>36</v>
      </c>
      <c r="I76" s="13" t="s">
        <v>30</v>
      </c>
      <c r="J76" s="13" t="s">
        <v>131</v>
      </c>
      <c r="K76" s="97" t="s">
        <v>30</v>
      </c>
      <c r="L76" s="13">
        <v>3</v>
      </c>
      <c r="M76" s="13">
        <v>1</v>
      </c>
      <c r="N76" s="13">
        <v>2</v>
      </c>
      <c r="O76" s="13">
        <v>2</v>
      </c>
      <c r="P76" s="13" t="s">
        <v>44</v>
      </c>
      <c r="Q76" s="89">
        <v>2</v>
      </c>
      <c r="R76" s="13" t="s">
        <v>267</v>
      </c>
      <c r="S76" s="13" t="s">
        <v>36</v>
      </c>
      <c r="T76" s="13" t="s">
        <v>30</v>
      </c>
      <c r="U76" s="13" t="s">
        <v>36</v>
      </c>
      <c r="V76" s="13" t="s">
        <v>30</v>
      </c>
      <c r="W76" s="13" t="s">
        <v>36</v>
      </c>
      <c r="X76" s="13" t="str">
        <f t="shared" si="3"/>
        <v>Yes</v>
      </c>
      <c r="Y76" s="15">
        <v>0</v>
      </c>
      <c r="Z76" s="16" t="s">
        <v>30</v>
      </c>
      <c r="AA76" s="13" t="s">
        <v>30</v>
      </c>
      <c r="AB76" s="13" t="s">
        <v>86</v>
      </c>
    </row>
    <row r="77" spans="1:28" ht="15" x14ac:dyDescent="0.25">
      <c r="A77" s="8" t="s">
        <v>268</v>
      </c>
      <c r="B77" s="8" t="b">
        <v>1</v>
      </c>
      <c r="C77" s="62" t="s">
        <v>268</v>
      </c>
      <c r="D77" s="63" t="s">
        <v>269</v>
      </c>
      <c r="E77" s="63" t="s">
        <v>270</v>
      </c>
      <c r="F77" s="13" t="str">
        <f t="shared" si="2"/>
        <v>Yes</v>
      </c>
      <c r="G77" s="14">
        <v>-2542632.0546000218</v>
      </c>
      <c r="H77" s="13" t="s">
        <v>36</v>
      </c>
      <c r="I77" s="13" t="s">
        <v>36</v>
      </c>
      <c r="J77" s="13" t="s">
        <v>40</v>
      </c>
      <c r="K77" s="13" t="s">
        <v>30</v>
      </c>
      <c r="L77" s="13">
        <v>3</v>
      </c>
      <c r="M77" s="13">
        <v>2</v>
      </c>
      <c r="N77" s="13">
        <v>2</v>
      </c>
      <c r="O77" s="13">
        <v>2</v>
      </c>
      <c r="P77" s="13" t="s">
        <v>32</v>
      </c>
      <c r="Q77" s="89">
        <v>1</v>
      </c>
      <c r="R77" s="13" t="s">
        <v>271</v>
      </c>
      <c r="S77" s="13" t="s">
        <v>34</v>
      </c>
      <c r="T77" s="13" t="s">
        <v>36</v>
      </c>
      <c r="U77" s="13" t="s">
        <v>30</v>
      </c>
      <c r="V77" s="13" t="s">
        <v>30</v>
      </c>
      <c r="W77" s="13" t="s">
        <v>36</v>
      </c>
      <c r="X77" s="13" t="str">
        <f t="shared" si="3"/>
        <v>Yes</v>
      </c>
      <c r="Y77" s="15">
        <v>0.31194847347601179</v>
      </c>
      <c r="Z77" s="16" t="s">
        <v>36</v>
      </c>
      <c r="AA77" s="13" t="s">
        <v>36</v>
      </c>
      <c r="AB77" s="13" t="s">
        <v>37</v>
      </c>
    </row>
    <row r="78" spans="1:28" ht="15" x14ac:dyDescent="0.25">
      <c r="A78" s="8" t="s">
        <v>272</v>
      </c>
      <c r="B78" s="8" t="b">
        <v>1</v>
      </c>
      <c r="C78" s="62" t="s">
        <v>272</v>
      </c>
      <c r="D78" s="63" t="s">
        <v>273</v>
      </c>
      <c r="E78" s="63"/>
      <c r="F78" s="13" t="str">
        <f t="shared" si="2"/>
        <v>Yes</v>
      </c>
      <c r="G78" s="14">
        <v>4516883.1470090244</v>
      </c>
      <c r="H78" s="13" t="s">
        <v>36</v>
      </c>
      <c r="I78" s="13" t="s">
        <v>36</v>
      </c>
      <c r="J78" s="13" t="s">
        <v>40</v>
      </c>
      <c r="K78" s="13" t="s">
        <v>30</v>
      </c>
      <c r="L78" s="13">
        <v>3</v>
      </c>
      <c r="M78" s="13">
        <v>2</v>
      </c>
      <c r="N78" s="13">
        <v>2</v>
      </c>
      <c r="O78" s="13">
        <v>2</v>
      </c>
      <c r="P78" s="13" t="s">
        <v>44</v>
      </c>
      <c r="Q78" s="89">
        <v>2</v>
      </c>
      <c r="R78" s="13" t="s">
        <v>274</v>
      </c>
      <c r="S78" s="13" t="s">
        <v>34</v>
      </c>
      <c r="T78" s="13" t="s">
        <v>30</v>
      </c>
      <c r="U78" s="13" t="s">
        <v>30</v>
      </c>
      <c r="V78" s="13" t="s">
        <v>36</v>
      </c>
      <c r="W78" s="13" t="s">
        <v>36</v>
      </c>
      <c r="X78" s="13" t="str">
        <f t="shared" si="3"/>
        <v>Yes</v>
      </c>
      <c r="Y78" s="15">
        <v>0.23487093434253276</v>
      </c>
      <c r="Z78" s="16" t="s">
        <v>36</v>
      </c>
      <c r="AA78" s="13" t="s">
        <v>36</v>
      </c>
      <c r="AB78" s="13" t="s">
        <v>37</v>
      </c>
    </row>
    <row r="79" spans="1:28" ht="15" x14ac:dyDescent="0.25">
      <c r="A79" s="8" t="s">
        <v>275</v>
      </c>
      <c r="B79" s="8" t="b">
        <v>1</v>
      </c>
      <c r="C79" s="62" t="s">
        <v>275</v>
      </c>
      <c r="D79" s="63" t="s">
        <v>276</v>
      </c>
      <c r="E79" s="63" t="s">
        <v>277</v>
      </c>
      <c r="F79" s="13" t="str">
        <f t="shared" si="2"/>
        <v>No</v>
      </c>
      <c r="G79" s="14">
        <v>919124.62306460424</v>
      </c>
      <c r="H79" s="13" t="s">
        <v>36</v>
      </c>
      <c r="I79" s="13" t="s">
        <v>30</v>
      </c>
      <c r="J79" s="13" t="s">
        <v>31</v>
      </c>
      <c r="K79" s="13" t="s">
        <v>30</v>
      </c>
      <c r="L79" s="13">
        <v>3</v>
      </c>
      <c r="M79" s="13">
        <v>2</v>
      </c>
      <c r="N79" s="13">
        <v>2</v>
      </c>
      <c r="O79" s="13">
        <v>2</v>
      </c>
      <c r="P79" s="13" t="s">
        <v>32</v>
      </c>
      <c r="Q79" s="89">
        <v>1</v>
      </c>
      <c r="R79" s="13" t="s">
        <v>278</v>
      </c>
      <c r="S79" s="13" t="s">
        <v>34</v>
      </c>
      <c r="T79" s="13" t="s">
        <v>30</v>
      </c>
      <c r="U79" s="13" t="s">
        <v>30</v>
      </c>
      <c r="V79" s="13" t="s">
        <v>30</v>
      </c>
      <c r="W79" s="13" t="s">
        <v>36</v>
      </c>
      <c r="X79" s="13" t="str">
        <f t="shared" si="3"/>
        <v>Yes</v>
      </c>
      <c r="Y79" s="15">
        <v>9.3623890234059731E-2</v>
      </c>
      <c r="Z79" s="16" t="s">
        <v>36</v>
      </c>
      <c r="AA79" s="13" t="s">
        <v>36</v>
      </c>
      <c r="AB79" s="13" t="s">
        <v>37</v>
      </c>
    </row>
    <row r="80" spans="1:28" ht="15" x14ac:dyDescent="0.25">
      <c r="A80" s="8" t="s">
        <v>279</v>
      </c>
      <c r="B80" s="8" t="b">
        <v>1</v>
      </c>
      <c r="C80" s="62" t="s">
        <v>279</v>
      </c>
      <c r="D80" s="63" t="s">
        <v>280</v>
      </c>
      <c r="E80" s="63" t="s">
        <v>280</v>
      </c>
      <c r="F80" s="13" t="str">
        <f t="shared" si="2"/>
        <v>Yes</v>
      </c>
      <c r="G80" s="14">
        <v>30802400.922833107</v>
      </c>
      <c r="H80" s="13" t="s">
        <v>36</v>
      </c>
      <c r="I80" s="13" t="s">
        <v>36</v>
      </c>
      <c r="J80" s="13" t="s">
        <v>40</v>
      </c>
      <c r="K80" s="13" t="s">
        <v>36</v>
      </c>
      <c r="L80" s="13">
        <v>3</v>
      </c>
      <c r="M80" s="13">
        <v>2</v>
      </c>
      <c r="N80" s="13">
        <v>2</v>
      </c>
      <c r="O80" s="13">
        <v>2</v>
      </c>
      <c r="P80" s="13" t="s">
        <v>44</v>
      </c>
      <c r="Q80" s="89">
        <v>2</v>
      </c>
      <c r="R80" s="13" t="s">
        <v>267</v>
      </c>
      <c r="S80" s="13" t="s">
        <v>34</v>
      </c>
      <c r="T80" s="13" t="s">
        <v>30</v>
      </c>
      <c r="U80" s="13" t="s">
        <v>30</v>
      </c>
      <c r="V80" s="13" t="s">
        <v>36</v>
      </c>
      <c r="W80" s="13" t="s">
        <v>36</v>
      </c>
      <c r="X80" s="13" t="str">
        <f t="shared" si="3"/>
        <v>Yes</v>
      </c>
      <c r="Y80" s="15">
        <v>0.15270659083305455</v>
      </c>
      <c r="Z80" s="16" t="s">
        <v>36</v>
      </c>
      <c r="AA80" s="13" t="s">
        <v>36</v>
      </c>
      <c r="AB80" s="13" t="s">
        <v>37</v>
      </c>
    </row>
    <row r="81" spans="1:28" ht="15" x14ac:dyDescent="0.25">
      <c r="A81" s="8" t="s">
        <v>281</v>
      </c>
      <c r="B81" s="8" t="b">
        <v>1</v>
      </c>
      <c r="C81" s="62" t="s">
        <v>281</v>
      </c>
      <c r="D81" s="63" t="s">
        <v>282</v>
      </c>
      <c r="E81" s="63"/>
      <c r="F81" s="13" t="str">
        <f t="shared" si="2"/>
        <v>No</v>
      </c>
      <c r="G81" s="14">
        <v>-4637254.0470108734</v>
      </c>
      <c r="H81" s="13" t="s">
        <v>30</v>
      </c>
      <c r="I81" s="13" t="s">
        <v>30</v>
      </c>
      <c r="J81" s="13" t="s">
        <v>40</v>
      </c>
      <c r="K81" s="13" t="s">
        <v>36</v>
      </c>
      <c r="L81" s="13">
        <v>3</v>
      </c>
      <c r="M81" s="13">
        <v>2</v>
      </c>
      <c r="N81" s="13">
        <v>2</v>
      </c>
      <c r="O81" s="13">
        <v>2</v>
      </c>
      <c r="P81" s="13" t="s">
        <v>44</v>
      </c>
      <c r="Q81" s="89">
        <v>2</v>
      </c>
      <c r="R81" s="13" t="s">
        <v>85</v>
      </c>
      <c r="S81" s="13" t="s">
        <v>34</v>
      </c>
      <c r="T81" s="13" t="s">
        <v>30</v>
      </c>
      <c r="U81" s="13" t="s">
        <v>30</v>
      </c>
      <c r="V81" s="13" t="s">
        <v>30</v>
      </c>
      <c r="W81" s="13" t="s">
        <v>35</v>
      </c>
      <c r="X81" s="13" t="str">
        <f t="shared" si="3"/>
        <v>Yes</v>
      </c>
      <c r="Y81" s="15">
        <v>8.7235686687741482E-2</v>
      </c>
      <c r="Z81" s="16" t="s">
        <v>36</v>
      </c>
      <c r="AA81" s="13" t="s">
        <v>36</v>
      </c>
      <c r="AB81" s="13" t="s">
        <v>37</v>
      </c>
    </row>
    <row r="82" spans="1:28" ht="15" x14ac:dyDescent="0.25">
      <c r="A82" s="8" t="s">
        <v>283</v>
      </c>
      <c r="B82" s="8" t="b">
        <v>1</v>
      </c>
      <c r="C82" s="62" t="s">
        <v>283</v>
      </c>
      <c r="D82" s="63" t="s">
        <v>284</v>
      </c>
      <c r="E82" s="63"/>
      <c r="F82" s="13" t="str">
        <f t="shared" si="2"/>
        <v>Yes</v>
      </c>
      <c r="G82" s="14">
        <v>334607.93151278479</v>
      </c>
      <c r="H82" s="13" t="s">
        <v>36</v>
      </c>
      <c r="I82" s="13" t="s">
        <v>36</v>
      </c>
      <c r="J82" s="13" t="s">
        <v>40</v>
      </c>
      <c r="K82" s="13" t="s">
        <v>30</v>
      </c>
      <c r="L82" s="13">
        <v>3</v>
      </c>
      <c r="M82" s="13">
        <v>2</v>
      </c>
      <c r="N82" s="13">
        <v>2</v>
      </c>
      <c r="O82" s="13">
        <v>2</v>
      </c>
      <c r="P82" s="13" t="s">
        <v>32</v>
      </c>
      <c r="Q82" s="89">
        <v>1</v>
      </c>
      <c r="R82" s="13" t="s">
        <v>285</v>
      </c>
      <c r="S82" s="13" t="s">
        <v>34</v>
      </c>
      <c r="T82" s="13" t="s">
        <v>36</v>
      </c>
      <c r="U82" s="13" t="s">
        <v>30</v>
      </c>
      <c r="V82" s="13" t="s">
        <v>30</v>
      </c>
      <c r="W82" s="13" t="s">
        <v>36</v>
      </c>
      <c r="X82" s="13" t="str">
        <f t="shared" si="3"/>
        <v>Yes</v>
      </c>
      <c r="Y82" s="15">
        <v>0.17364341085271318</v>
      </c>
      <c r="Z82" s="16" t="s">
        <v>36</v>
      </c>
      <c r="AA82" s="13" t="s">
        <v>36</v>
      </c>
      <c r="AB82" s="13" t="s">
        <v>37</v>
      </c>
    </row>
    <row r="83" spans="1:28" ht="15" x14ac:dyDescent="0.25">
      <c r="A83" s="8" t="s">
        <v>286</v>
      </c>
      <c r="B83" s="8" t="b">
        <v>1</v>
      </c>
      <c r="C83" s="62" t="s">
        <v>286</v>
      </c>
      <c r="D83" s="63" t="s">
        <v>287</v>
      </c>
      <c r="E83" s="63"/>
      <c r="F83" s="13" t="str">
        <f t="shared" si="2"/>
        <v>Yes</v>
      </c>
      <c r="G83" s="14">
        <v>30231162.065716267</v>
      </c>
      <c r="H83" s="13" t="s">
        <v>36</v>
      </c>
      <c r="I83" s="13" t="s">
        <v>36</v>
      </c>
      <c r="J83" s="97" t="s">
        <v>31</v>
      </c>
      <c r="K83" s="13" t="s">
        <v>36</v>
      </c>
      <c r="L83" s="13">
        <v>3</v>
      </c>
      <c r="M83" s="13">
        <v>2</v>
      </c>
      <c r="N83" s="13">
        <v>2</v>
      </c>
      <c r="O83" s="13">
        <v>2</v>
      </c>
      <c r="P83" s="13" t="s">
        <v>44</v>
      </c>
      <c r="Q83" s="89">
        <v>2</v>
      </c>
      <c r="R83" s="13" t="s">
        <v>274</v>
      </c>
      <c r="S83" s="13" t="s">
        <v>34</v>
      </c>
      <c r="T83" s="13" t="s">
        <v>30</v>
      </c>
      <c r="U83" s="13" t="s">
        <v>30</v>
      </c>
      <c r="V83" s="13" t="s">
        <v>36</v>
      </c>
      <c r="W83" s="13" t="s">
        <v>36</v>
      </c>
      <c r="X83" s="13" t="str">
        <f t="shared" si="3"/>
        <v>Yes</v>
      </c>
      <c r="Y83" s="15">
        <v>0.1632070657098518</v>
      </c>
      <c r="Z83" s="16" t="s">
        <v>36</v>
      </c>
      <c r="AA83" s="13" t="s">
        <v>36</v>
      </c>
      <c r="AB83" s="13" t="s">
        <v>37</v>
      </c>
    </row>
    <row r="84" spans="1:28" ht="15" x14ac:dyDescent="0.25">
      <c r="A84" s="8" t="s">
        <v>288</v>
      </c>
      <c r="B84" s="8" t="b">
        <v>1</v>
      </c>
      <c r="C84" s="62" t="s">
        <v>288</v>
      </c>
      <c r="D84" s="63" t="s">
        <v>289</v>
      </c>
      <c r="E84" s="63"/>
      <c r="F84" s="13" t="str">
        <f t="shared" si="2"/>
        <v>No</v>
      </c>
      <c r="G84" s="14">
        <v>811486.97616364656</v>
      </c>
      <c r="H84" s="13" t="s">
        <v>30</v>
      </c>
      <c r="I84" s="13" t="s">
        <v>30</v>
      </c>
      <c r="J84" s="13" t="s">
        <v>40</v>
      </c>
      <c r="K84" s="13" t="s">
        <v>30</v>
      </c>
      <c r="L84" s="13">
        <v>3</v>
      </c>
      <c r="M84" s="13">
        <v>2</v>
      </c>
      <c r="N84" s="13">
        <v>2</v>
      </c>
      <c r="O84" s="13">
        <v>2</v>
      </c>
      <c r="P84" s="13" t="s">
        <v>44</v>
      </c>
      <c r="Q84" s="89">
        <v>2</v>
      </c>
      <c r="R84" s="13" t="s">
        <v>107</v>
      </c>
      <c r="S84" s="13" t="s">
        <v>34</v>
      </c>
      <c r="T84" s="13" t="s">
        <v>30</v>
      </c>
      <c r="U84" s="13" t="s">
        <v>30</v>
      </c>
      <c r="V84" s="13" t="s">
        <v>30</v>
      </c>
      <c r="W84" s="13" t="s">
        <v>35</v>
      </c>
      <c r="X84" s="13" t="str">
        <f t="shared" si="3"/>
        <v>Yes</v>
      </c>
      <c r="Y84" s="15">
        <v>8.5758960789030544E-2</v>
      </c>
      <c r="Z84" s="16" t="s">
        <v>36</v>
      </c>
      <c r="AA84" s="13" t="s">
        <v>55</v>
      </c>
      <c r="AB84" s="13" t="s">
        <v>37</v>
      </c>
    </row>
    <row r="85" spans="1:28" ht="15" x14ac:dyDescent="0.25">
      <c r="A85" s="8" t="s">
        <v>290</v>
      </c>
      <c r="B85" s="8" t="b">
        <v>1</v>
      </c>
      <c r="C85" s="62" t="s">
        <v>290</v>
      </c>
      <c r="D85" s="63" t="s">
        <v>291</v>
      </c>
      <c r="E85" s="63"/>
      <c r="F85" s="13" t="str">
        <f t="shared" si="2"/>
        <v>Yes</v>
      </c>
      <c r="G85" s="14">
        <v>60301807.15240714</v>
      </c>
      <c r="H85" s="13" t="s">
        <v>36</v>
      </c>
      <c r="I85" s="13" t="s">
        <v>36</v>
      </c>
      <c r="J85" s="13" t="s">
        <v>164</v>
      </c>
      <c r="K85" s="13" t="s">
        <v>36</v>
      </c>
      <c r="L85" s="13">
        <v>3</v>
      </c>
      <c r="M85" s="13">
        <v>2</v>
      </c>
      <c r="N85" s="13">
        <v>1</v>
      </c>
      <c r="O85" s="13">
        <v>2</v>
      </c>
      <c r="P85" s="13" t="s">
        <v>44</v>
      </c>
      <c r="Q85" s="89">
        <v>2</v>
      </c>
      <c r="R85" s="13" t="s">
        <v>45</v>
      </c>
      <c r="S85" s="13" t="s">
        <v>36</v>
      </c>
      <c r="T85" s="13" t="s">
        <v>30</v>
      </c>
      <c r="U85" s="13" t="s">
        <v>30</v>
      </c>
      <c r="V85" s="13" t="s">
        <v>30</v>
      </c>
      <c r="W85" s="13" t="s">
        <v>36</v>
      </c>
      <c r="X85" s="13" t="str">
        <f t="shared" si="3"/>
        <v>Yes</v>
      </c>
      <c r="Y85" s="15">
        <v>6.7072110390983736E-2</v>
      </c>
      <c r="Z85" s="16" t="s">
        <v>36</v>
      </c>
      <c r="AA85" s="13" t="s">
        <v>30</v>
      </c>
      <c r="AB85" s="13" t="s">
        <v>86</v>
      </c>
    </row>
    <row r="86" spans="1:28" ht="15" x14ac:dyDescent="0.25">
      <c r="A86" s="8" t="s">
        <v>292</v>
      </c>
      <c r="B86" s="8" t="b">
        <v>1</v>
      </c>
      <c r="C86" s="62" t="s">
        <v>292</v>
      </c>
      <c r="D86" s="63" t="s">
        <v>293</v>
      </c>
      <c r="E86" s="63"/>
      <c r="F86" s="13" t="str">
        <f t="shared" si="2"/>
        <v>No</v>
      </c>
      <c r="G86" s="14">
        <v>1798736.1839506277</v>
      </c>
      <c r="H86" s="13" t="s">
        <v>36</v>
      </c>
      <c r="I86" s="13" t="s">
        <v>30</v>
      </c>
      <c r="J86" s="13" t="s">
        <v>31</v>
      </c>
      <c r="K86" s="13" t="s">
        <v>30</v>
      </c>
      <c r="L86" s="13">
        <v>3</v>
      </c>
      <c r="M86" s="13">
        <v>2</v>
      </c>
      <c r="N86" s="13">
        <v>2</v>
      </c>
      <c r="O86" s="13">
        <v>2</v>
      </c>
      <c r="P86" s="13" t="s">
        <v>32</v>
      </c>
      <c r="Q86" s="89">
        <v>1</v>
      </c>
      <c r="R86" s="13" t="s">
        <v>294</v>
      </c>
      <c r="S86" s="13" t="s">
        <v>34</v>
      </c>
      <c r="T86" s="13" t="s">
        <v>30</v>
      </c>
      <c r="U86" s="13" t="s">
        <v>30</v>
      </c>
      <c r="V86" s="13" t="s">
        <v>30</v>
      </c>
      <c r="W86" s="13" t="s">
        <v>36</v>
      </c>
      <c r="X86" s="13" t="str">
        <f t="shared" si="3"/>
        <v>Yes</v>
      </c>
      <c r="Y86" s="15">
        <v>0.11099476439790576</v>
      </c>
      <c r="Z86" s="16" t="s">
        <v>36</v>
      </c>
      <c r="AA86" s="13" t="s">
        <v>36</v>
      </c>
      <c r="AB86" s="13" t="s">
        <v>37</v>
      </c>
    </row>
    <row r="87" spans="1:28" ht="15" x14ac:dyDescent="0.25">
      <c r="A87" s="8" t="s">
        <v>295</v>
      </c>
      <c r="B87" s="8" t="b">
        <v>1</v>
      </c>
      <c r="C87" s="62" t="s">
        <v>295</v>
      </c>
      <c r="D87" s="63" t="s">
        <v>296</v>
      </c>
      <c r="E87" s="63" t="s">
        <v>297</v>
      </c>
      <c r="F87" s="13" t="str">
        <f t="shared" si="2"/>
        <v>Yes</v>
      </c>
      <c r="G87" s="14">
        <v>43686629.574300818</v>
      </c>
      <c r="H87" s="13" t="s">
        <v>36</v>
      </c>
      <c r="I87" s="13" t="s">
        <v>36</v>
      </c>
      <c r="J87" s="13" t="s">
        <v>40</v>
      </c>
      <c r="K87" s="13" t="s">
        <v>36</v>
      </c>
      <c r="L87" s="13">
        <v>3</v>
      </c>
      <c r="M87" s="13">
        <v>2</v>
      </c>
      <c r="N87" s="13">
        <v>2</v>
      </c>
      <c r="O87" s="13">
        <v>2</v>
      </c>
      <c r="P87" s="13" t="s">
        <v>44</v>
      </c>
      <c r="Q87" s="89">
        <v>2</v>
      </c>
      <c r="R87" s="13" t="s">
        <v>74</v>
      </c>
      <c r="S87" s="13" t="s">
        <v>34</v>
      </c>
      <c r="T87" s="13" t="s">
        <v>30</v>
      </c>
      <c r="U87" s="13" t="s">
        <v>30</v>
      </c>
      <c r="V87" s="13" t="s">
        <v>36</v>
      </c>
      <c r="W87" s="13" t="s">
        <v>36</v>
      </c>
      <c r="X87" s="13" t="str">
        <f t="shared" si="3"/>
        <v>Yes</v>
      </c>
      <c r="Y87" s="15">
        <v>0.19752782869149269</v>
      </c>
      <c r="Z87" s="16" t="s">
        <v>36</v>
      </c>
      <c r="AA87" s="13" t="s">
        <v>36</v>
      </c>
      <c r="AB87" s="13" t="s">
        <v>37</v>
      </c>
    </row>
    <row r="88" spans="1:28" ht="15" x14ac:dyDescent="0.25">
      <c r="A88" s="8" t="s">
        <v>298</v>
      </c>
      <c r="B88" s="8" t="b">
        <v>1</v>
      </c>
      <c r="C88" s="62" t="s">
        <v>298</v>
      </c>
      <c r="D88" s="63" t="s">
        <v>299</v>
      </c>
      <c r="E88" s="63" t="s">
        <v>300</v>
      </c>
      <c r="F88" s="13" t="str">
        <f t="shared" si="2"/>
        <v>Yes</v>
      </c>
      <c r="G88" s="14">
        <v>14381005.631214879</v>
      </c>
      <c r="H88" s="13" t="s">
        <v>36</v>
      </c>
      <c r="I88" s="13" t="s">
        <v>36</v>
      </c>
      <c r="J88" s="13" t="s">
        <v>40</v>
      </c>
      <c r="K88" s="13" t="s">
        <v>30</v>
      </c>
      <c r="L88" s="13">
        <v>3</v>
      </c>
      <c r="M88" s="13">
        <v>2</v>
      </c>
      <c r="N88" s="13">
        <v>2</v>
      </c>
      <c r="O88" s="13">
        <v>2</v>
      </c>
      <c r="P88" s="13" t="s">
        <v>44</v>
      </c>
      <c r="Q88" s="89">
        <v>2</v>
      </c>
      <c r="R88" s="13" t="s">
        <v>178</v>
      </c>
      <c r="S88" s="13" t="s">
        <v>34</v>
      </c>
      <c r="T88" s="13" t="s">
        <v>36</v>
      </c>
      <c r="U88" s="13" t="s">
        <v>30</v>
      </c>
      <c r="V88" s="13" t="s">
        <v>30</v>
      </c>
      <c r="W88" s="13" t="s">
        <v>36</v>
      </c>
      <c r="X88" s="13" t="str">
        <f t="shared" si="3"/>
        <v>Yes</v>
      </c>
      <c r="Y88" s="15">
        <v>0.36959151193633955</v>
      </c>
      <c r="Z88" s="16" t="s">
        <v>36</v>
      </c>
      <c r="AA88" s="13" t="s">
        <v>36</v>
      </c>
      <c r="AB88" s="13" t="s">
        <v>37</v>
      </c>
    </row>
    <row r="89" spans="1:28" ht="15" x14ac:dyDescent="0.25">
      <c r="A89" s="8" t="s">
        <v>301</v>
      </c>
      <c r="B89" s="8" t="b">
        <v>1</v>
      </c>
      <c r="C89" s="62" t="s">
        <v>301</v>
      </c>
      <c r="D89" s="63" t="s">
        <v>302</v>
      </c>
      <c r="E89" s="63"/>
      <c r="F89" s="13" t="str">
        <f t="shared" si="2"/>
        <v>Yes</v>
      </c>
      <c r="G89" s="14">
        <v>4945882.0012379931</v>
      </c>
      <c r="H89" s="13" t="s">
        <v>36</v>
      </c>
      <c r="I89" s="13" t="s">
        <v>36</v>
      </c>
      <c r="J89" s="13" t="s">
        <v>31</v>
      </c>
      <c r="K89" s="13" t="s">
        <v>30</v>
      </c>
      <c r="L89" s="13">
        <v>3</v>
      </c>
      <c r="M89" s="13">
        <v>2</v>
      </c>
      <c r="N89" s="13">
        <v>2</v>
      </c>
      <c r="O89" s="13">
        <v>2</v>
      </c>
      <c r="P89" s="13" t="s">
        <v>44</v>
      </c>
      <c r="Q89" s="89">
        <v>2</v>
      </c>
      <c r="R89" s="13" t="s">
        <v>303</v>
      </c>
      <c r="S89" s="13" t="s">
        <v>34</v>
      </c>
      <c r="T89" s="13" t="s">
        <v>36</v>
      </c>
      <c r="U89" s="13" t="s">
        <v>36</v>
      </c>
      <c r="V89" s="13" t="s">
        <v>30</v>
      </c>
      <c r="W89" s="13" t="s">
        <v>36</v>
      </c>
      <c r="X89" s="13" t="str">
        <f t="shared" si="3"/>
        <v>Yes</v>
      </c>
      <c r="Y89" s="15">
        <v>0.27265594350725775</v>
      </c>
      <c r="Z89" s="16" t="s">
        <v>36</v>
      </c>
      <c r="AA89" s="13" t="s">
        <v>36</v>
      </c>
      <c r="AB89" s="13" t="s">
        <v>36</v>
      </c>
    </row>
    <row r="90" spans="1:28" ht="15" x14ac:dyDescent="0.25">
      <c r="A90" s="8" t="s">
        <v>304</v>
      </c>
      <c r="B90" s="8" t="b">
        <v>1</v>
      </c>
      <c r="C90" s="62" t="s">
        <v>304</v>
      </c>
      <c r="D90" s="63" t="s">
        <v>305</v>
      </c>
      <c r="E90" s="63" t="s">
        <v>306</v>
      </c>
      <c r="F90" s="13" t="str">
        <f t="shared" si="2"/>
        <v>Yes</v>
      </c>
      <c r="G90" s="14">
        <v>3760659.1809172905</v>
      </c>
      <c r="H90" s="13" t="s">
        <v>36</v>
      </c>
      <c r="I90" s="13" t="s">
        <v>36</v>
      </c>
      <c r="J90" s="13" t="s">
        <v>40</v>
      </c>
      <c r="K90" s="13" t="s">
        <v>30</v>
      </c>
      <c r="L90" s="13">
        <v>3</v>
      </c>
      <c r="M90" s="13">
        <v>2</v>
      </c>
      <c r="N90" s="13">
        <v>2</v>
      </c>
      <c r="O90" s="13">
        <v>2</v>
      </c>
      <c r="P90" s="13" t="s">
        <v>32</v>
      </c>
      <c r="Q90" s="89">
        <v>1</v>
      </c>
      <c r="R90" s="13" t="s">
        <v>307</v>
      </c>
      <c r="S90" s="13" t="s">
        <v>34</v>
      </c>
      <c r="T90" s="13" t="s">
        <v>36</v>
      </c>
      <c r="U90" s="13" t="s">
        <v>36</v>
      </c>
      <c r="V90" s="13" t="s">
        <v>30</v>
      </c>
      <c r="W90" s="13" t="s">
        <v>36</v>
      </c>
      <c r="X90" s="13" t="str">
        <f t="shared" si="3"/>
        <v>Yes</v>
      </c>
      <c r="Y90" s="15">
        <v>0.22885771543086172</v>
      </c>
      <c r="Z90" s="16" t="s">
        <v>36</v>
      </c>
      <c r="AA90" s="13" t="s">
        <v>36</v>
      </c>
      <c r="AB90" s="13" t="s">
        <v>37</v>
      </c>
    </row>
    <row r="91" spans="1:28" ht="15" x14ac:dyDescent="0.25">
      <c r="A91" s="8" t="s">
        <v>308</v>
      </c>
      <c r="B91" s="8" t="b">
        <v>1</v>
      </c>
      <c r="C91" s="62" t="s">
        <v>308</v>
      </c>
      <c r="D91" s="63" t="s">
        <v>309</v>
      </c>
      <c r="E91" s="63"/>
      <c r="F91" s="13" t="str">
        <f t="shared" si="2"/>
        <v>No</v>
      </c>
      <c r="G91" s="14">
        <v>768879.27915631025</v>
      </c>
      <c r="H91" s="93" t="s">
        <v>36</v>
      </c>
      <c r="I91" s="13" t="s">
        <v>30</v>
      </c>
      <c r="J91" s="13" t="s">
        <v>31</v>
      </c>
      <c r="K91" s="13" t="s">
        <v>30</v>
      </c>
      <c r="L91" s="13">
        <v>3</v>
      </c>
      <c r="M91" s="13">
        <v>2</v>
      </c>
      <c r="N91" s="13">
        <v>2</v>
      </c>
      <c r="O91" s="13">
        <v>2</v>
      </c>
      <c r="P91" s="13" t="s">
        <v>32</v>
      </c>
      <c r="Q91" s="89">
        <v>1</v>
      </c>
      <c r="R91" s="13" t="s">
        <v>310</v>
      </c>
      <c r="S91" s="13" t="s">
        <v>34</v>
      </c>
      <c r="T91" s="13" t="s">
        <v>30</v>
      </c>
      <c r="U91" s="13" t="s">
        <v>30</v>
      </c>
      <c r="V91" s="13" t="s">
        <v>30</v>
      </c>
      <c r="W91" s="13" t="s">
        <v>36</v>
      </c>
      <c r="X91" s="13" t="str">
        <f t="shared" si="3"/>
        <v>Yes</v>
      </c>
      <c r="Y91" s="15">
        <v>7.8947368421052627E-2</v>
      </c>
      <c r="Z91" s="16" t="s">
        <v>36</v>
      </c>
      <c r="AA91" s="13" t="s">
        <v>36</v>
      </c>
      <c r="AB91" s="13" t="s">
        <v>37</v>
      </c>
    </row>
    <row r="92" spans="1:28" ht="15" x14ac:dyDescent="0.25">
      <c r="A92" s="8" t="s">
        <v>311</v>
      </c>
      <c r="B92" s="8" t="b">
        <v>1</v>
      </c>
      <c r="C92" s="62" t="s">
        <v>311</v>
      </c>
      <c r="D92" s="63" t="s">
        <v>312</v>
      </c>
      <c r="E92" s="63" t="s">
        <v>313</v>
      </c>
      <c r="F92" s="13" t="str">
        <f t="shared" si="2"/>
        <v>Yes</v>
      </c>
      <c r="G92" s="14">
        <v>4247796.5681406185</v>
      </c>
      <c r="H92" s="13" t="s">
        <v>36</v>
      </c>
      <c r="I92" s="13" t="s">
        <v>36</v>
      </c>
      <c r="J92" s="13" t="s">
        <v>40</v>
      </c>
      <c r="K92" s="13" t="s">
        <v>30</v>
      </c>
      <c r="L92" s="13">
        <v>3</v>
      </c>
      <c r="M92" s="13">
        <v>2</v>
      </c>
      <c r="N92" s="13">
        <v>2</v>
      </c>
      <c r="O92" s="13">
        <v>2</v>
      </c>
      <c r="P92" s="13" t="s">
        <v>32</v>
      </c>
      <c r="Q92" s="89">
        <v>1</v>
      </c>
      <c r="R92" s="13" t="s">
        <v>314</v>
      </c>
      <c r="S92" s="13" t="s">
        <v>34</v>
      </c>
      <c r="T92" s="13" t="s">
        <v>36</v>
      </c>
      <c r="U92" s="13" t="s">
        <v>30</v>
      </c>
      <c r="V92" s="13" t="s">
        <v>30</v>
      </c>
      <c r="W92" s="13" t="s">
        <v>36</v>
      </c>
      <c r="X92" s="13" t="str">
        <f t="shared" si="3"/>
        <v>Yes</v>
      </c>
      <c r="Y92" s="15">
        <v>0.21828619434332119</v>
      </c>
      <c r="Z92" s="16" t="s">
        <v>36</v>
      </c>
      <c r="AA92" s="13" t="s">
        <v>36</v>
      </c>
      <c r="AB92" s="13" t="s">
        <v>37</v>
      </c>
    </row>
    <row r="93" spans="1:28" ht="15" x14ac:dyDescent="0.25">
      <c r="A93" s="8" t="s">
        <v>315</v>
      </c>
      <c r="B93" s="8" t="b">
        <v>1</v>
      </c>
      <c r="C93" s="62" t="s">
        <v>315</v>
      </c>
      <c r="D93" s="63" t="s">
        <v>316</v>
      </c>
      <c r="E93" s="63"/>
      <c r="F93" s="13" t="str">
        <f t="shared" si="2"/>
        <v>No</v>
      </c>
      <c r="G93" s="14">
        <v>-4200855.3992734551</v>
      </c>
      <c r="H93" s="13" t="s">
        <v>30</v>
      </c>
      <c r="I93" s="13" t="s">
        <v>30</v>
      </c>
      <c r="J93" s="13" t="s">
        <v>40</v>
      </c>
      <c r="K93" s="13" t="s">
        <v>30</v>
      </c>
      <c r="L93" s="13">
        <v>3</v>
      </c>
      <c r="M93" s="13">
        <v>2</v>
      </c>
      <c r="N93" s="13">
        <v>2</v>
      </c>
      <c r="O93" s="13">
        <v>2</v>
      </c>
      <c r="P93" s="13" t="s">
        <v>44</v>
      </c>
      <c r="Q93" s="89">
        <v>2</v>
      </c>
      <c r="R93" s="13" t="s">
        <v>103</v>
      </c>
      <c r="S93" s="13" t="s">
        <v>34</v>
      </c>
      <c r="T93" s="13" t="s">
        <v>30</v>
      </c>
      <c r="U93" s="13" t="s">
        <v>30</v>
      </c>
      <c r="V93" s="13" t="s">
        <v>30</v>
      </c>
      <c r="W93" s="13" t="s">
        <v>35</v>
      </c>
      <c r="X93" s="13" t="str">
        <f t="shared" si="3"/>
        <v>Yes</v>
      </c>
      <c r="Y93" s="15">
        <v>0.19198450928128324</v>
      </c>
      <c r="Z93" s="16" t="s">
        <v>36</v>
      </c>
      <c r="AA93" s="13" t="s">
        <v>36</v>
      </c>
      <c r="AB93" s="13" t="s">
        <v>37</v>
      </c>
    </row>
    <row r="94" spans="1:28" ht="15" x14ac:dyDescent="0.25">
      <c r="A94" s="8" t="s">
        <v>317</v>
      </c>
      <c r="B94" s="8" t="b">
        <v>1</v>
      </c>
      <c r="C94" s="62" t="s">
        <v>317</v>
      </c>
      <c r="D94" s="63" t="s">
        <v>318</v>
      </c>
      <c r="E94" s="63"/>
      <c r="F94" s="13" t="str">
        <f t="shared" si="2"/>
        <v>Yes</v>
      </c>
      <c r="G94" s="14">
        <v>-3260214.4146909476</v>
      </c>
      <c r="H94" s="13" t="s">
        <v>36</v>
      </c>
      <c r="I94" s="13" t="s">
        <v>36</v>
      </c>
      <c r="J94" s="13" t="s">
        <v>40</v>
      </c>
      <c r="K94" s="13" t="s">
        <v>30</v>
      </c>
      <c r="L94" s="13">
        <v>3</v>
      </c>
      <c r="M94" s="13">
        <v>2</v>
      </c>
      <c r="N94" s="13">
        <v>2</v>
      </c>
      <c r="O94" s="13">
        <v>2</v>
      </c>
      <c r="P94" s="13" t="s">
        <v>32</v>
      </c>
      <c r="Q94" s="89">
        <v>1</v>
      </c>
      <c r="R94" s="13" t="s">
        <v>319</v>
      </c>
      <c r="S94" s="13" t="s">
        <v>34</v>
      </c>
      <c r="T94" s="13" t="s">
        <v>36</v>
      </c>
      <c r="U94" s="13" t="s">
        <v>30</v>
      </c>
      <c r="V94" s="13" t="s">
        <v>30</v>
      </c>
      <c r="W94" s="13" t="s">
        <v>36</v>
      </c>
      <c r="X94" s="13" t="str">
        <f t="shared" si="3"/>
        <v>Yes</v>
      </c>
      <c r="Y94" s="15">
        <v>0.29795956396161372</v>
      </c>
      <c r="Z94" s="16" t="s">
        <v>36</v>
      </c>
      <c r="AA94" s="13" t="s">
        <v>36</v>
      </c>
      <c r="AB94" s="13" t="s">
        <v>37</v>
      </c>
    </row>
    <row r="95" spans="1:28" ht="15" x14ac:dyDescent="0.25">
      <c r="A95" s="8" t="s">
        <v>320</v>
      </c>
      <c r="B95" s="8" t="b">
        <v>1</v>
      </c>
      <c r="C95" s="62" t="s">
        <v>320</v>
      </c>
      <c r="D95" s="63" t="s">
        <v>321</v>
      </c>
      <c r="E95" s="63" t="s">
        <v>322</v>
      </c>
      <c r="F95" s="13" t="str">
        <f t="shared" si="2"/>
        <v>No</v>
      </c>
      <c r="G95" s="14">
        <v>284059.48133154307</v>
      </c>
      <c r="H95" s="13" t="s">
        <v>30</v>
      </c>
      <c r="I95" s="13" t="s">
        <v>30</v>
      </c>
      <c r="J95" s="13" t="s">
        <v>31</v>
      </c>
      <c r="K95" s="13" t="s">
        <v>30</v>
      </c>
      <c r="L95" s="13">
        <v>3</v>
      </c>
      <c r="M95" s="13">
        <v>2</v>
      </c>
      <c r="N95" s="13">
        <v>2</v>
      </c>
      <c r="O95" s="13">
        <v>2</v>
      </c>
      <c r="P95" s="13" t="s">
        <v>32</v>
      </c>
      <c r="Q95" s="89">
        <v>1</v>
      </c>
      <c r="R95" s="13" t="s">
        <v>323</v>
      </c>
      <c r="S95" s="13" t="s">
        <v>34</v>
      </c>
      <c r="T95" s="13" t="s">
        <v>30</v>
      </c>
      <c r="U95" s="13" t="s">
        <v>30</v>
      </c>
      <c r="V95" s="13" t="s">
        <v>30</v>
      </c>
      <c r="W95" s="13" t="s">
        <v>35</v>
      </c>
      <c r="X95" s="13" t="str">
        <f t="shared" si="3"/>
        <v>No</v>
      </c>
      <c r="Y95" s="15">
        <v>8.3591331269349839E-2</v>
      </c>
      <c r="Z95" s="16" t="s">
        <v>36</v>
      </c>
      <c r="AA95" s="13" t="s">
        <v>30</v>
      </c>
      <c r="AB95" s="13" t="s">
        <v>86</v>
      </c>
    </row>
    <row r="96" spans="1:28" ht="15" x14ac:dyDescent="0.25">
      <c r="A96" s="8" t="s">
        <v>324</v>
      </c>
      <c r="B96" s="8" t="b">
        <v>1</v>
      </c>
      <c r="C96" s="62" t="s">
        <v>324</v>
      </c>
      <c r="D96" s="63" t="s">
        <v>325</v>
      </c>
      <c r="E96" s="63" t="s">
        <v>326</v>
      </c>
      <c r="F96" s="13" t="str">
        <f t="shared" si="2"/>
        <v>Yes</v>
      </c>
      <c r="G96" s="14">
        <v>966664.29491783481</v>
      </c>
      <c r="H96" s="13" t="s">
        <v>36</v>
      </c>
      <c r="I96" s="13" t="s">
        <v>36</v>
      </c>
      <c r="J96" s="13" t="s">
        <v>31</v>
      </c>
      <c r="K96" s="13" t="s">
        <v>30</v>
      </c>
      <c r="L96" s="13">
        <v>3</v>
      </c>
      <c r="M96" s="13">
        <v>2</v>
      </c>
      <c r="N96" s="13">
        <v>2</v>
      </c>
      <c r="O96" s="13">
        <v>2</v>
      </c>
      <c r="P96" s="13" t="s">
        <v>32</v>
      </c>
      <c r="Q96" s="89">
        <v>1</v>
      </c>
      <c r="R96" s="13" t="s">
        <v>327</v>
      </c>
      <c r="S96" s="13" t="s">
        <v>34</v>
      </c>
      <c r="T96" s="13" t="s">
        <v>36</v>
      </c>
      <c r="U96" s="13" t="s">
        <v>36</v>
      </c>
      <c r="V96" s="13" t="s">
        <v>30</v>
      </c>
      <c r="W96" s="13" t="s">
        <v>36</v>
      </c>
      <c r="X96" s="13" t="str">
        <f t="shared" si="3"/>
        <v>Yes</v>
      </c>
      <c r="Y96" s="15">
        <v>0.17986270022883294</v>
      </c>
      <c r="Z96" s="16" t="s">
        <v>36</v>
      </c>
      <c r="AA96" s="13" t="s">
        <v>36</v>
      </c>
      <c r="AB96" s="13" t="s">
        <v>37</v>
      </c>
    </row>
    <row r="97" spans="1:28" ht="15" x14ac:dyDescent="0.25">
      <c r="A97" s="8" t="s">
        <v>328</v>
      </c>
      <c r="B97" s="8" t="b">
        <v>1</v>
      </c>
      <c r="C97" s="62" t="s">
        <v>328</v>
      </c>
      <c r="D97" s="63" t="s">
        <v>329</v>
      </c>
      <c r="E97" s="63" t="s">
        <v>330</v>
      </c>
      <c r="F97" s="13" t="str">
        <f t="shared" si="2"/>
        <v>No</v>
      </c>
      <c r="G97" s="14">
        <v>-411343.657656789</v>
      </c>
      <c r="H97" s="13" t="s">
        <v>86</v>
      </c>
      <c r="I97" s="13" t="s">
        <v>30</v>
      </c>
      <c r="J97" s="13" t="s">
        <v>40</v>
      </c>
      <c r="K97" s="13" t="s">
        <v>30</v>
      </c>
      <c r="L97" s="13">
        <v>3</v>
      </c>
      <c r="M97" s="13">
        <v>2</v>
      </c>
      <c r="N97" s="13">
        <v>2</v>
      </c>
      <c r="O97" s="13">
        <v>2</v>
      </c>
      <c r="P97" s="13" t="s">
        <v>32</v>
      </c>
      <c r="Q97" s="89">
        <v>1</v>
      </c>
      <c r="R97" s="13" t="s">
        <v>331</v>
      </c>
      <c r="S97" s="13" t="s">
        <v>34</v>
      </c>
      <c r="T97" s="13" t="s">
        <v>30</v>
      </c>
      <c r="U97" s="13" t="s">
        <v>30</v>
      </c>
      <c r="V97" s="13" t="s">
        <v>30</v>
      </c>
      <c r="W97" s="13" t="s">
        <v>35</v>
      </c>
      <c r="X97" s="13" t="str">
        <f t="shared" si="3"/>
        <v>Yes</v>
      </c>
      <c r="Y97" s="15">
        <v>0.14043321299638989</v>
      </c>
      <c r="Z97" s="16" t="s">
        <v>36</v>
      </c>
      <c r="AA97" s="13" t="s">
        <v>36</v>
      </c>
      <c r="AB97" s="13" t="s">
        <v>37</v>
      </c>
    </row>
    <row r="98" spans="1:28" ht="15" x14ac:dyDescent="0.25">
      <c r="A98" s="8" t="s">
        <v>332</v>
      </c>
      <c r="B98" s="8" t="b">
        <v>1</v>
      </c>
      <c r="C98" s="62" t="s">
        <v>332</v>
      </c>
      <c r="D98" s="63" t="s">
        <v>333</v>
      </c>
      <c r="E98" s="63" t="s">
        <v>334</v>
      </c>
      <c r="F98" s="13" t="str">
        <f t="shared" si="2"/>
        <v>No</v>
      </c>
      <c r="G98" s="14">
        <v>-202025.11724266291</v>
      </c>
      <c r="H98" s="13" t="s">
        <v>30</v>
      </c>
      <c r="I98" s="13" t="s">
        <v>30</v>
      </c>
      <c r="J98" s="13" t="s">
        <v>31</v>
      </c>
      <c r="K98" s="13" t="s">
        <v>30</v>
      </c>
      <c r="L98" s="13">
        <v>3</v>
      </c>
      <c r="M98" s="13">
        <v>2</v>
      </c>
      <c r="N98" s="13">
        <v>2</v>
      </c>
      <c r="O98" s="13">
        <v>2</v>
      </c>
      <c r="P98" s="13" t="s">
        <v>32</v>
      </c>
      <c r="Q98" s="89">
        <v>1</v>
      </c>
      <c r="R98" s="13" t="s">
        <v>140</v>
      </c>
      <c r="S98" s="13" t="s">
        <v>34</v>
      </c>
      <c r="T98" s="13" t="s">
        <v>30</v>
      </c>
      <c r="U98" s="13" t="s">
        <v>30</v>
      </c>
      <c r="V98" s="13" t="s">
        <v>30</v>
      </c>
      <c r="W98" s="13" t="s">
        <v>35</v>
      </c>
      <c r="X98" s="13" t="str">
        <f t="shared" si="3"/>
        <v>Yes</v>
      </c>
      <c r="Y98" s="15">
        <v>0.13488066564484344</v>
      </c>
      <c r="Z98" s="16" t="s">
        <v>36</v>
      </c>
      <c r="AA98" s="13" t="s">
        <v>36</v>
      </c>
      <c r="AB98" s="13" t="s">
        <v>37</v>
      </c>
    </row>
    <row r="99" spans="1:28" ht="15" x14ac:dyDescent="0.25">
      <c r="A99" s="8" t="s">
        <v>335</v>
      </c>
      <c r="B99" s="8" t="b">
        <v>1</v>
      </c>
      <c r="C99" s="62" t="s">
        <v>335</v>
      </c>
      <c r="D99" s="63" t="s">
        <v>336</v>
      </c>
      <c r="E99" s="63"/>
      <c r="F99" s="13" t="str">
        <f t="shared" si="2"/>
        <v>Yes</v>
      </c>
      <c r="G99" s="14">
        <v>3421779.5121770948</v>
      </c>
      <c r="H99" s="13" t="s">
        <v>36</v>
      </c>
      <c r="I99" s="13" t="s">
        <v>36</v>
      </c>
      <c r="J99" s="13" t="s">
        <v>40</v>
      </c>
      <c r="K99" s="13" t="s">
        <v>30</v>
      </c>
      <c r="L99" s="13">
        <v>3</v>
      </c>
      <c r="M99" s="13">
        <v>2</v>
      </c>
      <c r="N99" s="13">
        <v>2</v>
      </c>
      <c r="O99" s="13">
        <v>2</v>
      </c>
      <c r="P99" s="13" t="s">
        <v>44</v>
      </c>
      <c r="Q99" s="89">
        <v>2</v>
      </c>
      <c r="R99" s="13" t="s">
        <v>337</v>
      </c>
      <c r="S99" s="13" t="s">
        <v>34</v>
      </c>
      <c r="T99" s="13" t="s">
        <v>36</v>
      </c>
      <c r="U99" s="13" t="s">
        <v>30</v>
      </c>
      <c r="V99" s="13" t="s">
        <v>36</v>
      </c>
      <c r="W99" s="13" t="s">
        <v>36</v>
      </c>
      <c r="X99" s="13" t="str">
        <f t="shared" si="3"/>
        <v>Yes</v>
      </c>
      <c r="Y99" s="15">
        <v>0.30592125405670195</v>
      </c>
      <c r="Z99" s="16" t="s">
        <v>36</v>
      </c>
      <c r="AA99" s="13" t="s">
        <v>36</v>
      </c>
      <c r="AB99" s="13" t="s">
        <v>37</v>
      </c>
    </row>
    <row r="100" spans="1:28" ht="15" x14ac:dyDescent="0.25">
      <c r="A100" s="8" t="s">
        <v>338</v>
      </c>
      <c r="B100" s="8" t="b">
        <v>1</v>
      </c>
      <c r="C100" s="62" t="s">
        <v>338</v>
      </c>
      <c r="D100" s="63" t="s">
        <v>339</v>
      </c>
      <c r="E100" s="63"/>
      <c r="F100" s="13" t="str">
        <f t="shared" si="2"/>
        <v>Yes</v>
      </c>
      <c r="G100" s="14">
        <v>-31369056.273141727</v>
      </c>
      <c r="H100" s="13" t="s">
        <v>36</v>
      </c>
      <c r="I100" s="13" t="s">
        <v>36</v>
      </c>
      <c r="J100" s="13" t="s">
        <v>40</v>
      </c>
      <c r="K100" s="13" t="s">
        <v>36</v>
      </c>
      <c r="L100" s="13">
        <v>3</v>
      </c>
      <c r="M100" s="13">
        <v>2</v>
      </c>
      <c r="N100" s="13">
        <v>2</v>
      </c>
      <c r="O100" s="13">
        <v>2</v>
      </c>
      <c r="P100" s="13" t="s">
        <v>44</v>
      </c>
      <c r="Q100" s="89">
        <v>2</v>
      </c>
      <c r="R100" s="13" t="s">
        <v>45</v>
      </c>
      <c r="S100" s="13" t="s">
        <v>34</v>
      </c>
      <c r="T100" s="13" t="s">
        <v>36</v>
      </c>
      <c r="U100" s="13" t="s">
        <v>36</v>
      </c>
      <c r="V100" s="13" t="s">
        <v>36</v>
      </c>
      <c r="W100" s="13" t="s">
        <v>36</v>
      </c>
      <c r="X100" s="13" t="str">
        <f t="shared" si="3"/>
        <v>Yes</v>
      </c>
      <c r="Y100" s="15">
        <v>0.40841887728989018</v>
      </c>
      <c r="Z100" s="16" t="s">
        <v>36</v>
      </c>
      <c r="AA100" s="13" t="s">
        <v>36</v>
      </c>
      <c r="AB100" s="13" t="s">
        <v>37</v>
      </c>
    </row>
    <row r="101" spans="1:28" ht="15" x14ac:dyDescent="0.25">
      <c r="A101" s="8" t="s">
        <v>340</v>
      </c>
      <c r="B101" s="8" t="b">
        <v>1</v>
      </c>
      <c r="C101" s="62" t="s">
        <v>340</v>
      </c>
      <c r="D101" s="63" t="s">
        <v>341</v>
      </c>
      <c r="E101" s="63" t="s">
        <v>342</v>
      </c>
      <c r="F101" s="13" t="str">
        <f t="shared" si="2"/>
        <v>Yes</v>
      </c>
      <c r="G101" s="14">
        <v>22996880.567945853</v>
      </c>
      <c r="H101" s="13" t="s">
        <v>36</v>
      </c>
      <c r="I101" s="13" t="s">
        <v>36</v>
      </c>
      <c r="J101" s="13" t="s">
        <v>40</v>
      </c>
      <c r="K101" s="13" t="s">
        <v>30</v>
      </c>
      <c r="L101" s="13">
        <v>3</v>
      </c>
      <c r="M101" s="13">
        <v>2</v>
      </c>
      <c r="N101" s="13">
        <v>2</v>
      </c>
      <c r="O101" s="13">
        <v>2</v>
      </c>
      <c r="P101" s="13" t="s">
        <v>44</v>
      </c>
      <c r="Q101" s="89">
        <v>2</v>
      </c>
      <c r="R101" s="13" t="s">
        <v>178</v>
      </c>
      <c r="S101" s="13" t="s">
        <v>34</v>
      </c>
      <c r="T101" s="13" t="s">
        <v>36</v>
      </c>
      <c r="U101" s="13" t="s">
        <v>36</v>
      </c>
      <c r="V101" s="13" t="s">
        <v>30</v>
      </c>
      <c r="W101" s="13" t="s">
        <v>36</v>
      </c>
      <c r="X101" s="13" t="str">
        <f t="shared" si="3"/>
        <v>Yes</v>
      </c>
      <c r="Y101" s="15">
        <v>0.38602107713988115</v>
      </c>
      <c r="Z101" s="16" t="s">
        <v>36</v>
      </c>
      <c r="AA101" s="13" t="s">
        <v>36</v>
      </c>
      <c r="AB101" s="13" t="s">
        <v>37</v>
      </c>
    </row>
    <row r="102" spans="1:28" ht="15" x14ac:dyDescent="0.25">
      <c r="A102" s="8" t="s">
        <v>343</v>
      </c>
      <c r="B102" s="8" t="b">
        <v>1</v>
      </c>
      <c r="C102" s="62" t="s">
        <v>343</v>
      </c>
      <c r="D102" s="63" t="s">
        <v>344</v>
      </c>
      <c r="E102" s="63"/>
      <c r="F102" s="13" t="str">
        <f t="shared" si="2"/>
        <v>No</v>
      </c>
      <c r="G102" s="14">
        <v>32925479.533870477</v>
      </c>
      <c r="H102" s="13" t="s">
        <v>30</v>
      </c>
      <c r="I102" s="13" t="s">
        <v>30</v>
      </c>
      <c r="J102" s="13" t="s">
        <v>40</v>
      </c>
      <c r="K102" s="13" t="s">
        <v>36</v>
      </c>
      <c r="L102" s="13">
        <v>3</v>
      </c>
      <c r="M102" s="13">
        <v>2</v>
      </c>
      <c r="N102" s="13">
        <v>2</v>
      </c>
      <c r="O102" s="13">
        <v>2</v>
      </c>
      <c r="P102" s="13" t="s">
        <v>44</v>
      </c>
      <c r="Q102" s="89">
        <v>2</v>
      </c>
      <c r="R102" s="13" t="s">
        <v>137</v>
      </c>
      <c r="S102" s="13" t="s">
        <v>34</v>
      </c>
      <c r="T102" s="13" t="s">
        <v>30</v>
      </c>
      <c r="U102" s="13" t="s">
        <v>30</v>
      </c>
      <c r="V102" s="13" t="s">
        <v>30</v>
      </c>
      <c r="W102" s="13" t="s">
        <v>35</v>
      </c>
      <c r="X102" s="13" t="str">
        <f t="shared" si="3"/>
        <v>Yes</v>
      </c>
      <c r="Y102" s="15">
        <v>0.13622034647921782</v>
      </c>
      <c r="Z102" s="16" t="s">
        <v>36</v>
      </c>
      <c r="AA102" s="13" t="s">
        <v>36</v>
      </c>
      <c r="AB102" s="13" t="s">
        <v>37</v>
      </c>
    </row>
    <row r="103" spans="1:28" ht="15" x14ac:dyDescent="0.25">
      <c r="A103" s="8" t="s">
        <v>345</v>
      </c>
      <c r="B103" s="8" t="b">
        <v>1</v>
      </c>
      <c r="C103" s="62" t="s">
        <v>345</v>
      </c>
      <c r="D103" s="63" t="s">
        <v>346</v>
      </c>
      <c r="E103" s="63"/>
      <c r="F103" s="13" t="str">
        <f t="shared" si="2"/>
        <v>Yes</v>
      </c>
      <c r="G103" s="14">
        <v>40395926.489571609</v>
      </c>
      <c r="H103" s="13" t="s">
        <v>36</v>
      </c>
      <c r="I103" s="13" t="s">
        <v>36</v>
      </c>
      <c r="J103" s="13" t="s">
        <v>40</v>
      </c>
      <c r="K103" s="13" t="s">
        <v>36</v>
      </c>
      <c r="L103" s="13">
        <v>3</v>
      </c>
      <c r="M103" s="13">
        <v>2</v>
      </c>
      <c r="N103" s="13">
        <v>2</v>
      </c>
      <c r="O103" s="13">
        <v>2</v>
      </c>
      <c r="P103" s="13" t="s">
        <v>44</v>
      </c>
      <c r="Q103" s="89">
        <v>2</v>
      </c>
      <c r="R103" s="13" t="s">
        <v>45</v>
      </c>
      <c r="S103" s="13" t="s">
        <v>34</v>
      </c>
      <c r="T103" s="13" t="s">
        <v>30</v>
      </c>
      <c r="U103" s="13" t="s">
        <v>30</v>
      </c>
      <c r="V103" s="13" t="s">
        <v>36</v>
      </c>
      <c r="W103" s="13" t="s">
        <v>36</v>
      </c>
      <c r="X103" s="13" t="str">
        <f t="shared" si="3"/>
        <v>Yes</v>
      </c>
      <c r="Y103" s="15">
        <v>0.16299755653085979</v>
      </c>
      <c r="Z103" s="16" t="s">
        <v>36</v>
      </c>
      <c r="AA103" s="13" t="s">
        <v>36</v>
      </c>
      <c r="AB103" s="13" t="s">
        <v>37</v>
      </c>
    </row>
    <row r="104" spans="1:28" ht="15" x14ac:dyDescent="0.25">
      <c r="A104" s="8" t="s">
        <v>347</v>
      </c>
      <c r="B104" s="8" t="b">
        <v>1</v>
      </c>
      <c r="C104" s="62" t="s">
        <v>347</v>
      </c>
      <c r="D104" s="63" t="s">
        <v>348</v>
      </c>
      <c r="E104" s="63" t="s">
        <v>349</v>
      </c>
      <c r="F104" s="13" t="str">
        <f t="shared" si="2"/>
        <v>No</v>
      </c>
      <c r="G104" s="14">
        <v>216008.93171205354</v>
      </c>
      <c r="H104" s="13" t="s">
        <v>30</v>
      </c>
      <c r="I104" s="13" t="s">
        <v>30</v>
      </c>
      <c r="J104" s="13" t="s">
        <v>40</v>
      </c>
      <c r="K104" s="13" t="s">
        <v>30</v>
      </c>
      <c r="L104" s="13">
        <v>3</v>
      </c>
      <c r="M104" s="13">
        <v>2</v>
      </c>
      <c r="N104" s="13">
        <v>2</v>
      </c>
      <c r="O104" s="13">
        <v>2</v>
      </c>
      <c r="P104" s="13" t="s">
        <v>32</v>
      </c>
      <c r="Q104" s="89">
        <v>1</v>
      </c>
      <c r="R104" s="13" t="s">
        <v>350</v>
      </c>
      <c r="S104" s="13" t="s">
        <v>34</v>
      </c>
      <c r="T104" s="13" t="s">
        <v>30</v>
      </c>
      <c r="U104" s="13" t="s">
        <v>30</v>
      </c>
      <c r="V104" s="13" t="s">
        <v>30</v>
      </c>
      <c r="W104" s="13" t="s">
        <v>35</v>
      </c>
      <c r="X104" s="13" t="str">
        <f t="shared" si="3"/>
        <v>Yes</v>
      </c>
      <c r="Y104" s="15">
        <v>0.14634146341463414</v>
      </c>
      <c r="Z104" s="16" t="s">
        <v>36</v>
      </c>
      <c r="AA104" s="13" t="s">
        <v>55</v>
      </c>
      <c r="AB104" s="13" t="s">
        <v>37</v>
      </c>
    </row>
    <row r="105" spans="1:28" ht="15" x14ac:dyDescent="0.25">
      <c r="A105" s="8" t="s">
        <v>351</v>
      </c>
      <c r="B105" s="8" t="b">
        <v>1</v>
      </c>
      <c r="C105" s="62" t="s">
        <v>351</v>
      </c>
      <c r="D105" s="63" t="s">
        <v>352</v>
      </c>
      <c r="E105" s="63" t="s">
        <v>353</v>
      </c>
      <c r="F105" s="13" t="str">
        <f t="shared" si="2"/>
        <v>No</v>
      </c>
      <c r="G105" s="14">
        <v>641011.54790459271</v>
      </c>
      <c r="H105" s="13" t="s">
        <v>36</v>
      </c>
      <c r="I105" s="13" t="s">
        <v>30</v>
      </c>
      <c r="J105" s="13" t="s">
        <v>31</v>
      </c>
      <c r="K105" s="13" t="s">
        <v>30</v>
      </c>
      <c r="L105" s="13">
        <v>3</v>
      </c>
      <c r="M105" s="13">
        <v>2</v>
      </c>
      <c r="N105" s="13">
        <v>2</v>
      </c>
      <c r="O105" s="13">
        <v>2</v>
      </c>
      <c r="P105" s="13" t="s">
        <v>32</v>
      </c>
      <c r="Q105" s="89">
        <v>1</v>
      </c>
      <c r="R105" s="13" t="s">
        <v>354</v>
      </c>
      <c r="S105" s="13" t="s">
        <v>34</v>
      </c>
      <c r="T105" s="13" t="s">
        <v>30</v>
      </c>
      <c r="U105" s="13" t="s">
        <v>36</v>
      </c>
      <c r="V105" s="13" t="s">
        <v>30</v>
      </c>
      <c r="W105" s="13" t="s">
        <v>36</v>
      </c>
      <c r="X105" s="13" t="str">
        <f t="shared" si="3"/>
        <v>Yes</v>
      </c>
      <c r="Y105" s="15">
        <v>2.0833333333333332E-2</v>
      </c>
      <c r="Z105" s="16" t="s">
        <v>30</v>
      </c>
      <c r="AA105" s="13" t="s">
        <v>36</v>
      </c>
      <c r="AB105" s="13" t="s">
        <v>37</v>
      </c>
    </row>
    <row r="106" spans="1:28" ht="15" x14ac:dyDescent="0.25">
      <c r="A106" s="8" t="s">
        <v>355</v>
      </c>
      <c r="B106" s="8" t="b">
        <v>1</v>
      </c>
      <c r="C106" s="62" t="s">
        <v>355</v>
      </c>
      <c r="D106" s="63" t="s">
        <v>356</v>
      </c>
      <c r="E106" s="63"/>
      <c r="F106" s="13" t="str">
        <f t="shared" si="2"/>
        <v>Yes</v>
      </c>
      <c r="G106" s="14">
        <v>1246124.7014026276</v>
      </c>
      <c r="H106" s="13" t="s">
        <v>36</v>
      </c>
      <c r="I106" s="13" t="s">
        <v>36</v>
      </c>
      <c r="J106" s="13" t="s">
        <v>134</v>
      </c>
      <c r="K106" s="97" t="s">
        <v>30</v>
      </c>
      <c r="L106" s="13">
        <v>3</v>
      </c>
      <c r="M106" s="13">
        <v>1</v>
      </c>
      <c r="N106" s="13">
        <v>2</v>
      </c>
      <c r="O106" s="13">
        <v>1</v>
      </c>
      <c r="P106" s="13" t="s">
        <v>44</v>
      </c>
      <c r="Q106" s="89">
        <v>2</v>
      </c>
      <c r="R106" s="13" t="s">
        <v>54</v>
      </c>
      <c r="S106" s="13" t="s">
        <v>36</v>
      </c>
      <c r="T106" s="13" t="s">
        <v>36</v>
      </c>
      <c r="U106" s="13" t="s">
        <v>36</v>
      </c>
      <c r="V106" s="13" t="s">
        <v>30</v>
      </c>
      <c r="W106" s="13" t="s">
        <v>36</v>
      </c>
      <c r="X106" s="13" t="str">
        <f t="shared" si="3"/>
        <v>Yes</v>
      </c>
      <c r="Y106" s="15">
        <v>0.64897215716887846</v>
      </c>
      <c r="Z106" s="16" t="s">
        <v>36</v>
      </c>
      <c r="AA106" s="13" t="s">
        <v>55</v>
      </c>
      <c r="AB106" s="13" t="s">
        <v>86</v>
      </c>
    </row>
    <row r="107" spans="1:28" ht="15" x14ac:dyDescent="0.25">
      <c r="A107" s="8" t="s">
        <v>357</v>
      </c>
      <c r="B107" s="8" t="b">
        <v>1</v>
      </c>
      <c r="C107" s="62" t="s">
        <v>357</v>
      </c>
      <c r="D107" s="63" t="s">
        <v>358</v>
      </c>
      <c r="E107" s="63"/>
      <c r="F107" s="13" t="str">
        <f t="shared" si="2"/>
        <v>Yes</v>
      </c>
      <c r="G107" s="14">
        <v>3495524.1340673734</v>
      </c>
      <c r="H107" s="13" t="s">
        <v>36</v>
      </c>
      <c r="I107" s="13" t="s">
        <v>36</v>
      </c>
      <c r="J107" s="13" t="s">
        <v>134</v>
      </c>
      <c r="K107" s="13" t="s">
        <v>30</v>
      </c>
      <c r="L107" s="13">
        <v>3</v>
      </c>
      <c r="M107" s="13">
        <v>1</v>
      </c>
      <c r="N107" s="13">
        <v>2</v>
      </c>
      <c r="O107" s="13">
        <v>2</v>
      </c>
      <c r="P107" s="13" t="s">
        <v>44</v>
      </c>
      <c r="Q107" s="89">
        <v>2</v>
      </c>
      <c r="R107" s="13" t="s">
        <v>359</v>
      </c>
      <c r="S107" s="13" t="s">
        <v>34</v>
      </c>
      <c r="T107" s="13" t="s">
        <v>36</v>
      </c>
      <c r="U107" s="13" t="s">
        <v>36</v>
      </c>
      <c r="V107" s="13" t="s">
        <v>36</v>
      </c>
      <c r="W107" s="13" t="s">
        <v>36</v>
      </c>
      <c r="X107" s="13" t="str">
        <f t="shared" si="3"/>
        <v>Yes</v>
      </c>
      <c r="Y107" s="15">
        <v>0.31434849744625254</v>
      </c>
      <c r="Z107" s="16" t="s">
        <v>36</v>
      </c>
      <c r="AA107" s="13" t="s">
        <v>30</v>
      </c>
      <c r="AB107" s="13" t="s">
        <v>86</v>
      </c>
    </row>
    <row r="108" spans="1:28" ht="15" x14ac:dyDescent="0.25">
      <c r="A108" s="8" t="s">
        <v>360</v>
      </c>
      <c r="B108" s="8" t="b">
        <v>1</v>
      </c>
      <c r="C108" s="62" t="s">
        <v>360</v>
      </c>
      <c r="D108" s="63" t="s">
        <v>361</v>
      </c>
      <c r="E108" s="63"/>
      <c r="F108" s="13" t="str">
        <f t="shared" si="2"/>
        <v>Yes</v>
      </c>
      <c r="G108" s="14">
        <v>3230041.0082686343</v>
      </c>
      <c r="H108" s="13" t="s">
        <v>36</v>
      </c>
      <c r="I108" s="13" t="s">
        <v>30</v>
      </c>
      <c r="J108" s="13" t="s">
        <v>134</v>
      </c>
      <c r="K108" s="13" t="s">
        <v>30</v>
      </c>
      <c r="L108" s="13">
        <v>3</v>
      </c>
      <c r="M108" s="13">
        <v>1</v>
      </c>
      <c r="N108" s="13">
        <v>2</v>
      </c>
      <c r="O108" s="13">
        <v>2</v>
      </c>
      <c r="P108" s="13" t="s">
        <v>44</v>
      </c>
      <c r="Q108" s="89">
        <v>2</v>
      </c>
      <c r="R108" s="13" t="s">
        <v>362</v>
      </c>
      <c r="S108" s="13" t="s">
        <v>34</v>
      </c>
      <c r="T108" s="13" t="s">
        <v>30</v>
      </c>
      <c r="U108" s="13" t="s">
        <v>36</v>
      </c>
      <c r="V108" s="13" t="s">
        <v>30</v>
      </c>
      <c r="W108" s="13" t="s">
        <v>36</v>
      </c>
      <c r="X108" s="13" t="str">
        <f t="shared" si="3"/>
        <v>Yes</v>
      </c>
      <c r="Y108" s="15">
        <v>0.23333906366397342</v>
      </c>
      <c r="Z108" s="16" t="s">
        <v>36</v>
      </c>
      <c r="AA108" s="13" t="s">
        <v>30</v>
      </c>
      <c r="AB108" s="13" t="s">
        <v>86</v>
      </c>
    </row>
    <row r="109" spans="1:28" ht="15" x14ac:dyDescent="0.25">
      <c r="A109" s="8" t="s">
        <v>363</v>
      </c>
      <c r="B109" s="8" t="b">
        <v>1</v>
      </c>
      <c r="C109" s="62" t="s">
        <v>363</v>
      </c>
      <c r="D109" s="63" t="s">
        <v>364</v>
      </c>
      <c r="E109" s="63" t="s">
        <v>364</v>
      </c>
      <c r="F109" s="13" t="str">
        <f t="shared" si="2"/>
        <v>Yes</v>
      </c>
      <c r="G109" s="14">
        <v>14141666.812487073</v>
      </c>
      <c r="H109" s="13" t="s">
        <v>36</v>
      </c>
      <c r="I109" s="13" t="s">
        <v>36</v>
      </c>
      <c r="J109" s="13" t="s">
        <v>131</v>
      </c>
      <c r="K109" s="13" t="s">
        <v>30</v>
      </c>
      <c r="L109" s="13">
        <v>3</v>
      </c>
      <c r="M109" s="13">
        <v>1</v>
      </c>
      <c r="N109" s="13">
        <v>2</v>
      </c>
      <c r="O109" s="13">
        <v>2</v>
      </c>
      <c r="P109" s="13" t="s">
        <v>44</v>
      </c>
      <c r="Q109" s="89">
        <v>2</v>
      </c>
      <c r="R109" s="13" t="s">
        <v>174</v>
      </c>
      <c r="S109" s="13" t="s">
        <v>36</v>
      </c>
      <c r="T109" s="13" t="s">
        <v>30</v>
      </c>
      <c r="U109" s="13" t="s">
        <v>36</v>
      </c>
      <c r="V109" s="13" t="s">
        <v>30</v>
      </c>
      <c r="W109" s="13" t="s">
        <v>36</v>
      </c>
      <c r="X109" s="13" t="str">
        <f t="shared" si="3"/>
        <v>Yes</v>
      </c>
      <c r="Y109" s="15">
        <v>0.13119533527696792</v>
      </c>
      <c r="Z109" s="16" t="s">
        <v>36</v>
      </c>
      <c r="AA109" s="13" t="s">
        <v>30</v>
      </c>
      <c r="AB109" s="13" t="s">
        <v>86</v>
      </c>
    </row>
    <row r="110" spans="1:28" ht="15" x14ac:dyDescent="0.25">
      <c r="A110" s="8" t="s">
        <v>365</v>
      </c>
      <c r="B110" s="8" t="b">
        <v>1</v>
      </c>
      <c r="C110" s="62" t="s">
        <v>365</v>
      </c>
      <c r="D110" s="63" t="s">
        <v>366</v>
      </c>
      <c r="E110" s="63" t="s">
        <v>367</v>
      </c>
      <c r="F110" s="13" t="str">
        <f t="shared" si="2"/>
        <v>Yes</v>
      </c>
      <c r="G110" s="14">
        <v>1665322.076253555</v>
      </c>
      <c r="H110" s="13" t="s">
        <v>36</v>
      </c>
      <c r="I110" s="13" t="s">
        <v>36</v>
      </c>
      <c r="J110" s="13" t="s">
        <v>31</v>
      </c>
      <c r="K110" s="13" t="s">
        <v>30</v>
      </c>
      <c r="L110" s="13">
        <v>3</v>
      </c>
      <c r="M110" s="13">
        <v>2</v>
      </c>
      <c r="N110" s="13">
        <v>2</v>
      </c>
      <c r="O110" s="13">
        <v>2</v>
      </c>
      <c r="P110" s="13" t="s">
        <v>32</v>
      </c>
      <c r="Q110" s="89">
        <v>1</v>
      </c>
      <c r="R110" s="13" t="s">
        <v>368</v>
      </c>
      <c r="S110" s="13" t="s">
        <v>34</v>
      </c>
      <c r="T110" s="13" t="s">
        <v>36</v>
      </c>
      <c r="U110" s="13" t="s">
        <v>36</v>
      </c>
      <c r="V110" s="13" t="s">
        <v>30</v>
      </c>
      <c r="W110" s="13" t="s">
        <v>36</v>
      </c>
      <c r="X110" s="13" t="str">
        <f t="shared" si="3"/>
        <v>Yes</v>
      </c>
      <c r="Y110" s="15">
        <v>0.44042553191489364</v>
      </c>
      <c r="Z110" s="16" t="s">
        <v>36</v>
      </c>
      <c r="AA110" s="13" t="s">
        <v>36</v>
      </c>
      <c r="AB110" s="13" t="s">
        <v>37</v>
      </c>
    </row>
    <row r="111" spans="1:28" ht="15" x14ac:dyDescent="0.25">
      <c r="A111" s="8" t="s">
        <v>369</v>
      </c>
      <c r="B111" s="8" t="b">
        <v>1</v>
      </c>
      <c r="C111" s="62" t="s">
        <v>369</v>
      </c>
      <c r="D111" s="63" t="s">
        <v>370</v>
      </c>
      <c r="E111" s="63" t="s">
        <v>371</v>
      </c>
      <c r="F111" s="13" t="str">
        <f t="shared" si="2"/>
        <v>Yes</v>
      </c>
      <c r="G111" s="14">
        <v>5140453.708390397</v>
      </c>
      <c r="H111" s="13" t="s">
        <v>36</v>
      </c>
      <c r="I111" s="13" t="s">
        <v>36</v>
      </c>
      <c r="J111" s="13" t="s">
        <v>31</v>
      </c>
      <c r="K111" s="13" t="s">
        <v>30</v>
      </c>
      <c r="L111" s="13">
        <v>3</v>
      </c>
      <c r="M111" s="13">
        <v>2</v>
      </c>
      <c r="N111" s="13">
        <v>2</v>
      </c>
      <c r="O111" s="13">
        <v>2</v>
      </c>
      <c r="P111" s="13" t="s">
        <v>32</v>
      </c>
      <c r="Q111" s="89">
        <v>1</v>
      </c>
      <c r="R111" s="13" t="s">
        <v>372</v>
      </c>
      <c r="S111" s="13" t="s">
        <v>34</v>
      </c>
      <c r="T111" s="13" t="s">
        <v>36</v>
      </c>
      <c r="U111" s="13" t="s">
        <v>36</v>
      </c>
      <c r="V111" s="13" t="s">
        <v>30</v>
      </c>
      <c r="W111" s="13" t="s">
        <v>36</v>
      </c>
      <c r="X111" s="13" t="str">
        <f t="shared" si="3"/>
        <v>Yes</v>
      </c>
      <c r="Y111" s="15">
        <v>0.24677202768309059</v>
      </c>
      <c r="Z111" s="16" t="s">
        <v>36</v>
      </c>
      <c r="AA111" s="13" t="s">
        <v>36</v>
      </c>
      <c r="AB111" s="13" t="s">
        <v>37</v>
      </c>
    </row>
    <row r="112" spans="1:28" ht="15" x14ac:dyDescent="0.25">
      <c r="A112" s="8" t="s">
        <v>373</v>
      </c>
      <c r="B112" s="8" t="b">
        <v>1</v>
      </c>
      <c r="C112" s="62" t="s">
        <v>373</v>
      </c>
      <c r="D112" s="63" t="s">
        <v>374</v>
      </c>
      <c r="E112" s="63" t="s">
        <v>375</v>
      </c>
      <c r="F112" s="13" t="str">
        <f t="shared" si="2"/>
        <v>No</v>
      </c>
      <c r="G112" s="14">
        <v>-3700834.2956352113</v>
      </c>
      <c r="H112" s="13" t="s">
        <v>30</v>
      </c>
      <c r="I112" s="13" t="s">
        <v>30</v>
      </c>
      <c r="J112" s="13" t="s">
        <v>40</v>
      </c>
      <c r="K112" s="13" t="s">
        <v>30</v>
      </c>
      <c r="L112" s="13">
        <v>3</v>
      </c>
      <c r="M112" s="13">
        <v>2</v>
      </c>
      <c r="N112" s="13">
        <v>2</v>
      </c>
      <c r="O112" s="13">
        <v>2</v>
      </c>
      <c r="P112" s="13" t="s">
        <v>44</v>
      </c>
      <c r="Q112" s="89">
        <v>2</v>
      </c>
      <c r="R112" s="13" t="s">
        <v>74</v>
      </c>
      <c r="S112" s="13" t="s">
        <v>34</v>
      </c>
      <c r="T112" s="13" t="s">
        <v>30</v>
      </c>
      <c r="U112" s="13" t="s">
        <v>30</v>
      </c>
      <c r="V112" s="13" t="s">
        <v>30</v>
      </c>
      <c r="W112" s="13" t="s">
        <v>36</v>
      </c>
      <c r="X112" s="13" t="str">
        <f t="shared" si="3"/>
        <v>Yes</v>
      </c>
      <c r="Y112" s="15">
        <v>0.19718309859154928</v>
      </c>
      <c r="Z112" s="16" t="s">
        <v>36</v>
      </c>
      <c r="AA112" s="13" t="s">
        <v>36</v>
      </c>
      <c r="AB112" s="13" t="s">
        <v>37</v>
      </c>
    </row>
    <row r="113" spans="1:28" ht="15" x14ac:dyDescent="0.25">
      <c r="A113" s="8" t="s">
        <v>376</v>
      </c>
      <c r="B113" s="8" t="b">
        <v>1</v>
      </c>
      <c r="C113" s="62" t="s">
        <v>376</v>
      </c>
      <c r="D113" s="63" t="s">
        <v>377</v>
      </c>
      <c r="E113" s="63" t="s">
        <v>378</v>
      </c>
      <c r="F113" s="13" t="str">
        <f t="shared" si="2"/>
        <v>No</v>
      </c>
      <c r="G113" s="14">
        <v>31155.204342342084</v>
      </c>
      <c r="H113" s="13" t="s">
        <v>30</v>
      </c>
      <c r="I113" s="13" t="s">
        <v>30</v>
      </c>
      <c r="J113" s="13" t="s">
        <v>31</v>
      </c>
      <c r="K113" s="13" t="s">
        <v>30</v>
      </c>
      <c r="L113" s="13">
        <v>3</v>
      </c>
      <c r="M113" s="13">
        <v>2</v>
      </c>
      <c r="N113" s="13">
        <v>2</v>
      </c>
      <c r="O113" s="13">
        <v>2</v>
      </c>
      <c r="P113" s="13" t="s">
        <v>32</v>
      </c>
      <c r="Q113" s="89">
        <v>1</v>
      </c>
      <c r="R113" s="13" t="s">
        <v>379</v>
      </c>
      <c r="S113" s="13" t="s">
        <v>34</v>
      </c>
      <c r="T113" s="13" t="s">
        <v>30</v>
      </c>
      <c r="U113" s="13" t="s">
        <v>30</v>
      </c>
      <c r="V113" s="13" t="s">
        <v>30</v>
      </c>
      <c r="W113" s="13" t="s">
        <v>35</v>
      </c>
      <c r="X113" s="13" t="str">
        <f t="shared" si="3"/>
        <v>Yes</v>
      </c>
      <c r="Y113" s="15">
        <v>2.1276595744680851E-2</v>
      </c>
      <c r="Z113" s="16" t="s">
        <v>36</v>
      </c>
      <c r="AA113" s="13" t="s">
        <v>55</v>
      </c>
      <c r="AB113" s="13" t="s">
        <v>37</v>
      </c>
    </row>
    <row r="114" spans="1:28" ht="15" x14ac:dyDescent="0.25">
      <c r="A114" s="8" t="s">
        <v>380</v>
      </c>
      <c r="B114" s="8" t="b">
        <v>1</v>
      </c>
      <c r="C114" s="62" t="s">
        <v>380</v>
      </c>
      <c r="D114" s="63" t="s">
        <v>381</v>
      </c>
      <c r="E114" s="63" t="s">
        <v>382</v>
      </c>
      <c r="F114" s="13" t="str">
        <f t="shared" si="2"/>
        <v>No</v>
      </c>
      <c r="G114" s="14">
        <v>767906.68939538649</v>
      </c>
      <c r="H114" s="13" t="s">
        <v>36</v>
      </c>
      <c r="I114" s="13" t="s">
        <v>36</v>
      </c>
      <c r="J114" s="13" t="s">
        <v>31</v>
      </c>
      <c r="K114" s="13" t="s">
        <v>30</v>
      </c>
      <c r="L114" s="13">
        <v>3</v>
      </c>
      <c r="M114" s="13">
        <v>2</v>
      </c>
      <c r="N114" s="13">
        <v>2</v>
      </c>
      <c r="O114" s="13">
        <v>2</v>
      </c>
      <c r="P114" s="13" t="s">
        <v>32</v>
      </c>
      <c r="Q114" s="89">
        <v>1</v>
      </c>
      <c r="R114" s="13" t="s">
        <v>383</v>
      </c>
      <c r="S114" s="13" t="s">
        <v>34</v>
      </c>
      <c r="T114" s="13" t="s">
        <v>30</v>
      </c>
      <c r="U114" s="13" t="s">
        <v>30</v>
      </c>
      <c r="V114" s="13" t="s">
        <v>30</v>
      </c>
      <c r="W114" s="13" t="s">
        <v>36</v>
      </c>
      <c r="X114" s="13" t="str">
        <f t="shared" si="3"/>
        <v>Yes</v>
      </c>
      <c r="Y114" s="15">
        <v>0.13176470588235295</v>
      </c>
      <c r="Z114" s="16" t="s">
        <v>36</v>
      </c>
      <c r="AA114" s="13" t="s">
        <v>36</v>
      </c>
      <c r="AB114" s="13" t="s">
        <v>37</v>
      </c>
    </row>
    <row r="115" spans="1:28" ht="15" x14ac:dyDescent="0.25">
      <c r="A115" s="8" t="s">
        <v>384</v>
      </c>
      <c r="B115" s="8" t="b">
        <v>1</v>
      </c>
      <c r="C115" s="62" t="s">
        <v>384</v>
      </c>
      <c r="D115" s="63" t="s">
        <v>385</v>
      </c>
      <c r="E115" s="63"/>
      <c r="F115" s="13" t="str">
        <f t="shared" si="2"/>
        <v>No</v>
      </c>
      <c r="G115" s="14">
        <v>910165.40548498288</v>
      </c>
      <c r="H115" s="13" t="s">
        <v>36</v>
      </c>
      <c r="I115" s="13" t="s">
        <v>36</v>
      </c>
      <c r="J115" s="13" t="s">
        <v>31</v>
      </c>
      <c r="K115" s="13" t="s">
        <v>30</v>
      </c>
      <c r="L115" s="13">
        <v>3</v>
      </c>
      <c r="M115" s="13">
        <v>2</v>
      </c>
      <c r="N115" s="13">
        <v>2</v>
      </c>
      <c r="O115" s="13">
        <v>2</v>
      </c>
      <c r="P115" s="13" t="s">
        <v>32</v>
      </c>
      <c r="Q115" s="89">
        <v>1</v>
      </c>
      <c r="R115" s="13" t="s">
        <v>386</v>
      </c>
      <c r="S115" s="13" t="s">
        <v>34</v>
      </c>
      <c r="T115" s="13" t="s">
        <v>30</v>
      </c>
      <c r="U115" s="13" t="s">
        <v>30</v>
      </c>
      <c r="V115" s="13" t="s">
        <v>30</v>
      </c>
      <c r="W115" s="13" t="s">
        <v>36</v>
      </c>
      <c r="X115" s="13" t="str">
        <f t="shared" si="3"/>
        <v>Yes</v>
      </c>
      <c r="Y115" s="15">
        <v>8.0763582966226141E-2</v>
      </c>
      <c r="Z115" s="16" t="s">
        <v>36</v>
      </c>
      <c r="AA115" s="13" t="s">
        <v>36</v>
      </c>
      <c r="AB115" s="13" t="s">
        <v>37</v>
      </c>
    </row>
    <row r="116" spans="1:28" ht="15" x14ac:dyDescent="0.25">
      <c r="A116" s="8" t="s">
        <v>387</v>
      </c>
      <c r="B116" s="8" t="b">
        <v>1</v>
      </c>
      <c r="C116" s="62" t="s">
        <v>387</v>
      </c>
      <c r="D116" s="63" t="s">
        <v>388</v>
      </c>
      <c r="E116" s="63"/>
      <c r="F116" s="13" t="str">
        <f t="shared" si="2"/>
        <v>Yes</v>
      </c>
      <c r="G116" s="14">
        <v>122391977.29626073</v>
      </c>
      <c r="H116" s="13" t="s">
        <v>36</v>
      </c>
      <c r="I116" s="13" t="s">
        <v>36</v>
      </c>
      <c r="J116" s="91" t="s">
        <v>40</v>
      </c>
      <c r="K116" s="13" t="s">
        <v>36</v>
      </c>
      <c r="L116" s="13">
        <v>3</v>
      </c>
      <c r="M116" s="13">
        <v>2</v>
      </c>
      <c r="N116" s="13">
        <v>2</v>
      </c>
      <c r="O116" s="13">
        <v>2</v>
      </c>
      <c r="P116" s="13" t="s">
        <v>44</v>
      </c>
      <c r="Q116" s="89">
        <v>2</v>
      </c>
      <c r="R116" s="13" t="s">
        <v>90</v>
      </c>
      <c r="S116" s="13" t="s">
        <v>34</v>
      </c>
      <c r="T116" s="13" t="s">
        <v>30</v>
      </c>
      <c r="U116" s="13" t="s">
        <v>30</v>
      </c>
      <c r="V116" s="13" t="s">
        <v>36</v>
      </c>
      <c r="W116" s="13" t="s">
        <v>36</v>
      </c>
      <c r="X116" s="13" t="str">
        <f t="shared" si="3"/>
        <v>Yes</v>
      </c>
      <c r="Y116" s="15">
        <v>0.19341824964955462</v>
      </c>
      <c r="Z116" s="16" t="s">
        <v>36</v>
      </c>
      <c r="AA116" s="13" t="s">
        <v>36</v>
      </c>
      <c r="AB116" s="13" t="s">
        <v>36</v>
      </c>
    </row>
    <row r="117" spans="1:28" ht="15" x14ac:dyDescent="0.25">
      <c r="A117" s="8" t="s">
        <v>389</v>
      </c>
      <c r="B117" s="8" t="b">
        <v>1</v>
      </c>
      <c r="C117" s="62" t="s">
        <v>389</v>
      </c>
      <c r="D117" s="63" t="s">
        <v>390</v>
      </c>
      <c r="E117" s="63" t="s">
        <v>391</v>
      </c>
      <c r="F117" s="13" t="str">
        <f t="shared" si="2"/>
        <v>No</v>
      </c>
      <c r="G117" s="14">
        <v>7735821.0691509303</v>
      </c>
      <c r="H117" s="13" t="s">
        <v>30</v>
      </c>
      <c r="I117" s="13" t="s">
        <v>30</v>
      </c>
      <c r="J117" s="13" t="s">
        <v>40</v>
      </c>
      <c r="K117" s="13" t="s">
        <v>30</v>
      </c>
      <c r="L117" s="13">
        <v>3</v>
      </c>
      <c r="M117" s="13">
        <v>2</v>
      </c>
      <c r="N117" s="13">
        <v>2</v>
      </c>
      <c r="O117" s="13">
        <v>2</v>
      </c>
      <c r="P117" s="13" t="s">
        <v>44</v>
      </c>
      <c r="Q117" s="89">
        <v>2</v>
      </c>
      <c r="R117" s="13" t="s">
        <v>62</v>
      </c>
      <c r="S117" s="13" t="s">
        <v>34</v>
      </c>
      <c r="T117" s="13" t="s">
        <v>30</v>
      </c>
      <c r="U117" s="13" t="s">
        <v>30</v>
      </c>
      <c r="V117" s="13" t="s">
        <v>30</v>
      </c>
      <c r="W117" s="13" t="s">
        <v>35</v>
      </c>
      <c r="X117" s="13" t="str">
        <f t="shared" si="3"/>
        <v>No</v>
      </c>
      <c r="Y117" s="15">
        <v>0.20201320132013201</v>
      </c>
      <c r="Z117" s="16" t="s">
        <v>36</v>
      </c>
      <c r="AA117" s="13" t="s">
        <v>36</v>
      </c>
      <c r="AB117" s="13" t="s">
        <v>86</v>
      </c>
    </row>
    <row r="118" spans="1:28" ht="15" x14ac:dyDescent="0.25">
      <c r="A118" s="8" t="s">
        <v>392</v>
      </c>
      <c r="B118" s="8" t="b">
        <v>1</v>
      </c>
      <c r="C118" s="62" t="s">
        <v>392</v>
      </c>
      <c r="D118" s="63" t="s">
        <v>393</v>
      </c>
      <c r="E118" s="63" t="s">
        <v>394</v>
      </c>
      <c r="F118" s="13" t="str">
        <f t="shared" si="2"/>
        <v>No</v>
      </c>
      <c r="G118" s="14">
        <v>978635.69641253212</v>
      </c>
      <c r="H118" s="13" t="s">
        <v>36</v>
      </c>
      <c r="I118" s="13" t="s">
        <v>36</v>
      </c>
      <c r="J118" s="13" t="s">
        <v>31</v>
      </c>
      <c r="K118" s="13" t="s">
        <v>30</v>
      </c>
      <c r="L118" s="13">
        <v>3</v>
      </c>
      <c r="M118" s="13">
        <v>2</v>
      </c>
      <c r="N118" s="13">
        <v>2</v>
      </c>
      <c r="O118" s="13">
        <v>2</v>
      </c>
      <c r="P118" s="13" t="s">
        <v>32</v>
      </c>
      <c r="Q118" s="89">
        <v>1</v>
      </c>
      <c r="R118" s="13" t="s">
        <v>395</v>
      </c>
      <c r="S118" s="13" t="s">
        <v>34</v>
      </c>
      <c r="T118" s="13" t="s">
        <v>30</v>
      </c>
      <c r="U118" s="13" t="s">
        <v>30</v>
      </c>
      <c r="V118" s="13" t="s">
        <v>30</v>
      </c>
      <c r="W118" s="13" t="s">
        <v>36</v>
      </c>
      <c r="X118" s="13" t="str">
        <f t="shared" si="3"/>
        <v>Yes</v>
      </c>
      <c r="Y118" s="15">
        <v>7.179487179487179E-2</v>
      </c>
      <c r="Z118" s="16" t="s">
        <v>36</v>
      </c>
      <c r="AA118" s="13" t="s">
        <v>36</v>
      </c>
      <c r="AB118" s="13" t="s">
        <v>37</v>
      </c>
    </row>
    <row r="119" spans="1:28" ht="15" x14ac:dyDescent="0.25">
      <c r="A119" s="8" t="s">
        <v>396</v>
      </c>
      <c r="B119" s="8" t="b">
        <v>1</v>
      </c>
      <c r="C119" s="62" t="s">
        <v>396</v>
      </c>
      <c r="D119" s="63" t="s">
        <v>397</v>
      </c>
      <c r="E119" s="63" t="s">
        <v>398</v>
      </c>
      <c r="F119" s="13" t="str">
        <f t="shared" si="2"/>
        <v>Yes</v>
      </c>
      <c r="G119" s="14">
        <v>5693558.3842210472</v>
      </c>
      <c r="H119" s="13" t="s">
        <v>36</v>
      </c>
      <c r="I119" s="13" t="s">
        <v>36</v>
      </c>
      <c r="J119" s="13" t="s">
        <v>31</v>
      </c>
      <c r="K119" s="13" t="s">
        <v>30</v>
      </c>
      <c r="L119" s="13">
        <v>3</v>
      </c>
      <c r="M119" s="13">
        <v>2</v>
      </c>
      <c r="N119" s="13">
        <v>2</v>
      </c>
      <c r="O119" s="13">
        <v>2</v>
      </c>
      <c r="P119" s="13" t="s">
        <v>32</v>
      </c>
      <c r="Q119" s="89">
        <v>1</v>
      </c>
      <c r="R119" s="13" t="s">
        <v>399</v>
      </c>
      <c r="S119" s="13" t="s">
        <v>34</v>
      </c>
      <c r="T119" s="13" t="s">
        <v>36</v>
      </c>
      <c r="U119" s="13" t="s">
        <v>36</v>
      </c>
      <c r="V119" s="13" t="s">
        <v>30</v>
      </c>
      <c r="W119" s="13" t="s">
        <v>36</v>
      </c>
      <c r="X119" s="13" t="str">
        <f t="shared" si="3"/>
        <v>Yes</v>
      </c>
      <c r="Y119" s="15">
        <v>0.27693807898586054</v>
      </c>
      <c r="Z119" s="16" t="s">
        <v>36</v>
      </c>
      <c r="AA119" s="13" t="s">
        <v>36</v>
      </c>
      <c r="AB119" s="13" t="s">
        <v>37</v>
      </c>
    </row>
    <row r="120" spans="1:28" ht="15" x14ac:dyDescent="0.25">
      <c r="A120" s="8" t="s">
        <v>400</v>
      </c>
      <c r="B120" s="8" t="b">
        <v>1</v>
      </c>
      <c r="C120" s="62" t="s">
        <v>400</v>
      </c>
      <c r="D120" s="63" t="s">
        <v>401</v>
      </c>
      <c r="E120" s="63"/>
      <c r="F120" s="13" t="str">
        <f t="shared" si="2"/>
        <v>Yes</v>
      </c>
      <c r="G120" s="14">
        <v>3608802.225649395</v>
      </c>
      <c r="H120" s="13" t="s">
        <v>36</v>
      </c>
      <c r="I120" s="13" t="s">
        <v>36</v>
      </c>
      <c r="J120" s="13" t="s">
        <v>31</v>
      </c>
      <c r="K120" s="13" t="s">
        <v>30</v>
      </c>
      <c r="L120" s="13">
        <v>3</v>
      </c>
      <c r="M120" s="13">
        <v>2</v>
      </c>
      <c r="N120" s="13">
        <v>2</v>
      </c>
      <c r="O120" s="13">
        <v>2</v>
      </c>
      <c r="P120" s="13" t="s">
        <v>32</v>
      </c>
      <c r="Q120" s="89">
        <v>1</v>
      </c>
      <c r="R120" s="13" t="s">
        <v>402</v>
      </c>
      <c r="S120" s="13" t="s">
        <v>34</v>
      </c>
      <c r="T120" s="13" t="s">
        <v>36</v>
      </c>
      <c r="U120" s="13" t="s">
        <v>30</v>
      </c>
      <c r="V120" s="13" t="s">
        <v>30</v>
      </c>
      <c r="W120" s="13" t="s">
        <v>36</v>
      </c>
      <c r="X120" s="13" t="str">
        <f t="shared" si="3"/>
        <v>Yes</v>
      </c>
      <c r="Y120" s="15">
        <v>0.25484889490302209</v>
      </c>
      <c r="Z120" s="16" t="s">
        <v>36</v>
      </c>
      <c r="AA120" s="13" t="s">
        <v>36</v>
      </c>
      <c r="AB120" s="13" t="s">
        <v>37</v>
      </c>
    </row>
    <row r="121" spans="1:28" ht="15" x14ac:dyDescent="0.25">
      <c r="A121" s="8" t="s">
        <v>403</v>
      </c>
      <c r="B121" s="8" t="b">
        <v>1</v>
      </c>
      <c r="C121" s="62" t="s">
        <v>403</v>
      </c>
      <c r="D121" s="63" t="s">
        <v>404</v>
      </c>
      <c r="E121" s="63" t="s">
        <v>405</v>
      </c>
      <c r="F121" s="13" t="str">
        <f t="shared" si="2"/>
        <v>No</v>
      </c>
      <c r="G121" s="14">
        <v>682875.08143236768</v>
      </c>
      <c r="H121" s="13" t="s">
        <v>36</v>
      </c>
      <c r="I121" s="13" t="s">
        <v>36</v>
      </c>
      <c r="J121" s="13" t="s">
        <v>31</v>
      </c>
      <c r="K121" s="13" t="s">
        <v>30</v>
      </c>
      <c r="L121" s="13">
        <v>3</v>
      </c>
      <c r="M121" s="13">
        <v>2</v>
      </c>
      <c r="N121" s="13">
        <v>2</v>
      </c>
      <c r="O121" s="13">
        <v>2</v>
      </c>
      <c r="P121" s="13" t="s">
        <v>32</v>
      </c>
      <c r="Q121" s="89">
        <v>1</v>
      </c>
      <c r="R121" s="13" t="s">
        <v>406</v>
      </c>
      <c r="S121" s="13" t="s">
        <v>34</v>
      </c>
      <c r="T121" s="13" t="s">
        <v>30</v>
      </c>
      <c r="U121" s="13" t="s">
        <v>36</v>
      </c>
      <c r="V121" s="13" t="s">
        <v>30</v>
      </c>
      <c r="W121" s="13" t="s">
        <v>36</v>
      </c>
      <c r="X121" s="13" t="str">
        <f t="shared" si="3"/>
        <v>Yes</v>
      </c>
      <c r="Y121" s="15">
        <v>4.6052631578947366E-2</v>
      </c>
      <c r="Z121" s="16" t="s">
        <v>30</v>
      </c>
      <c r="AA121" s="13" t="s">
        <v>36</v>
      </c>
      <c r="AB121" s="13" t="s">
        <v>37</v>
      </c>
    </row>
    <row r="122" spans="1:28" ht="15" x14ac:dyDescent="0.25">
      <c r="A122" s="8" t="s">
        <v>407</v>
      </c>
      <c r="B122" s="8" t="b">
        <v>1</v>
      </c>
      <c r="C122" s="62" t="s">
        <v>407</v>
      </c>
      <c r="D122" s="63" t="s">
        <v>408</v>
      </c>
      <c r="E122" s="63" t="s">
        <v>409</v>
      </c>
      <c r="F122" s="13" t="str">
        <f t="shared" si="2"/>
        <v>No</v>
      </c>
      <c r="G122" s="14">
        <v>3384590.6451436901</v>
      </c>
      <c r="H122" s="13" t="s">
        <v>36</v>
      </c>
      <c r="I122" s="13" t="s">
        <v>30</v>
      </c>
      <c r="J122" s="13" t="s">
        <v>40</v>
      </c>
      <c r="K122" s="13" t="s">
        <v>30</v>
      </c>
      <c r="L122" s="13">
        <v>3</v>
      </c>
      <c r="M122" s="13">
        <v>2</v>
      </c>
      <c r="N122" s="13">
        <v>2</v>
      </c>
      <c r="O122" s="13">
        <v>2</v>
      </c>
      <c r="P122" s="13" t="s">
        <v>32</v>
      </c>
      <c r="Q122" s="89">
        <v>1</v>
      </c>
      <c r="R122" s="13" t="s">
        <v>410</v>
      </c>
      <c r="S122" s="13" t="s">
        <v>34</v>
      </c>
      <c r="T122" s="13" t="s">
        <v>30</v>
      </c>
      <c r="U122" s="13" t="s">
        <v>30</v>
      </c>
      <c r="V122" s="13" t="s">
        <v>30</v>
      </c>
      <c r="W122" s="13" t="s">
        <v>36</v>
      </c>
      <c r="X122" s="13" t="str">
        <f t="shared" si="3"/>
        <v>Yes</v>
      </c>
      <c r="Y122" s="15">
        <v>0.1108232011162049</v>
      </c>
      <c r="Z122" s="16" t="s">
        <v>36</v>
      </c>
      <c r="AA122" s="13" t="s">
        <v>36</v>
      </c>
      <c r="AB122" s="13" t="s">
        <v>37</v>
      </c>
    </row>
    <row r="123" spans="1:28" ht="15" x14ac:dyDescent="0.25">
      <c r="A123" s="8" t="s">
        <v>411</v>
      </c>
      <c r="B123" s="8" t="b">
        <v>1</v>
      </c>
      <c r="C123" s="62" t="s">
        <v>411</v>
      </c>
      <c r="D123" s="63" t="s">
        <v>412</v>
      </c>
      <c r="E123" s="63"/>
      <c r="F123" s="13" t="str">
        <f t="shared" si="2"/>
        <v>No</v>
      </c>
      <c r="G123" s="14">
        <v>116152.72510303748</v>
      </c>
      <c r="H123" s="13" t="s">
        <v>30</v>
      </c>
      <c r="I123" s="13" t="s">
        <v>30</v>
      </c>
      <c r="J123" s="13" t="s">
        <v>31</v>
      </c>
      <c r="K123" s="13" t="s">
        <v>30</v>
      </c>
      <c r="L123" s="13">
        <v>3</v>
      </c>
      <c r="M123" s="13">
        <v>2</v>
      </c>
      <c r="N123" s="13">
        <v>2</v>
      </c>
      <c r="O123" s="13">
        <v>2</v>
      </c>
      <c r="P123" s="13" t="s">
        <v>32</v>
      </c>
      <c r="Q123" s="89">
        <v>1</v>
      </c>
      <c r="R123" s="13" t="s">
        <v>229</v>
      </c>
      <c r="S123" s="13" t="s">
        <v>34</v>
      </c>
      <c r="T123" s="13" t="s">
        <v>30</v>
      </c>
      <c r="U123" s="13" t="s">
        <v>30</v>
      </c>
      <c r="V123" s="13" t="s">
        <v>30</v>
      </c>
      <c r="W123" s="13" t="s">
        <v>35</v>
      </c>
      <c r="X123" s="13" t="str">
        <f t="shared" si="3"/>
        <v>No</v>
      </c>
      <c r="Y123" s="15">
        <v>7.4829931972789115E-2</v>
      </c>
      <c r="Z123" s="16" t="s">
        <v>30</v>
      </c>
      <c r="AA123" s="13" t="s">
        <v>30</v>
      </c>
      <c r="AB123" s="13" t="s">
        <v>30</v>
      </c>
    </row>
    <row r="124" spans="1:28" ht="15" x14ac:dyDescent="0.25">
      <c r="A124" s="8" t="s">
        <v>413</v>
      </c>
      <c r="B124" s="8" t="b">
        <v>1</v>
      </c>
      <c r="C124" s="62" t="s">
        <v>413</v>
      </c>
      <c r="D124" s="63" t="s">
        <v>414</v>
      </c>
      <c r="E124" s="63" t="s">
        <v>415</v>
      </c>
      <c r="F124" s="13" t="str">
        <f t="shared" si="2"/>
        <v>No</v>
      </c>
      <c r="G124" s="14">
        <v>249615.57050160013</v>
      </c>
      <c r="H124" s="13" t="s">
        <v>30</v>
      </c>
      <c r="I124" s="13" t="s">
        <v>30</v>
      </c>
      <c r="J124" s="13" t="s">
        <v>31</v>
      </c>
      <c r="K124" s="13" t="s">
        <v>30</v>
      </c>
      <c r="L124" s="13">
        <v>3</v>
      </c>
      <c r="M124" s="13">
        <v>2</v>
      </c>
      <c r="N124" s="13">
        <v>2</v>
      </c>
      <c r="O124" s="13">
        <v>2</v>
      </c>
      <c r="P124" s="13" t="s">
        <v>32</v>
      </c>
      <c r="Q124" s="89">
        <v>1</v>
      </c>
      <c r="R124" s="13" t="s">
        <v>416</v>
      </c>
      <c r="S124" s="13" t="s">
        <v>34</v>
      </c>
      <c r="T124" s="13" t="s">
        <v>30</v>
      </c>
      <c r="U124" s="13" t="s">
        <v>30</v>
      </c>
      <c r="V124" s="13" t="s">
        <v>30</v>
      </c>
      <c r="W124" s="13" t="s">
        <v>35</v>
      </c>
      <c r="X124" s="13" t="str">
        <f t="shared" si="3"/>
        <v>Yes</v>
      </c>
      <c r="Y124" s="15">
        <v>0.10526315789473684</v>
      </c>
      <c r="Z124" s="16" t="s">
        <v>30</v>
      </c>
      <c r="AA124" s="13" t="s">
        <v>36</v>
      </c>
      <c r="AB124" s="13" t="s">
        <v>37</v>
      </c>
    </row>
    <row r="125" spans="1:28" ht="15" x14ac:dyDescent="0.25">
      <c r="A125" s="8" t="s">
        <v>417</v>
      </c>
      <c r="B125" s="8" t="b">
        <v>1</v>
      </c>
      <c r="C125" s="62" t="s">
        <v>417</v>
      </c>
      <c r="D125" s="63" t="s">
        <v>418</v>
      </c>
      <c r="E125" s="63"/>
      <c r="F125" s="13" t="str">
        <f t="shared" si="2"/>
        <v>Yes</v>
      </c>
      <c r="G125" s="14">
        <v>14227935.213532718</v>
      </c>
      <c r="H125" s="13" t="s">
        <v>36</v>
      </c>
      <c r="I125" s="13" t="s">
        <v>36</v>
      </c>
      <c r="J125" s="13" t="s">
        <v>40</v>
      </c>
      <c r="K125" s="13" t="s">
        <v>30</v>
      </c>
      <c r="L125" s="13">
        <v>3</v>
      </c>
      <c r="M125" s="13">
        <v>2</v>
      </c>
      <c r="N125" s="13">
        <v>2</v>
      </c>
      <c r="O125" s="13">
        <v>2</v>
      </c>
      <c r="P125" s="13" t="s">
        <v>44</v>
      </c>
      <c r="Q125" s="89">
        <v>2</v>
      </c>
      <c r="R125" s="13" t="s">
        <v>45</v>
      </c>
      <c r="S125" s="13" t="s">
        <v>34</v>
      </c>
      <c r="T125" s="13" t="s">
        <v>30</v>
      </c>
      <c r="U125" s="13" t="s">
        <v>36</v>
      </c>
      <c r="V125" s="13" t="s">
        <v>36</v>
      </c>
      <c r="W125" s="13" t="s">
        <v>36</v>
      </c>
      <c r="X125" s="13" t="str">
        <f t="shared" si="3"/>
        <v>Yes</v>
      </c>
      <c r="Y125" s="15">
        <v>0.17449953238049884</v>
      </c>
      <c r="Z125" s="16" t="s">
        <v>36</v>
      </c>
      <c r="AA125" s="13" t="s">
        <v>36</v>
      </c>
      <c r="AB125" s="13" t="s">
        <v>37</v>
      </c>
    </row>
    <row r="126" spans="1:28" ht="15" x14ac:dyDescent="0.25">
      <c r="A126" s="8" t="s">
        <v>419</v>
      </c>
      <c r="B126" s="8" t="b">
        <v>1</v>
      </c>
      <c r="C126" s="62" t="s">
        <v>419</v>
      </c>
      <c r="D126" s="63" t="s">
        <v>420</v>
      </c>
      <c r="E126" s="63"/>
      <c r="F126" s="13" t="str">
        <f t="shared" si="2"/>
        <v>Yes</v>
      </c>
      <c r="G126" s="14">
        <v>1985232.0236074005</v>
      </c>
      <c r="H126" s="13" t="s">
        <v>36</v>
      </c>
      <c r="I126" s="13" t="s">
        <v>36</v>
      </c>
      <c r="J126" s="13" t="s">
        <v>31</v>
      </c>
      <c r="K126" s="13" t="s">
        <v>30</v>
      </c>
      <c r="L126" s="13">
        <v>3</v>
      </c>
      <c r="M126" s="13">
        <v>2</v>
      </c>
      <c r="N126" s="13">
        <v>2</v>
      </c>
      <c r="O126" s="13">
        <v>2</v>
      </c>
      <c r="P126" s="13" t="s">
        <v>32</v>
      </c>
      <c r="Q126" s="89">
        <v>1</v>
      </c>
      <c r="R126" s="13" t="s">
        <v>421</v>
      </c>
      <c r="S126" s="13" t="s">
        <v>34</v>
      </c>
      <c r="T126" s="13" t="s">
        <v>30</v>
      </c>
      <c r="U126" s="13" t="s">
        <v>36</v>
      </c>
      <c r="V126" s="13" t="s">
        <v>30</v>
      </c>
      <c r="W126" s="13" t="s">
        <v>36</v>
      </c>
      <c r="X126" s="13" t="str">
        <f t="shared" si="3"/>
        <v>Yes</v>
      </c>
      <c r="Y126" s="15">
        <v>9.815950920245399E-2</v>
      </c>
      <c r="Z126" s="16" t="s">
        <v>36</v>
      </c>
      <c r="AA126" s="13" t="s">
        <v>36</v>
      </c>
      <c r="AB126" s="13" t="s">
        <v>37</v>
      </c>
    </row>
    <row r="127" spans="1:28" ht="15" x14ac:dyDescent="0.25">
      <c r="A127" s="8" t="s">
        <v>422</v>
      </c>
      <c r="B127" s="8" t="b">
        <v>1</v>
      </c>
      <c r="C127" s="62" t="s">
        <v>422</v>
      </c>
      <c r="D127" s="63" t="s">
        <v>423</v>
      </c>
      <c r="E127" s="63"/>
      <c r="F127" s="13" t="str">
        <f t="shared" si="2"/>
        <v>Yes</v>
      </c>
      <c r="G127" s="14">
        <v>9489024.9275386948</v>
      </c>
      <c r="H127" s="13" t="s">
        <v>36</v>
      </c>
      <c r="I127" s="13" t="s">
        <v>36</v>
      </c>
      <c r="J127" s="13" t="s">
        <v>40</v>
      </c>
      <c r="K127" s="13" t="s">
        <v>30</v>
      </c>
      <c r="L127" s="13">
        <v>3</v>
      </c>
      <c r="M127" s="13">
        <v>2</v>
      </c>
      <c r="N127" s="13">
        <v>2</v>
      </c>
      <c r="O127" s="13">
        <v>2</v>
      </c>
      <c r="P127" s="13" t="s">
        <v>32</v>
      </c>
      <c r="Q127" s="89">
        <v>1</v>
      </c>
      <c r="R127" s="13" t="s">
        <v>424</v>
      </c>
      <c r="S127" s="13" t="s">
        <v>34</v>
      </c>
      <c r="T127" s="13" t="s">
        <v>30</v>
      </c>
      <c r="U127" s="13" t="s">
        <v>36</v>
      </c>
      <c r="V127" s="13" t="s">
        <v>30</v>
      </c>
      <c r="W127" s="13" t="s">
        <v>36</v>
      </c>
      <c r="X127" s="13" t="str">
        <f t="shared" si="3"/>
        <v>Yes</v>
      </c>
      <c r="Y127" s="15">
        <v>0.12849474390516663</v>
      </c>
      <c r="Z127" s="16" t="s">
        <v>36</v>
      </c>
      <c r="AA127" s="13" t="s">
        <v>36</v>
      </c>
      <c r="AB127" s="13" t="s">
        <v>37</v>
      </c>
    </row>
    <row r="128" spans="1:28" ht="15" x14ac:dyDescent="0.25">
      <c r="A128" s="8" t="s">
        <v>425</v>
      </c>
      <c r="B128" s="8" t="b">
        <v>1</v>
      </c>
      <c r="C128" s="62" t="s">
        <v>425</v>
      </c>
      <c r="D128" s="63" t="s">
        <v>426</v>
      </c>
      <c r="E128" s="63"/>
      <c r="F128" s="13" t="str">
        <f t="shared" si="2"/>
        <v>No</v>
      </c>
      <c r="G128" s="14">
        <v>608644.47369574988</v>
      </c>
      <c r="H128" s="13" t="s">
        <v>30</v>
      </c>
      <c r="I128" s="13" t="s">
        <v>30</v>
      </c>
      <c r="J128" s="13" t="s">
        <v>40</v>
      </c>
      <c r="K128" s="13" t="s">
        <v>30</v>
      </c>
      <c r="L128" s="13">
        <v>3</v>
      </c>
      <c r="M128" s="13">
        <v>2</v>
      </c>
      <c r="N128" s="13">
        <v>2</v>
      </c>
      <c r="O128" s="13">
        <v>2</v>
      </c>
      <c r="P128" s="13" t="s">
        <v>44</v>
      </c>
      <c r="Q128" s="89">
        <v>2</v>
      </c>
      <c r="R128" s="13" t="s">
        <v>427</v>
      </c>
      <c r="S128" s="13" t="s">
        <v>34</v>
      </c>
      <c r="T128" s="13" t="s">
        <v>30</v>
      </c>
      <c r="U128" s="13" t="s">
        <v>30</v>
      </c>
      <c r="V128" s="13" t="s">
        <v>30</v>
      </c>
      <c r="W128" s="13" t="s">
        <v>35</v>
      </c>
      <c r="X128" s="13" t="str">
        <f t="shared" si="3"/>
        <v>Yes</v>
      </c>
      <c r="Y128" s="15">
        <v>0.10581506196377502</v>
      </c>
      <c r="Z128" s="16" t="s">
        <v>36</v>
      </c>
      <c r="AA128" s="13" t="s">
        <v>55</v>
      </c>
      <c r="AB128" s="13" t="s">
        <v>37</v>
      </c>
    </row>
    <row r="129" spans="1:28" ht="15" x14ac:dyDescent="0.25">
      <c r="A129" s="8" t="s">
        <v>428</v>
      </c>
      <c r="B129" s="8" t="b">
        <v>1</v>
      </c>
      <c r="C129" s="62" t="s">
        <v>428</v>
      </c>
      <c r="D129" s="63" t="s">
        <v>429</v>
      </c>
      <c r="E129" s="63"/>
      <c r="F129" s="13" t="str">
        <f t="shared" si="2"/>
        <v>Yes</v>
      </c>
      <c r="G129" s="14">
        <v>292637.48264057538</v>
      </c>
      <c r="H129" s="13" t="s">
        <v>36</v>
      </c>
      <c r="I129" s="13" t="s">
        <v>36</v>
      </c>
      <c r="J129" s="13" t="s">
        <v>134</v>
      </c>
      <c r="K129" s="13" t="s">
        <v>30</v>
      </c>
      <c r="L129" s="13">
        <v>3</v>
      </c>
      <c r="M129" s="13">
        <v>1</v>
      </c>
      <c r="N129" s="13">
        <v>2</v>
      </c>
      <c r="O129" s="13">
        <v>2</v>
      </c>
      <c r="P129" s="13" t="s">
        <v>44</v>
      </c>
      <c r="Q129" s="89">
        <v>2</v>
      </c>
      <c r="R129" s="13" t="s">
        <v>45</v>
      </c>
      <c r="S129" s="13" t="s">
        <v>34</v>
      </c>
      <c r="T129" s="13" t="s">
        <v>36</v>
      </c>
      <c r="U129" s="13" t="s">
        <v>36</v>
      </c>
      <c r="V129" s="13" t="s">
        <v>36</v>
      </c>
      <c r="W129" s="13" t="s">
        <v>36</v>
      </c>
      <c r="X129" s="13" t="str">
        <f t="shared" si="3"/>
        <v>Yes</v>
      </c>
      <c r="Y129" s="15">
        <v>0.59583202429573778</v>
      </c>
      <c r="Z129" s="16" t="s">
        <v>36</v>
      </c>
      <c r="AA129" s="13" t="s">
        <v>55</v>
      </c>
      <c r="AB129" s="13" t="s">
        <v>86</v>
      </c>
    </row>
    <row r="130" spans="1:28" ht="15" x14ac:dyDescent="0.25">
      <c r="A130" s="8" t="s">
        <v>430</v>
      </c>
      <c r="B130" s="8" t="b">
        <v>1</v>
      </c>
      <c r="C130" s="62" t="s">
        <v>430</v>
      </c>
      <c r="D130" s="63" t="s">
        <v>431</v>
      </c>
      <c r="E130" s="63" t="s">
        <v>432</v>
      </c>
      <c r="F130" s="13" t="str">
        <f t="shared" si="2"/>
        <v>No</v>
      </c>
      <c r="G130" s="14">
        <v>186094.85554927695</v>
      </c>
      <c r="H130" s="13" t="s">
        <v>30</v>
      </c>
      <c r="I130" s="13" t="s">
        <v>30</v>
      </c>
      <c r="J130" s="13" t="s">
        <v>31</v>
      </c>
      <c r="K130" s="13" t="s">
        <v>30</v>
      </c>
      <c r="L130" s="13">
        <v>3</v>
      </c>
      <c r="M130" s="13">
        <v>2</v>
      </c>
      <c r="N130" s="13">
        <v>2</v>
      </c>
      <c r="O130" s="13">
        <v>2</v>
      </c>
      <c r="P130" s="13" t="s">
        <v>32</v>
      </c>
      <c r="Q130" s="89">
        <v>1</v>
      </c>
      <c r="R130" s="13" t="s">
        <v>433</v>
      </c>
      <c r="S130" s="13" t="s">
        <v>34</v>
      </c>
      <c r="T130" s="13" t="s">
        <v>30</v>
      </c>
      <c r="U130" s="13" t="s">
        <v>30</v>
      </c>
      <c r="V130" s="13" t="s">
        <v>30</v>
      </c>
      <c r="W130" s="13" t="s">
        <v>35</v>
      </c>
      <c r="X130" s="13" t="str">
        <f t="shared" si="3"/>
        <v>No</v>
      </c>
      <c r="Y130" s="15">
        <v>4.1582150101419878E-2</v>
      </c>
      <c r="Z130" s="16" t="s">
        <v>36</v>
      </c>
      <c r="AA130" s="13" t="s">
        <v>30</v>
      </c>
      <c r="AB130" s="13" t="s">
        <v>86</v>
      </c>
    </row>
    <row r="131" spans="1:28" ht="15" x14ac:dyDescent="0.25">
      <c r="A131" s="8" t="s">
        <v>434</v>
      </c>
      <c r="B131" s="8" t="b">
        <v>1</v>
      </c>
      <c r="C131" s="62" t="s">
        <v>434</v>
      </c>
      <c r="D131" s="63" t="s">
        <v>435</v>
      </c>
      <c r="E131" s="63" t="s">
        <v>436</v>
      </c>
      <c r="F131" s="13" t="str">
        <f t="shared" si="2"/>
        <v>Yes</v>
      </c>
      <c r="G131" s="14">
        <v>305945282.23647666</v>
      </c>
      <c r="H131" s="13" t="s">
        <v>36</v>
      </c>
      <c r="I131" s="13" t="s">
        <v>36</v>
      </c>
      <c r="J131" s="13" t="s">
        <v>437</v>
      </c>
      <c r="K131" s="13" t="s">
        <v>36</v>
      </c>
      <c r="L131" s="13">
        <v>1</v>
      </c>
      <c r="M131" s="13">
        <v>2</v>
      </c>
      <c r="N131" s="13">
        <v>2</v>
      </c>
      <c r="O131" s="13">
        <v>2</v>
      </c>
      <c r="P131" s="13" t="s">
        <v>44</v>
      </c>
      <c r="Q131" s="89">
        <v>2</v>
      </c>
      <c r="R131" s="13" t="s">
        <v>74</v>
      </c>
      <c r="S131" s="13" t="s">
        <v>34</v>
      </c>
      <c r="T131" s="13" t="s">
        <v>36</v>
      </c>
      <c r="U131" s="13" t="s">
        <v>36</v>
      </c>
      <c r="V131" s="13" t="s">
        <v>36</v>
      </c>
      <c r="W131" s="13" t="s">
        <v>36</v>
      </c>
      <c r="X131" s="13" t="str">
        <f t="shared" si="3"/>
        <v>Yes</v>
      </c>
      <c r="Y131" s="15">
        <v>0.28745427258230938</v>
      </c>
      <c r="Z131" s="16" t="s">
        <v>36</v>
      </c>
      <c r="AA131" s="13" t="s">
        <v>36</v>
      </c>
      <c r="AB131" s="13" t="s">
        <v>37</v>
      </c>
    </row>
    <row r="132" spans="1:28" ht="15" x14ac:dyDescent="0.25">
      <c r="A132" s="8" t="s">
        <v>438</v>
      </c>
      <c r="B132" s="8" t="b">
        <v>1</v>
      </c>
      <c r="C132" s="62" t="s">
        <v>438</v>
      </c>
      <c r="D132" s="63" t="s">
        <v>439</v>
      </c>
      <c r="E132" s="63" t="s">
        <v>440</v>
      </c>
      <c r="F132" s="13" t="str">
        <f t="shared" ref="F132:F195" si="4">IF(OR(S132="Yes",T132="Yes",U132="Yes",V132="Yes")*AND(H132="Yes",W132="Yes",X132="Yes",Z132="Yes",Y132&gt;0.01),"Yes","No")</f>
        <v>No</v>
      </c>
      <c r="G132" s="14">
        <v>25943501.774797402</v>
      </c>
      <c r="H132" s="13" t="s">
        <v>36</v>
      </c>
      <c r="I132" s="13" t="s">
        <v>30</v>
      </c>
      <c r="J132" s="13" t="s">
        <v>40</v>
      </c>
      <c r="K132" s="13" t="s">
        <v>36</v>
      </c>
      <c r="L132" s="13">
        <v>3</v>
      </c>
      <c r="M132" s="13">
        <v>2</v>
      </c>
      <c r="N132" s="13">
        <v>2</v>
      </c>
      <c r="O132" s="13">
        <v>2</v>
      </c>
      <c r="P132" s="13" t="s">
        <v>44</v>
      </c>
      <c r="Q132" s="89">
        <v>2</v>
      </c>
      <c r="R132" s="13" t="s">
        <v>62</v>
      </c>
      <c r="S132" s="13" t="s">
        <v>34</v>
      </c>
      <c r="T132" s="13" t="s">
        <v>30</v>
      </c>
      <c r="U132" s="13" t="s">
        <v>30</v>
      </c>
      <c r="V132" s="13" t="s">
        <v>30</v>
      </c>
      <c r="W132" s="13" t="s">
        <v>36</v>
      </c>
      <c r="X132" s="13" t="str">
        <f t="shared" ref="X132:X195" si="5">IF(OR(J132="State/IMD",J132="Private IMD",J132="State Chest", S132="Yes"),"Yes",IF(AB132="Yes", "Yes", IF(OR(AB132="No",AB132="No Record"),"No","")))</f>
        <v>Yes</v>
      </c>
      <c r="Y132" s="15">
        <v>0.23267034375174103</v>
      </c>
      <c r="Z132" s="16" t="s">
        <v>36</v>
      </c>
      <c r="AA132" s="13" t="s">
        <v>36</v>
      </c>
      <c r="AB132" s="13" t="s">
        <v>37</v>
      </c>
    </row>
    <row r="133" spans="1:28" ht="15" x14ac:dyDescent="0.25">
      <c r="A133" s="8" t="s">
        <v>441</v>
      </c>
      <c r="B133" s="8" t="b">
        <v>1</v>
      </c>
      <c r="C133" s="62" t="s">
        <v>441</v>
      </c>
      <c r="D133" s="63" t="s">
        <v>442</v>
      </c>
      <c r="E133" s="63" t="s">
        <v>443</v>
      </c>
      <c r="F133" s="13" t="str">
        <f t="shared" si="4"/>
        <v>No</v>
      </c>
      <c r="G133" s="14">
        <v>295447.04291414027</v>
      </c>
      <c r="H133" s="13" t="s">
        <v>30</v>
      </c>
      <c r="I133" s="13" t="s">
        <v>30</v>
      </c>
      <c r="J133" s="13" t="s">
        <v>40</v>
      </c>
      <c r="K133" s="13" t="s">
        <v>30</v>
      </c>
      <c r="L133" s="13">
        <v>3</v>
      </c>
      <c r="M133" s="13">
        <v>2</v>
      </c>
      <c r="N133" s="13">
        <v>2</v>
      </c>
      <c r="O133" s="13">
        <v>2</v>
      </c>
      <c r="P133" s="13" t="s">
        <v>32</v>
      </c>
      <c r="Q133" s="89">
        <v>1</v>
      </c>
      <c r="R133" s="13" t="s">
        <v>444</v>
      </c>
      <c r="S133" s="13" t="s">
        <v>34</v>
      </c>
      <c r="T133" s="13" t="s">
        <v>30</v>
      </c>
      <c r="U133" s="13" t="s">
        <v>30</v>
      </c>
      <c r="V133" s="13" t="s">
        <v>30</v>
      </c>
      <c r="W133" s="13" t="s">
        <v>35</v>
      </c>
      <c r="X133" s="13" t="str">
        <f t="shared" si="5"/>
        <v>Yes</v>
      </c>
      <c r="Y133" s="15">
        <v>0.11683848797250859</v>
      </c>
      <c r="Z133" s="16" t="s">
        <v>36</v>
      </c>
      <c r="AA133" s="13" t="s">
        <v>36</v>
      </c>
      <c r="AB133" s="13" t="s">
        <v>37</v>
      </c>
    </row>
    <row r="134" spans="1:28" ht="15" x14ac:dyDescent="0.25">
      <c r="A134" s="8" t="s">
        <v>445</v>
      </c>
      <c r="B134" s="8" t="b">
        <v>1</v>
      </c>
      <c r="C134" s="62" t="s">
        <v>445</v>
      </c>
      <c r="D134" s="63" t="s">
        <v>446</v>
      </c>
      <c r="E134" s="63" t="s">
        <v>447</v>
      </c>
      <c r="F134" s="13" t="str">
        <f t="shared" si="4"/>
        <v>No</v>
      </c>
      <c r="G134" s="14">
        <v>384670.04480933229</v>
      </c>
      <c r="H134" s="13" t="s">
        <v>30</v>
      </c>
      <c r="I134" s="13" t="s">
        <v>30</v>
      </c>
      <c r="J134" s="13" t="s">
        <v>40</v>
      </c>
      <c r="K134" s="13" t="s">
        <v>30</v>
      </c>
      <c r="L134" s="13">
        <v>3</v>
      </c>
      <c r="M134" s="13">
        <v>2</v>
      </c>
      <c r="N134" s="13">
        <v>2</v>
      </c>
      <c r="O134" s="13">
        <v>2</v>
      </c>
      <c r="P134" s="13" t="s">
        <v>44</v>
      </c>
      <c r="Q134" s="89">
        <v>2</v>
      </c>
      <c r="R134" s="13" t="s">
        <v>74</v>
      </c>
      <c r="S134" s="13" t="s">
        <v>34</v>
      </c>
      <c r="T134" s="13" t="s">
        <v>30</v>
      </c>
      <c r="U134" s="13" t="s">
        <v>30</v>
      </c>
      <c r="V134" s="13" t="s">
        <v>30</v>
      </c>
      <c r="W134" s="13" t="s">
        <v>35</v>
      </c>
      <c r="X134" s="13" t="str">
        <f t="shared" si="5"/>
        <v>Yes</v>
      </c>
      <c r="Y134" s="15">
        <v>3.8040537728388897E-2</v>
      </c>
      <c r="Z134" s="16" t="s">
        <v>36</v>
      </c>
      <c r="AA134" s="13" t="s">
        <v>36</v>
      </c>
      <c r="AB134" s="13" t="s">
        <v>37</v>
      </c>
    </row>
    <row r="135" spans="1:28" ht="15" x14ac:dyDescent="0.25">
      <c r="A135" s="8" t="s">
        <v>448</v>
      </c>
      <c r="B135" s="8" t="b">
        <v>1</v>
      </c>
      <c r="C135" s="62" t="s">
        <v>448</v>
      </c>
      <c r="D135" s="63" t="s">
        <v>449</v>
      </c>
      <c r="E135" s="63" t="s">
        <v>450</v>
      </c>
      <c r="F135" s="13" t="str">
        <f t="shared" si="4"/>
        <v>Yes</v>
      </c>
      <c r="G135" s="14">
        <v>1649606.5104311008</v>
      </c>
      <c r="H135" s="13" t="s">
        <v>36</v>
      </c>
      <c r="I135" s="13" t="s">
        <v>36</v>
      </c>
      <c r="J135" s="13" t="s">
        <v>40</v>
      </c>
      <c r="K135" s="13" t="s">
        <v>30</v>
      </c>
      <c r="L135" s="13">
        <v>3</v>
      </c>
      <c r="M135" s="13">
        <v>2</v>
      </c>
      <c r="N135" s="13">
        <v>2</v>
      </c>
      <c r="O135" s="13">
        <v>2</v>
      </c>
      <c r="P135" s="13" t="s">
        <v>32</v>
      </c>
      <c r="Q135" s="89">
        <v>1</v>
      </c>
      <c r="R135" s="13" t="s">
        <v>451</v>
      </c>
      <c r="S135" s="13" t="s">
        <v>34</v>
      </c>
      <c r="T135" s="13" t="s">
        <v>36</v>
      </c>
      <c r="U135" s="13" t="s">
        <v>30</v>
      </c>
      <c r="V135" s="13" t="s">
        <v>30</v>
      </c>
      <c r="W135" s="13" t="s">
        <v>36</v>
      </c>
      <c r="X135" s="13" t="str">
        <f t="shared" si="5"/>
        <v>Yes</v>
      </c>
      <c r="Y135" s="15">
        <v>0.27134014682596802</v>
      </c>
      <c r="Z135" s="16" t="s">
        <v>36</v>
      </c>
      <c r="AA135" s="13" t="s">
        <v>36</v>
      </c>
      <c r="AB135" s="13" t="s">
        <v>37</v>
      </c>
    </row>
    <row r="136" spans="1:28" ht="15" x14ac:dyDescent="0.25">
      <c r="A136" s="8" t="s">
        <v>452</v>
      </c>
      <c r="B136" s="8" t="b">
        <v>1</v>
      </c>
      <c r="C136" s="62" t="s">
        <v>452</v>
      </c>
      <c r="D136" s="63" t="s">
        <v>453</v>
      </c>
      <c r="E136" s="63" t="s">
        <v>454</v>
      </c>
      <c r="F136" s="13" t="str">
        <f t="shared" si="4"/>
        <v>Yes</v>
      </c>
      <c r="G136" s="14">
        <v>46942275.934110448</v>
      </c>
      <c r="H136" s="13" t="s">
        <v>36</v>
      </c>
      <c r="I136" s="13" t="s">
        <v>36</v>
      </c>
      <c r="J136" s="13" t="s">
        <v>40</v>
      </c>
      <c r="K136" s="13" t="s">
        <v>36</v>
      </c>
      <c r="L136" s="13">
        <v>3</v>
      </c>
      <c r="M136" s="13">
        <v>2</v>
      </c>
      <c r="N136" s="13">
        <v>2</v>
      </c>
      <c r="O136" s="13">
        <v>2</v>
      </c>
      <c r="P136" s="13" t="s">
        <v>44</v>
      </c>
      <c r="Q136" s="89">
        <v>2</v>
      </c>
      <c r="R136" s="13" t="s">
        <v>455</v>
      </c>
      <c r="S136" s="13" t="s">
        <v>34</v>
      </c>
      <c r="T136" s="13" t="s">
        <v>30</v>
      </c>
      <c r="U136" s="13" t="s">
        <v>30</v>
      </c>
      <c r="V136" s="13" t="s">
        <v>36</v>
      </c>
      <c r="W136" s="13" t="s">
        <v>36</v>
      </c>
      <c r="X136" s="13" t="str">
        <f t="shared" si="5"/>
        <v>Yes</v>
      </c>
      <c r="Y136" s="15">
        <v>0.17984284991202487</v>
      </c>
      <c r="Z136" s="16" t="s">
        <v>36</v>
      </c>
      <c r="AA136" s="13" t="s">
        <v>36</v>
      </c>
      <c r="AB136" s="13" t="s">
        <v>37</v>
      </c>
    </row>
    <row r="137" spans="1:28" ht="15" x14ac:dyDescent="0.25">
      <c r="A137" s="8" t="s">
        <v>456</v>
      </c>
      <c r="B137" s="8" t="b">
        <v>1</v>
      </c>
      <c r="C137" s="62" t="s">
        <v>456</v>
      </c>
      <c r="D137" s="63" t="s">
        <v>457</v>
      </c>
      <c r="E137" s="63" t="s">
        <v>458</v>
      </c>
      <c r="F137" s="13" t="str">
        <f t="shared" si="4"/>
        <v>Yes</v>
      </c>
      <c r="G137" s="14">
        <v>11860223.52327566</v>
      </c>
      <c r="H137" s="13" t="s">
        <v>36</v>
      </c>
      <c r="I137" s="13" t="s">
        <v>36</v>
      </c>
      <c r="J137" s="13" t="s">
        <v>164</v>
      </c>
      <c r="K137" s="13" t="s">
        <v>36</v>
      </c>
      <c r="L137" s="13">
        <v>3</v>
      </c>
      <c r="M137" s="13">
        <v>2</v>
      </c>
      <c r="N137" s="13">
        <v>1</v>
      </c>
      <c r="O137" s="13">
        <v>2</v>
      </c>
      <c r="P137" s="13" t="s">
        <v>44</v>
      </c>
      <c r="Q137" s="89">
        <v>2</v>
      </c>
      <c r="R137" s="13" t="s">
        <v>170</v>
      </c>
      <c r="S137" s="13" t="s">
        <v>36</v>
      </c>
      <c r="T137" s="13" t="s">
        <v>30</v>
      </c>
      <c r="U137" s="13" t="s">
        <v>36</v>
      </c>
      <c r="V137" s="13" t="s">
        <v>30</v>
      </c>
      <c r="W137" s="13" t="s">
        <v>36</v>
      </c>
      <c r="X137" s="13" t="str">
        <f t="shared" si="5"/>
        <v>Yes</v>
      </c>
      <c r="Y137" s="15">
        <v>0.14698665389909629</v>
      </c>
      <c r="Z137" s="16" t="s">
        <v>36</v>
      </c>
      <c r="AA137" s="13" t="s">
        <v>36</v>
      </c>
      <c r="AB137" s="13" t="s">
        <v>37</v>
      </c>
    </row>
    <row r="138" spans="1:28" ht="15" x14ac:dyDescent="0.25">
      <c r="A138" s="8" t="s">
        <v>459</v>
      </c>
      <c r="B138" s="8" t="b">
        <v>1</v>
      </c>
      <c r="C138" s="62" t="s">
        <v>459</v>
      </c>
      <c r="D138" s="63" t="s">
        <v>460</v>
      </c>
      <c r="E138" s="63" t="s">
        <v>461</v>
      </c>
      <c r="F138" s="13" t="str">
        <f t="shared" si="4"/>
        <v>No</v>
      </c>
      <c r="G138" s="14">
        <v>9397005.0092442576</v>
      </c>
      <c r="H138" s="13" t="s">
        <v>36</v>
      </c>
      <c r="I138" s="13" t="s">
        <v>30</v>
      </c>
      <c r="J138" s="13" t="s">
        <v>40</v>
      </c>
      <c r="K138" s="13" t="s">
        <v>30</v>
      </c>
      <c r="L138" s="13">
        <v>3</v>
      </c>
      <c r="M138" s="13">
        <v>2</v>
      </c>
      <c r="N138" s="13">
        <v>2</v>
      </c>
      <c r="O138" s="13">
        <v>2</v>
      </c>
      <c r="P138" s="13" t="s">
        <v>32</v>
      </c>
      <c r="Q138" s="89">
        <v>1</v>
      </c>
      <c r="R138" s="13" t="s">
        <v>462</v>
      </c>
      <c r="S138" s="13" t="s">
        <v>34</v>
      </c>
      <c r="T138" s="13" t="s">
        <v>30</v>
      </c>
      <c r="U138" s="13" t="s">
        <v>30</v>
      </c>
      <c r="V138" s="13" t="s">
        <v>30</v>
      </c>
      <c r="W138" s="13" t="s">
        <v>36</v>
      </c>
      <c r="X138" s="13" t="str">
        <f t="shared" si="5"/>
        <v>Yes</v>
      </c>
      <c r="Y138" s="15">
        <v>8.9884541119911732E-2</v>
      </c>
      <c r="Z138" s="16" t="s">
        <v>36</v>
      </c>
      <c r="AA138" s="13" t="s">
        <v>36</v>
      </c>
      <c r="AB138" s="13" t="s">
        <v>37</v>
      </c>
    </row>
    <row r="139" spans="1:28" ht="15" x14ac:dyDescent="0.25">
      <c r="A139" s="8" t="s">
        <v>463</v>
      </c>
      <c r="B139" s="8" t="b">
        <v>1</v>
      </c>
      <c r="C139" s="62" t="s">
        <v>463</v>
      </c>
      <c r="D139" s="63" t="s">
        <v>464</v>
      </c>
      <c r="E139" s="63" t="s">
        <v>465</v>
      </c>
      <c r="F139" s="13" t="str">
        <f t="shared" si="4"/>
        <v>Yes</v>
      </c>
      <c r="G139" s="14">
        <v>598457679.34984004</v>
      </c>
      <c r="H139" s="13" t="s">
        <v>36</v>
      </c>
      <c r="I139" s="13" t="s">
        <v>36</v>
      </c>
      <c r="J139" s="13" t="s">
        <v>437</v>
      </c>
      <c r="K139" s="13" t="s">
        <v>36</v>
      </c>
      <c r="L139" s="13">
        <v>1</v>
      </c>
      <c r="M139" s="13">
        <v>2</v>
      </c>
      <c r="N139" s="13">
        <v>2</v>
      </c>
      <c r="O139" s="13">
        <v>2</v>
      </c>
      <c r="P139" s="13" t="s">
        <v>44</v>
      </c>
      <c r="Q139" s="89">
        <v>2</v>
      </c>
      <c r="R139" s="13" t="s">
        <v>62</v>
      </c>
      <c r="S139" s="13" t="s">
        <v>34</v>
      </c>
      <c r="T139" s="13" t="s">
        <v>36</v>
      </c>
      <c r="U139" s="13" t="s">
        <v>36</v>
      </c>
      <c r="V139" s="13" t="s">
        <v>36</v>
      </c>
      <c r="W139" s="13" t="s">
        <v>36</v>
      </c>
      <c r="X139" s="13" t="str">
        <f t="shared" si="5"/>
        <v>Yes</v>
      </c>
      <c r="Y139" s="15">
        <v>0.39723030600380405</v>
      </c>
      <c r="Z139" s="16" t="s">
        <v>36</v>
      </c>
      <c r="AA139" s="13" t="s">
        <v>36</v>
      </c>
      <c r="AB139" s="13" t="s">
        <v>37</v>
      </c>
    </row>
    <row r="140" spans="1:28" ht="15" x14ac:dyDescent="0.25">
      <c r="A140" s="8" t="s">
        <v>466</v>
      </c>
      <c r="B140" s="8" t="b">
        <v>1</v>
      </c>
      <c r="C140" s="62" t="s">
        <v>466</v>
      </c>
      <c r="D140" s="63" t="s">
        <v>467</v>
      </c>
      <c r="E140" s="63" t="s">
        <v>468</v>
      </c>
      <c r="F140" s="13" t="str">
        <f t="shared" si="4"/>
        <v>Yes</v>
      </c>
      <c r="G140" s="14">
        <v>4799271.3690818008</v>
      </c>
      <c r="H140" s="13" t="s">
        <v>36</v>
      </c>
      <c r="I140" s="13" t="s">
        <v>36</v>
      </c>
      <c r="J140" s="13" t="s">
        <v>31</v>
      </c>
      <c r="K140" s="13" t="s">
        <v>30</v>
      </c>
      <c r="L140" s="13">
        <v>3</v>
      </c>
      <c r="M140" s="13">
        <v>2</v>
      </c>
      <c r="N140" s="13">
        <v>2</v>
      </c>
      <c r="O140" s="13">
        <v>2</v>
      </c>
      <c r="P140" s="13" t="s">
        <v>32</v>
      </c>
      <c r="Q140" s="89">
        <v>1</v>
      </c>
      <c r="R140" s="13" t="s">
        <v>469</v>
      </c>
      <c r="S140" s="13" t="s">
        <v>34</v>
      </c>
      <c r="T140" s="13" t="s">
        <v>36</v>
      </c>
      <c r="U140" s="13" t="s">
        <v>36</v>
      </c>
      <c r="V140" s="13" t="s">
        <v>30</v>
      </c>
      <c r="W140" s="13" t="s">
        <v>36</v>
      </c>
      <c r="X140" s="13" t="str">
        <f t="shared" si="5"/>
        <v>Yes</v>
      </c>
      <c r="Y140" s="15">
        <v>0.2045889101338432</v>
      </c>
      <c r="Z140" s="16" t="s">
        <v>36</v>
      </c>
      <c r="AA140" s="13" t="s">
        <v>36</v>
      </c>
      <c r="AB140" s="13" t="s">
        <v>37</v>
      </c>
    </row>
    <row r="141" spans="1:28" ht="15" x14ac:dyDescent="0.25">
      <c r="A141" s="8" t="s">
        <v>470</v>
      </c>
      <c r="B141" s="8" t="b">
        <v>1</v>
      </c>
      <c r="C141" s="62" t="s">
        <v>470</v>
      </c>
      <c r="D141" s="63" t="s">
        <v>471</v>
      </c>
      <c r="E141" s="63" t="s">
        <v>472</v>
      </c>
      <c r="F141" s="13" t="str">
        <f t="shared" si="4"/>
        <v>No</v>
      </c>
      <c r="G141" s="14">
        <v>15981913.540940866</v>
      </c>
      <c r="H141" s="13" t="s">
        <v>30</v>
      </c>
      <c r="I141" s="13" t="s">
        <v>30</v>
      </c>
      <c r="J141" s="13" t="s">
        <v>40</v>
      </c>
      <c r="K141" s="13" t="s">
        <v>36</v>
      </c>
      <c r="L141" s="13">
        <v>3</v>
      </c>
      <c r="M141" s="13">
        <v>2</v>
      </c>
      <c r="N141" s="13">
        <v>2</v>
      </c>
      <c r="O141" s="13">
        <v>2</v>
      </c>
      <c r="P141" s="13" t="s">
        <v>44</v>
      </c>
      <c r="Q141" s="89">
        <v>2</v>
      </c>
      <c r="R141" s="13" t="s">
        <v>45</v>
      </c>
      <c r="S141" s="13" t="s">
        <v>34</v>
      </c>
      <c r="T141" s="13" t="s">
        <v>30</v>
      </c>
      <c r="U141" s="13" t="s">
        <v>30</v>
      </c>
      <c r="V141" s="13" t="s">
        <v>30</v>
      </c>
      <c r="W141" s="13" t="s">
        <v>35</v>
      </c>
      <c r="X141" s="13" t="str">
        <f t="shared" si="5"/>
        <v>No</v>
      </c>
      <c r="Y141" s="15">
        <v>0.12039065576998818</v>
      </c>
      <c r="Z141" s="16" t="s">
        <v>36</v>
      </c>
      <c r="AA141" s="13" t="s">
        <v>55</v>
      </c>
      <c r="AB141" s="13" t="s">
        <v>86</v>
      </c>
    </row>
    <row r="142" spans="1:28" ht="15" x14ac:dyDescent="0.25">
      <c r="A142" s="8" t="s">
        <v>473</v>
      </c>
      <c r="B142" s="8" t="b">
        <v>1</v>
      </c>
      <c r="C142" s="62" t="s">
        <v>473</v>
      </c>
      <c r="D142" s="63" t="s">
        <v>474</v>
      </c>
      <c r="E142" s="63"/>
      <c r="F142" s="13" t="str">
        <f t="shared" si="4"/>
        <v>No</v>
      </c>
      <c r="G142" s="14">
        <v>405342.91989609419</v>
      </c>
      <c r="H142" s="13" t="s">
        <v>30</v>
      </c>
      <c r="I142" s="13" t="s">
        <v>30</v>
      </c>
      <c r="J142" s="13" t="s">
        <v>40</v>
      </c>
      <c r="K142" s="13" t="s">
        <v>30</v>
      </c>
      <c r="L142" s="13">
        <v>3</v>
      </c>
      <c r="M142" s="13">
        <v>2</v>
      </c>
      <c r="N142" s="13">
        <v>2</v>
      </c>
      <c r="O142" s="13">
        <v>2</v>
      </c>
      <c r="P142" s="13" t="s">
        <v>32</v>
      </c>
      <c r="Q142" s="89">
        <v>1</v>
      </c>
      <c r="R142" s="13" t="s">
        <v>475</v>
      </c>
      <c r="S142" s="13" t="s">
        <v>34</v>
      </c>
      <c r="T142" s="13" t="s">
        <v>30</v>
      </c>
      <c r="U142" s="13" t="s">
        <v>30</v>
      </c>
      <c r="V142" s="13" t="s">
        <v>30</v>
      </c>
      <c r="W142" s="13" t="s">
        <v>35</v>
      </c>
      <c r="X142" s="13" t="str">
        <f t="shared" si="5"/>
        <v>Yes</v>
      </c>
      <c r="Y142" s="15">
        <v>2.9288702928870293E-2</v>
      </c>
      <c r="Z142" s="16" t="s">
        <v>30</v>
      </c>
      <c r="AA142" s="13" t="s">
        <v>30</v>
      </c>
      <c r="AB142" s="13" t="s">
        <v>37</v>
      </c>
    </row>
    <row r="143" spans="1:28" ht="15" x14ac:dyDescent="0.25">
      <c r="A143" s="8" t="s">
        <v>476</v>
      </c>
      <c r="B143" s="8" t="b">
        <v>1</v>
      </c>
      <c r="C143" s="62" t="s">
        <v>476</v>
      </c>
      <c r="D143" s="63" t="s">
        <v>477</v>
      </c>
      <c r="E143" s="63"/>
      <c r="F143" s="13" t="str">
        <f t="shared" si="4"/>
        <v>Yes</v>
      </c>
      <c r="G143" s="14">
        <v>10673156.021378411</v>
      </c>
      <c r="H143" s="13" t="s">
        <v>36</v>
      </c>
      <c r="I143" s="13" t="s">
        <v>36</v>
      </c>
      <c r="J143" s="13" t="s">
        <v>31</v>
      </c>
      <c r="K143" s="13" t="s">
        <v>30</v>
      </c>
      <c r="L143" s="13">
        <v>3</v>
      </c>
      <c r="M143" s="13">
        <v>2</v>
      </c>
      <c r="N143" s="13">
        <v>2</v>
      </c>
      <c r="O143" s="13">
        <v>2</v>
      </c>
      <c r="P143" s="13" t="s">
        <v>44</v>
      </c>
      <c r="Q143" s="89">
        <v>2</v>
      </c>
      <c r="R143" s="13" t="s">
        <v>254</v>
      </c>
      <c r="S143" s="13" t="s">
        <v>34</v>
      </c>
      <c r="T143" s="13" t="s">
        <v>36</v>
      </c>
      <c r="U143" s="13" t="s">
        <v>30</v>
      </c>
      <c r="V143" s="13" t="s">
        <v>30</v>
      </c>
      <c r="W143" s="13" t="s">
        <v>36</v>
      </c>
      <c r="X143" s="13" t="str">
        <f t="shared" si="5"/>
        <v>Yes</v>
      </c>
      <c r="Y143" s="15">
        <v>0.30055628798353645</v>
      </c>
      <c r="Z143" s="16" t="s">
        <v>36</v>
      </c>
      <c r="AA143" s="13" t="s">
        <v>36</v>
      </c>
      <c r="AB143" s="13" t="s">
        <v>37</v>
      </c>
    </row>
    <row r="144" spans="1:28" ht="15" x14ac:dyDescent="0.25">
      <c r="A144" s="8" t="s">
        <v>478</v>
      </c>
      <c r="B144" s="8" t="b">
        <v>1</v>
      </c>
      <c r="C144" s="62" t="s">
        <v>478</v>
      </c>
      <c r="D144" s="63" t="s">
        <v>479</v>
      </c>
      <c r="E144" s="63" t="s">
        <v>480</v>
      </c>
      <c r="F144" s="13" t="str">
        <f t="shared" si="4"/>
        <v>No</v>
      </c>
      <c r="G144" s="14">
        <v>-513454.70983313397</v>
      </c>
      <c r="H144" s="13" t="s">
        <v>30</v>
      </c>
      <c r="I144" s="13" t="s">
        <v>30</v>
      </c>
      <c r="J144" s="13" t="s">
        <v>40</v>
      </c>
      <c r="K144" s="13" t="s">
        <v>30</v>
      </c>
      <c r="L144" s="13">
        <v>3</v>
      </c>
      <c r="M144" s="13">
        <v>2</v>
      </c>
      <c r="N144" s="13">
        <v>2</v>
      </c>
      <c r="O144" s="13">
        <v>2</v>
      </c>
      <c r="P144" s="13" t="s">
        <v>44</v>
      </c>
      <c r="Q144" s="89">
        <v>2</v>
      </c>
      <c r="R144" s="13" t="s">
        <v>74</v>
      </c>
      <c r="S144" s="13" t="s">
        <v>34</v>
      </c>
      <c r="T144" s="13" t="s">
        <v>30</v>
      </c>
      <c r="U144" s="13" t="s">
        <v>30</v>
      </c>
      <c r="V144" s="13" t="s">
        <v>30</v>
      </c>
      <c r="W144" s="13" t="s">
        <v>35</v>
      </c>
      <c r="X144" s="13" t="str">
        <f t="shared" si="5"/>
        <v>Yes</v>
      </c>
      <c r="Y144" s="15">
        <v>5.0186942766752951E-2</v>
      </c>
      <c r="Z144" s="16" t="s">
        <v>36</v>
      </c>
      <c r="AA144" s="13" t="s">
        <v>36</v>
      </c>
      <c r="AB144" s="13" t="s">
        <v>37</v>
      </c>
    </row>
    <row r="145" spans="1:28" ht="15" x14ac:dyDescent="0.25">
      <c r="A145" s="8" t="s">
        <v>481</v>
      </c>
      <c r="B145" s="8" t="b">
        <v>1</v>
      </c>
      <c r="C145" s="62" t="s">
        <v>481</v>
      </c>
      <c r="D145" s="63" t="s">
        <v>482</v>
      </c>
      <c r="E145" s="63"/>
      <c r="F145" s="13" t="str">
        <f t="shared" si="4"/>
        <v>No</v>
      </c>
      <c r="G145" s="14">
        <v>828629.35204989987</v>
      </c>
      <c r="H145" s="13" t="s">
        <v>36</v>
      </c>
      <c r="I145" s="13" t="s">
        <v>30</v>
      </c>
      <c r="J145" s="13" t="s">
        <v>31</v>
      </c>
      <c r="K145" s="13" t="s">
        <v>30</v>
      </c>
      <c r="L145" s="13">
        <v>3</v>
      </c>
      <c r="M145" s="13">
        <v>2</v>
      </c>
      <c r="N145" s="13">
        <v>2</v>
      </c>
      <c r="O145" s="13">
        <v>2</v>
      </c>
      <c r="P145" s="13" t="s">
        <v>32</v>
      </c>
      <c r="Q145" s="89">
        <v>1</v>
      </c>
      <c r="R145" s="13" t="s">
        <v>483</v>
      </c>
      <c r="S145" s="13" t="s">
        <v>34</v>
      </c>
      <c r="T145" s="13" t="s">
        <v>30</v>
      </c>
      <c r="U145" s="13" t="s">
        <v>30</v>
      </c>
      <c r="V145" s="13" t="s">
        <v>30</v>
      </c>
      <c r="W145" s="13" t="s">
        <v>36</v>
      </c>
      <c r="X145" s="13" t="str">
        <f t="shared" si="5"/>
        <v>Yes</v>
      </c>
      <c r="Y145" s="15">
        <v>5.6975505857294995E-2</v>
      </c>
      <c r="Z145" s="16" t="s">
        <v>36</v>
      </c>
      <c r="AA145" s="13" t="s">
        <v>36</v>
      </c>
      <c r="AB145" s="13" t="s">
        <v>37</v>
      </c>
    </row>
    <row r="146" spans="1:28" ht="15" x14ac:dyDescent="0.25">
      <c r="A146" s="8" t="s">
        <v>484</v>
      </c>
      <c r="B146" s="8" t="b">
        <v>1</v>
      </c>
      <c r="C146" s="62" t="s">
        <v>484</v>
      </c>
      <c r="D146" s="63" t="s">
        <v>485</v>
      </c>
      <c r="E146" s="63"/>
      <c r="F146" s="13" t="str">
        <f t="shared" si="4"/>
        <v>No</v>
      </c>
      <c r="G146" s="14">
        <v>-8757347.2019877639</v>
      </c>
      <c r="H146" s="13" t="s">
        <v>30</v>
      </c>
      <c r="I146" s="13" t="s">
        <v>30</v>
      </c>
      <c r="J146" s="13" t="s">
        <v>40</v>
      </c>
      <c r="K146" s="13" t="s">
        <v>36</v>
      </c>
      <c r="L146" s="13">
        <v>3</v>
      </c>
      <c r="M146" s="13">
        <v>2</v>
      </c>
      <c r="N146" s="13">
        <v>2</v>
      </c>
      <c r="O146" s="13">
        <v>2</v>
      </c>
      <c r="P146" s="13" t="s">
        <v>44</v>
      </c>
      <c r="Q146" s="89">
        <v>2</v>
      </c>
      <c r="R146" s="13" t="s">
        <v>103</v>
      </c>
      <c r="S146" s="13" t="s">
        <v>34</v>
      </c>
      <c r="T146" s="13" t="s">
        <v>30</v>
      </c>
      <c r="U146" s="13" t="s">
        <v>30</v>
      </c>
      <c r="V146" s="13" t="s">
        <v>30</v>
      </c>
      <c r="W146" s="13" t="s">
        <v>35</v>
      </c>
      <c r="X146" s="13" t="str">
        <f t="shared" si="5"/>
        <v>Yes</v>
      </c>
      <c r="Y146" s="15">
        <v>0.12000624707168515</v>
      </c>
      <c r="Z146" s="16" t="s">
        <v>36</v>
      </c>
      <c r="AA146" s="13" t="s">
        <v>36</v>
      </c>
      <c r="AB146" s="13" t="s">
        <v>37</v>
      </c>
    </row>
    <row r="147" spans="1:28" ht="15" x14ac:dyDescent="0.25">
      <c r="A147" s="8" t="s">
        <v>486</v>
      </c>
      <c r="B147" s="8" t="b">
        <v>1</v>
      </c>
      <c r="C147" s="62" t="s">
        <v>486</v>
      </c>
      <c r="D147" s="63" t="s">
        <v>487</v>
      </c>
      <c r="E147" s="63" t="s">
        <v>488</v>
      </c>
      <c r="F147" s="13" t="str">
        <f t="shared" si="4"/>
        <v>Yes</v>
      </c>
      <c r="G147" s="14">
        <v>1841077.3620194723</v>
      </c>
      <c r="H147" s="13" t="s">
        <v>36</v>
      </c>
      <c r="I147" s="13" t="s">
        <v>36</v>
      </c>
      <c r="J147" s="13" t="s">
        <v>31</v>
      </c>
      <c r="K147" s="13" t="s">
        <v>30</v>
      </c>
      <c r="L147" s="13">
        <v>3</v>
      </c>
      <c r="M147" s="13">
        <v>2</v>
      </c>
      <c r="N147" s="13">
        <v>2</v>
      </c>
      <c r="O147" s="13">
        <v>2</v>
      </c>
      <c r="P147" s="13" t="s">
        <v>32</v>
      </c>
      <c r="Q147" s="89">
        <v>1</v>
      </c>
      <c r="R147" s="13" t="s">
        <v>489</v>
      </c>
      <c r="S147" s="13" t="s">
        <v>34</v>
      </c>
      <c r="T147" s="13" t="s">
        <v>36</v>
      </c>
      <c r="U147" s="13" t="s">
        <v>30</v>
      </c>
      <c r="V147" s="13" t="s">
        <v>30</v>
      </c>
      <c r="W147" s="13" t="s">
        <v>36</v>
      </c>
      <c r="X147" s="13" t="str">
        <f t="shared" si="5"/>
        <v>Yes</v>
      </c>
      <c r="Y147" s="15">
        <v>0.29640084685956247</v>
      </c>
      <c r="Z147" s="16" t="s">
        <v>36</v>
      </c>
      <c r="AA147" s="13" t="s">
        <v>36</v>
      </c>
      <c r="AB147" s="13" t="s">
        <v>37</v>
      </c>
    </row>
    <row r="148" spans="1:28" ht="15" x14ac:dyDescent="0.25">
      <c r="A148" s="8" t="s">
        <v>490</v>
      </c>
      <c r="B148" s="8" t="b">
        <v>1</v>
      </c>
      <c r="C148" s="62" t="s">
        <v>490</v>
      </c>
      <c r="D148" s="63" t="s">
        <v>491</v>
      </c>
      <c r="E148" s="63" t="s">
        <v>492</v>
      </c>
      <c r="F148" s="13" t="str">
        <f t="shared" si="4"/>
        <v>Yes</v>
      </c>
      <c r="G148" s="14">
        <v>7861686.5180018758</v>
      </c>
      <c r="H148" s="13" t="s">
        <v>36</v>
      </c>
      <c r="I148" s="13" t="s">
        <v>36</v>
      </c>
      <c r="J148" s="13" t="s">
        <v>40</v>
      </c>
      <c r="K148" s="13" t="s">
        <v>36</v>
      </c>
      <c r="L148" s="13">
        <v>3</v>
      </c>
      <c r="M148" s="13">
        <v>2</v>
      </c>
      <c r="N148" s="13">
        <v>2</v>
      </c>
      <c r="O148" s="13">
        <v>1</v>
      </c>
      <c r="P148" s="13" t="s">
        <v>44</v>
      </c>
      <c r="Q148" s="89">
        <v>2</v>
      </c>
      <c r="R148" s="13" t="s">
        <v>493</v>
      </c>
      <c r="S148" s="13" t="s">
        <v>36</v>
      </c>
      <c r="T148" s="13" t="s">
        <v>36</v>
      </c>
      <c r="U148" s="13" t="s">
        <v>30</v>
      </c>
      <c r="V148" s="13" t="s">
        <v>36</v>
      </c>
      <c r="W148" s="13" t="s">
        <v>36</v>
      </c>
      <c r="X148" s="13" t="str">
        <f t="shared" si="5"/>
        <v>Yes</v>
      </c>
      <c r="Y148" s="15">
        <v>0.48400690158603754</v>
      </c>
      <c r="Z148" s="16" t="s">
        <v>36</v>
      </c>
      <c r="AA148" s="13" t="s">
        <v>36</v>
      </c>
      <c r="AB148" s="13" t="s">
        <v>37</v>
      </c>
    </row>
    <row r="149" spans="1:28" ht="15" x14ac:dyDescent="0.25">
      <c r="A149" s="8" t="s">
        <v>494</v>
      </c>
      <c r="B149" s="8" t="b">
        <v>1</v>
      </c>
      <c r="C149" s="62" t="s">
        <v>494</v>
      </c>
      <c r="D149" s="63" t="s">
        <v>495</v>
      </c>
      <c r="E149" s="63" t="s">
        <v>495</v>
      </c>
      <c r="F149" s="13" t="str">
        <f t="shared" si="4"/>
        <v>No</v>
      </c>
      <c r="G149" s="14">
        <v>44738740.178032182</v>
      </c>
      <c r="H149" s="13" t="s">
        <v>36</v>
      </c>
      <c r="I149" s="13" t="s">
        <v>30</v>
      </c>
      <c r="J149" s="13" t="s">
        <v>131</v>
      </c>
      <c r="K149" s="13" t="s">
        <v>30</v>
      </c>
      <c r="L149" s="13">
        <v>3</v>
      </c>
      <c r="M149" s="13">
        <v>1</v>
      </c>
      <c r="N149" s="13">
        <v>2</v>
      </c>
      <c r="O149" s="13">
        <v>2</v>
      </c>
      <c r="P149" s="13" t="s">
        <v>44</v>
      </c>
      <c r="Q149" s="89">
        <v>2</v>
      </c>
      <c r="R149" s="13" t="s">
        <v>462</v>
      </c>
      <c r="S149" s="13" t="s">
        <v>36</v>
      </c>
      <c r="T149" s="13" t="s">
        <v>30</v>
      </c>
      <c r="U149" s="13" t="s">
        <v>36</v>
      </c>
      <c r="V149" s="13" t="s">
        <v>30</v>
      </c>
      <c r="W149" s="13" t="s">
        <v>36</v>
      </c>
      <c r="X149" s="13" t="str">
        <f t="shared" si="5"/>
        <v>Yes</v>
      </c>
      <c r="Y149" s="15">
        <v>0</v>
      </c>
      <c r="Z149" s="16" t="s">
        <v>30</v>
      </c>
      <c r="AA149" s="13" t="s">
        <v>30</v>
      </c>
      <c r="AB149" s="13" t="s">
        <v>86</v>
      </c>
    </row>
    <row r="150" spans="1:28" ht="15" x14ac:dyDescent="0.25">
      <c r="A150" s="8" t="s">
        <v>496</v>
      </c>
      <c r="B150" s="8" t="b">
        <v>1</v>
      </c>
      <c r="C150" s="62" t="s">
        <v>496</v>
      </c>
      <c r="D150" s="63" t="s">
        <v>497</v>
      </c>
      <c r="E150" s="63"/>
      <c r="F150" s="13" t="str">
        <f t="shared" si="4"/>
        <v>No</v>
      </c>
      <c r="G150" s="14">
        <v>176196.62020577473</v>
      </c>
      <c r="H150" s="13" t="s">
        <v>30</v>
      </c>
      <c r="I150" s="13" t="s">
        <v>30</v>
      </c>
      <c r="J150" s="13" t="s">
        <v>31</v>
      </c>
      <c r="K150" s="13" t="s">
        <v>30</v>
      </c>
      <c r="L150" s="13">
        <v>3</v>
      </c>
      <c r="M150" s="13">
        <v>2</v>
      </c>
      <c r="N150" s="13">
        <v>2</v>
      </c>
      <c r="O150" s="13">
        <v>2</v>
      </c>
      <c r="P150" s="13" t="s">
        <v>32</v>
      </c>
      <c r="Q150" s="89">
        <v>1</v>
      </c>
      <c r="R150" s="13" t="s">
        <v>111</v>
      </c>
      <c r="S150" s="13" t="s">
        <v>34</v>
      </c>
      <c r="T150" s="13" t="s">
        <v>30</v>
      </c>
      <c r="U150" s="13" t="s">
        <v>30</v>
      </c>
      <c r="V150" s="13" t="s">
        <v>30</v>
      </c>
      <c r="W150" s="13" t="s">
        <v>35</v>
      </c>
      <c r="X150" s="13" t="str">
        <f t="shared" si="5"/>
        <v>Yes</v>
      </c>
      <c r="Y150" s="15">
        <v>0.14801444043321299</v>
      </c>
      <c r="Z150" s="16" t="s">
        <v>36</v>
      </c>
      <c r="AA150" s="13" t="s">
        <v>36</v>
      </c>
      <c r="AB150" s="13" t="s">
        <v>37</v>
      </c>
    </row>
    <row r="151" spans="1:28" ht="15" x14ac:dyDescent="0.25">
      <c r="A151" s="8" t="s">
        <v>498</v>
      </c>
      <c r="B151" s="8" t="b">
        <v>1</v>
      </c>
      <c r="C151" s="62" t="s">
        <v>498</v>
      </c>
      <c r="D151" s="63" t="s">
        <v>499</v>
      </c>
      <c r="E151" s="63" t="s">
        <v>500</v>
      </c>
      <c r="F151" s="13" t="str">
        <f t="shared" si="4"/>
        <v>Yes</v>
      </c>
      <c r="G151" s="14">
        <v>-17082544.11687753</v>
      </c>
      <c r="H151" s="13" t="s">
        <v>36</v>
      </c>
      <c r="I151" s="13" t="s">
        <v>36</v>
      </c>
      <c r="J151" s="13" t="s">
        <v>40</v>
      </c>
      <c r="K151" s="13" t="s">
        <v>36</v>
      </c>
      <c r="L151" s="13">
        <v>3</v>
      </c>
      <c r="M151" s="13">
        <v>2</v>
      </c>
      <c r="N151" s="13">
        <v>2</v>
      </c>
      <c r="O151" s="13">
        <v>2</v>
      </c>
      <c r="P151" s="13" t="s">
        <v>44</v>
      </c>
      <c r="Q151" s="89">
        <v>2</v>
      </c>
      <c r="R151" s="13" t="s">
        <v>174</v>
      </c>
      <c r="S151" s="13" t="s">
        <v>34</v>
      </c>
      <c r="T151" s="13" t="s">
        <v>36</v>
      </c>
      <c r="U151" s="13" t="s">
        <v>30</v>
      </c>
      <c r="V151" s="13" t="s">
        <v>36</v>
      </c>
      <c r="W151" s="13" t="s">
        <v>36</v>
      </c>
      <c r="X151" s="13" t="str">
        <f t="shared" si="5"/>
        <v>Yes</v>
      </c>
      <c r="Y151" s="15">
        <v>0.33309537850336757</v>
      </c>
      <c r="Z151" s="16" t="s">
        <v>36</v>
      </c>
      <c r="AA151" s="13" t="s">
        <v>55</v>
      </c>
      <c r="AB151" s="13" t="s">
        <v>37</v>
      </c>
    </row>
    <row r="152" spans="1:28" ht="15" x14ac:dyDescent="0.25">
      <c r="A152" s="8" t="s">
        <v>501</v>
      </c>
      <c r="B152" s="8" t="b">
        <v>1</v>
      </c>
      <c r="C152" s="62" t="s">
        <v>501</v>
      </c>
      <c r="D152" s="63" t="s">
        <v>502</v>
      </c>
      <c r="E152" s="63"/>
      <c r="F152" s="13" t="str">
        <f t="shared" si="4"/>
        <v>Yes</v>
      </c>
      <c r="G152" s="14">
        <v>415236.46073496295</v>
      </c>
      <c r="H152" s="13" t="s">
        <v>36</v>
      </c>
      <c r="I152" s="13" t="s">
        <v>36</v>
      </c>
      <c r="J152" s="13" t="s">
        <v>40</v>
      </c>
      <c r="K152" s="13" t="s">
        <v>30</v>
      </c>
      <c r="L152" s="13">
        <v>3</v>
      </c>
      <c r="M152" s="13">
        <v>2</v>
      </c>
      <c r="N152" s="13">
        <v>2</v>
      </c>
      <c r="O152" s="13">
        <v>2</v>
      </c>
      <c r="P152" s="13" t="s">
        <v>32</v>
      </c>
      <c r="Q152" s="89">
        <v>1</v>
      </c>
      <c r="R152" s="13" t="s">
        <v>503</v>
      </c>
      <c r="S152" s="13" t="s">
        <v>34</v>
      </c>
      <c r="T152" s="13" t="s">
        <v>36</v>
      </c>
      <c r="U152" s="13" t="s">
        <v>30</v>
      </c>
      <c r="V152" s="13" t="s">
        <v>30</v>
      </c>
      <c r="W152" s="13" t="s">
        <v>36</v>
      </c>
      <c r="X152" s="13" t="str">
        <f t="shared" si="5"/>
        <v>Yes</v>
      </c>
      <c r="Y152" s="15">
        <v>0.20523078246655482</v>
      </c>
      <c r="Z152" s="16" t="s">
        <v>36</v>
      </c>
      <c r="AA152" s="13" t="s">
        <v>36</v>
      </c>
      <c r="AB152" s="13" t="s">
        <v>37</v>
      </c>
    </row>
    <row r="153" spans="1:28" ht="15" x14ac:dyDescent="0.25">
      <c r="A153" s="8" t="s">
        <v>504</v>
      </c>
      <c r="B153" s="8" t="b">
        <v>1</v>
      </c>
      <c r="C153" s="62" t="s">
        <v>504</v>
      </c>
      <c r="D153" s="63" t="s">
        <v>505</v>
      </c>
      <c r="E153" s="63" t="s">
        <v>506</v>
      </c>
      <c r="F153" s="13" t="str">
        <f t="shared" si="4"/>
        <v>No</v>
      </c>
      <c r="G153" s="14">
        <v>16722541.336805532</v>
      </c>
      <c r="H153" s="13" t="s">
        <v>36</v>
      </c>
      <c r="I153" s="13" t="s">
        <v>30</v>
      </c>
      <c r="J153" s="13" t="s">
        <v>31</v>
      </c>
      <c r="K153" s="13" t="s">
        <v>30</v>
      </c>
      <c r="L153" s="13">
        <v>3</v>
      </c>
      <c r="M153" s="13">
        <v>2</v>
      </c>
      <c r="N153" s="13">
        <v>2</v>
      </c>
      <c r="O153" s="13">
        <v>2</v>
      </c>
      <c r="P153" s="13" t="s">
        <v>32</v>
      </c>
      <c r="Q153" s="89">
        <v>1</v>
      </c>
      <c r="R153" s="13" t="s">
        <v>507</v>
      </c>
      <c r="S153" s="13" t="s">
        <v>34</v>
      </c>
      <c r="T153" s="13" t="s">
        <v>30</v>
      </c>
      <c r="U153" s="13" t="s">
        <v>30</v>
      </c>
      <c r="V153" s="13" t="s">
        <v>30</v>
      </c>
      <c r="W153" s="13" t="s">
        <v>36</v>
      </c>
      <c r="X153" s="13" t="str">
        <f t="shared" si="5"/>
        <v>Yes</v>
      </c>
      <c r="Y153" s="15">
        <v>0.20839557043523049</v>
      </c>
      <c r="Z153" s="16" t="s">
        <v>36</v>
      </c>
      <c r="AA153" s="13" t="s">
        <v>36</v>
      </c>
      <c r="AB153" s="13" t="s">
        <v>37</v>
      </c>
    </row>
    <row r="154" spans="1:28" ht="15" x14ac:dyDescent="0.25">
      <c r="A154" s="8" t="s">
        <v>508</v>
      </c>
      <c r="B154" s="8" t="b">
        <v>1</v>
      </c>
      <c r="C154" s="62" t="s">
        <v>508</v>
      </c>
      <c r="D154" s="63" t="s">
        <v>509</v>
      </c>
      <c r="E154" s="63" t="s">
        <v>510</v>
      </c>
      <c r="F154" s="13" t="str">
        <f t="shared" si="4"/>
        <v>No</v>
      </c>
      <c r="G154" s="14">
        <v>31163557.87123362</v>
      </c>
      <c r="H154" s="13" t="s">
        <v>36</v>
      </c>
      <c r="I154" s="13" t="s">
        <v>30</v>
      </c>
      <c r="J154" s="13" t="s">
        <v>40</v>
      </c>
      <c r="K154" s="13" t="s">
        <v>30</v>
      </c>
      <c r="L154" s="13">
        <v>3</v>
      </c>
      <c r="M154" s="13">
        <v>2</v>
      </c>
      <c r="N154" s="13">
        <v>2</v>
      </c>
      <c r="O154" s="13">
        <v>2</v>
      </c>
      <c r="P154" s="13" t="s">
        <v>44</v>
      </c>
      <c r="Q154" s="89">
        <v>2</v>
      </c>
      <c r="R154" s="13" t="s">
        <v>74</v>
      </c>
      <c r="S154" s="13" t="s">
        <v>34</v>
      </c>
      <c r="T154" s="13" t="s">
        <v>30</v>
      </c>
      <c r="U154" s="13" t="s">
        <v>30</v>
      </c>
      <c r="V154" s="13" t="s">
        <v>30</v>
      </c>
      <c r="W154" s="13" t="s">
        <v>36</v>
      </c>
      <c r="X154" s="13" t="str">
        <f t="shared" si="5"/>
        <v>Yes</v>
      </c>
      <c r="Y154" s="15">
        <v>0.19244025300155285</v>
      </c>
      <c r="Z154" s="16" t="s">
        <v>36</v>
      </c>
      <c r="AA154" s="13" t="s">
        <v>36</v>
      </c>
      <c r="AB154" s="13" t="s">
        <v>37</v>
      </c>
    </row>
    <row r="155" spans="1:28" ht="15" x14ac:dyDescent="0.25">
      <c r="A155" s="8" t="s">
        <v>511</v>
      </c>
      <c r="B155" s="8" t="b">
        <v>1</v>
      </c>
      <c r="C155" s="62" t="s">
        <v>511</v>
      </c>
      <c r="D155" s="63" t="s">
        <v>512</v>
      </c>
      <c r="E155" s="63"/>
      <c r="F155" s="13" t="str">
        <f t="shared" si="4"/>
        <v>Yes</v>
      </c>
      <c r="G155" s="14">
        <v>3193843.1334032724</v>
      </c>
      <c r="H155" s="13" t="s">
        <v>36</v>
      </c>
      <c r="I155" s="13" t="s">
        <v>36</v>
      </c>
      <c r="J155" s="13" t="s">
        <v>31</v>
      </c>
      <c r="K155" s="13" t="s">
        <v>30</v>
      </c>
      <c r="L155" s="13">
        <v>3</v>
      </c>
      <c r="M155" s="13">
        <v>2</v>
      </c>
      <c r="N155" s="13">
        <v>2</v>
      </c>
      <c r="O155" s="13">
        <v>2</v>
      </c>
      <c r="P155" s="13" t="s">
        <v>32</v>
      </c>
      <c r="Q155" s="89">
        <v>1</v>
      </c>
      <c r="R155" s="13" t="s">
        <v>354</v>
      </c>
      <c r="S155" s="13" t="s">
        <v>34</v>
      </c>
      <c r="T155" s="13" t="s">
        <v>36</v>
      </c>
      <c r="U155" s="13" t="s">
        <v>30</v>
      </c>
      <c r="V155" s="13" t="s">
        <v>30</v>
      </c>
      <c r="W155" s="13" t="s">
        <v>36</v>
      </c>
      <c r="X155" s="13" t="str">
        <f t="shared" si="5"/>
        <v>Yes</v>
      </c>
      <c r="Y155" s="15">
        <v>0.29182295573893474</v>
      </c>
      <c r="Z155" s="16" t="s">
        <v>36</v>
      </c>
      <c r="AA155" s="13" t="s">
        <v>36</v>
      </c>
      <c r="AB155" s="13" t="s">
        <v>37</v>
      </c>
    </row>
    <row r="156" spans="1:28" ht="15" x14ac:dyDescent="0.25">
      <c r="A156" s="8" t="s">
        <v>513</v>
      </c>
      <c r="B156" s="8" t="b">
        <v>1</v>
      </c>
      <c r="C156" s="62" t="s">
        <v>513</v>
      </c>
      <c r="D156" s="63" t="s">
        <v>514</v>
      </c>
      <c r="E156" s="63" t="s">
        <v>515</v>
      </c>
      <c r="F156" s="13" t="str">
        <f t="shared" si="4"/>
        <v>Yes</v>
      </c>
      <c r="G156" s="14">
        <v>2319069.6285375771</v>
      </c>
      <c r="H156" s="13" t="s">
        <v>36</v>
      </c>
      <c r="I156" s="13" t="s">
        <v>36</v>
      </c>
      <c r="J156" s="13" t="s">
        <v>31</v>
      </c>
      <c r="K156" s="13" t="s">
        <v>30</v>
      </c>
      <c r="L156" s="13">
        <v>3</v>
      </c>
      <c r="M156" s="13">
        <v>2</v>
      </c>
      <c r="N156" s="13">
        <v>2</v>
      </c>
      <c r="O156" s="13">
        <v>2</v>
      </c>
      <c r="P156" s="13" t="s">
        <v>32</v>
      </c>
      <c r="Q156" s="89">
        <v>1</v>
      </c>
      <c r="R156" s="13" t="s">
        <v>516</v>
      </c>
      <c r="S156" s="13" t="s">
        <v>34</v>
      </c>
      <c r="T156" s="13" t="s">
        <v>36</v>
      </c>
      <c r="U156" s="13" t="s">
        <v>36</v>
      </c>
      <c r="V156" s="13" t="s">
        <v>30</v>
      </c>
      <c r="W156" s="13" t="s">
        <v>36</v>
      </c>
      <c r="X156" s="13" t="str">
        <f t="shared" si="5"/>
        <v>Yes</v>
      </c>
      <c r="Y156" s="15">
        <v>0.17840531561461795</v>
      </c>
      <c r="Z156" s="16" t="s">
        <v>36</v>
      </c>
      <c r="AA156" s="13" t="s">
        <v>36</v>
      </c>
      <c r="AB156" s="13" t="s">
        <v>37</v>
      </c>
    </row>
    <row r="157" spans="1:28" ht="15" x14ac:dyDescent="0.25">
      <c r="A157" s="8" t="s">
        <v>517</v>
      </c>
      <c r="B157" s="8" t="b">
        <v>1</v>
      </c>
      <c r="C157" s="62" t="s">
        <v>517</v>
      </c>
      <c r="D157" s="63" t="s">
        <v>518</v>
      </c>
      <c r="E157" s="63" t="s">
        <v>519</v>
      </c>
      <c r="F157" s="13" t="str">
        <f t="shared" si="4"/>
        <v>No</v>
      </c>
      <c r="G157" s="14">
        <v>1601342.0398749395</v>
      </c>
      <c r="H157" s="13" t="s">
        <v>30</v>
      </c>
      <c r="I157" s="13" t="s">
        <v>30</v>
      </c>
      <c r="J157" s="13" t="s">
        <v>40</v>
      </c>
      <c r="K157" s="13" t="s">
        <v>30</v>
      </c>
      <c r="L157" s="13">
        <v>3</v>
      </c>
      <c r="M157" s="13">
        <v>2</v>
      </c>
      <c r="N157" s="13">
        <v>2</v>
      </c>
      <c r="O157" s="13">
        <v>2</v>
      </c>
      <c r="P157" s="13" t="s">
        <v>32</v>
      </c>
      <c r="Q157" s="89">
        <v>1</v>
      </c>
      <c r="R157" s="13" t="s">
        <v>520</v>
      </c>
      <c r="S157" s="13" t="s">
        <v>34</v>
      </c>
      <c r="T157" s="13" t="s">
        <v>30</v>
      </c>
      <c r="U157" s="13" t="s">
        <v>30</v>
      </c>
      <c r="V157" s="13" t="s">
        <v>30</v>
      </c>
      <c r="W157" s="13" t="s">
        <v>35</v>
      </c>
      <c r="X157" s="13" t="str">
        <f t="shared" si="5"/>
        <v>No</v>
      </c>
      <c r="Y157" s="15">
        <v>0.11370716510903427</v>
      </c>
      <c r="Z157" s="16" t="s">
        <v>36</v>
      </c>
      <c r="AA157" s="13" t="s">
        <v>55</v>
      </c>
      <c r="AB157" s="13" t="s">
        <v>86</v>
      </c>
    </row>
    <row r="158" spans="1:28" ht="15" x14ac:dyDescent="0.25">
      <c r="A158" s="8" t="s">
        <v>521</v>
      </c>
      <c r="B158" s="8" t="b">
        <v>1</v>
      </c>
      <c r="C158" s="62" t="s">
        <v>521</v>
      </c>
      <c r="D158" s="63" t="s">
        <v>522</v>
      </c>
      <c r="E158" s="63" t="s">
        <v>523</v>
      </c>
      <c r="F158" s="13" t="str">
        <f t="shared" si="4"/>
        <v>Yes</v>
      </c>
      <c r="G158" s="14">
        <v>1687684.3397509153</v>
      </c>
      <c r="H158" s="13" t="s">
        <v>36</v>
      </c>
      <c r="I158" s="13" t="s">
        <v>36</v>
      </c>
      <c r="J158" s="13" t="s">
        <v>31</v>
      </c>
      <c r="K158" s="13" t="s">
        <v>30</v>
      </c>
      <c r="L158" s="13">
        <v>3</v>
      </c>
      <c r="M158" s="13">
        <v>2</v>
      </c>
      <c r="N158" s="13">
        <v>2</v>
      </c>
      <c r="O158" s="13">
        <v>2</v>
      </c>
      <c r="P158" s="13" t="s">
        <v>32</v>
      </c>
      <c r="Q158" s="89">
        <v>1</v>
      </c>
      <c r="R158" s="13" t="s">
        <v>524</v>
      </c>
      <c r="S158" s="13" t="s">
        <v>34</v>
      </c>
      <c r="T158" s="13" t="s">
        <v>36</v>
      </c>
      <c r="U158" s="13" t="s">
        <v>30</v>
      </c>
      <c r="V158" s="13" t="s">
        <v>30</v>
      </c>
      <c r="W158" s="13" t="s">
        <v>36</v>
      </c>
      <c r="X158" s="13" t="str">
        <f t="shared" si="5"/>
        <v>Yes</v>
      </c>
      <c r="Y158" s="15">
        <v>0.15161596958174905</v>
      </c>
      <c r="Z158" s="16" t="s">
        <v>36</v>
      </c>
      <c r="AA158" s="13" t="s">
        <v>36</v>
      </c>
      <c r="AB158" s="13" t="s">
        <v>37</v>
      </c>
    </row>
    <row r="159" spans="1:28" ht="15" x14ac:dyDescent="0.25">
      <c r="A159" s="8" t="s">
        <v>525</v>
      </c>
      <c r="B159" s="8" t="b">
        <v>1</v>
      </c>
      <c r="C159" s="62" t="s">
        <v>525</v>
      </c>
      <c r="D159" s="63" t="s">
        <v>526</v>
      </c>
      <c r="E159" s="63" t="s">
        <v>527</v>
      </c>
      <c r="F159" s="13" t="str">
        <f t="shared" si="4"/>
        <v>Yes</v>
      </c>
      <c r="G159" s="14">
        <v>7116849.4041875228</v>
      </c>
      <c r="H159" s="13" t="s">
        <v>36</v>
      </c>
      <c r="I159" s="13" t="s">
        <v>36</v>
      </c>
      <c r="J159" s="13" t="s">
        <v>31</v>
      </c>
      <c r="K159" s="13" t="s">
        <v>30</v>
      </c>
      <c r="L159" s="13">
        <v>3</v>
      </c>
      <c r="M159" s="13">
        <v>2</v>
      </c>
      <c r="N159" s="13">
        <v>2</v>
      </c>
      <c r="O159" s="13">
        <v>2</v>
      </c>
      <c r="P159" s="13" t="s">
        <v>32</v>
      </c>
      <c r="Q159" s="89">
        <v>1</v>
      </c>
      <c r="R159" s="13" t="s">
        <v>528</v>
      </c>
      <c r="S159" s="13" t="s">
        <v>34</v>
      </c>
      <c r="T159" s="13" t="s">
        <v>36</v>
      </c>
      <c r="U159" s="13" t="s">
        <v>36</v>
      </c>
      <c r="V159" s="13" t="s">
        <v>30</v>
      </c>
      <c r="W159" s="13" t="s">
        <v>36</v>
      </c>
      <c r="X159" s="13" t="str">
        <f t="shared" si="5"/>
        <v>Yes</v>
      </c>
      <c r="Y159" s="15">
        <v>0.18294794743811754</v>
      </c>
      <c r="Z159" s="16" t="s">
        <v>36</v>
      </c>
      <c r="AA159" s="13" t="s">
        <v>36</v>
      </c>
      <c r="AB159" s="13" t="s">
        <v>37</v>
      </c>
    </row>
    <row r="160" spans="1:28" ht="15" x14ac:dyDescent="0.25">
      <c r="A160" s="99" t="s">
        <v>529</v>
      </c>
      <c r="B160" s="8" t="b">
        <v>1</v>
      </c>
      <c r="C160" s="92" t="s">
        <v>529</v>
      </c>
      <c r="D160" s="63" t="s">
        <v>530</v>
      </c>
      <c r="E160" s="63" t="s">
        <v>531</v>
      </c>
      <c r="F160" s="13" t="str">
        <f t="shared" si="4"/>
        <v>Yes</v>
      </c>
      <c r="G160" s="14">
        <v>8632378.791952258</v>
      </c>
      <c r="H160" s="13" t="s">
        <v>36</v>
      </c>
      <c r="I160" s="13" t="s">
        <v>36</v>
      </c>
      <c r="J160" s="13" t="s">
        <v>40</v>
      </c>
      <c r="K160" s="13" t="s">
        <v>30</v>
      </c>
      <c r="L160" s="13">
        <v>3</v>
      </c>
      <c r="M160" s="13">
        <v>2</v>
      </c>
      <c r="N160" s="13">
        <v>2</v>
      </c>
      <c r="O160" s="13">
        <v>2</v>
      </c>
      <c r="P160" s="13" t="s">
        <v>32</v>
      </c>
      <c r="Q160" s="89">
        <v>1</v>
      </c>
      <c r="R160" s="13" t="s">
        <v>503</v>
      </c>
      <c r="S160" s="13" t="s">
        <v>34</v>
      </c>
      <c r="T160" s="13" t="s">
        <v>36</v>
      </c>
      <c r="U160" s="13" t="s">
        <v>30</v>
      </c>
      <c r="V160" s="13" t="s">
        <v>30</v>
      </c>
      <c r="W160" s="13" t="s">
        <v>36</v>
      </c>
      <c r="X160" s="13" t="str">
        <f t="shared" si="5"/>
        <v>Yes</v>
      </c>
      <c r="Y160" s="15">
        <v>0.16689047419219472</v>
      </c>
      <c r="Z160" s="16" t="s">
        <v>36</v>
      </c>
      <c r="AA160" s="13" t="s">
        <v>36</v>
      </c>
      <c r="AB160" s="13" t="s">
        <v>36</v>
      </c>
    </row>
    <row r="161" spans="1:28" ht="15" x14ac:dyDescent="0.25">
      <c r="A161" s="8" t="s">
        <v>532</v>
      </c>
      <c r="B161" s="8" t="b">
        <v>1</v>
      </c>
      <c r="C161" s="62" t="s">
        <v>532</v>
      </c>
      <c r="D161" s="63" t="s">
        <v>533</v>
      </c>
      <c r="E161" s="63" t="s">
        <v>534</v>
      </c>
      <c r="F161" s="13" t="str">
        <f t="shared" si="4"/>
        <v>No</v>
      </c>
      <c r="G161" s="14">
        <v>6648447.5128613161</v>
      </c>
      <c r="H161" s="13" t="s">
        <v>30</v>
      </c>
      <c r="I161" s="13" t="s">
        <v>30</v>
      </c>
      <c r="J161" s="13" t="s">
        <v>40</v>
      </c>
      <c r="K161" s="13" t="s">
        <v>30</v>
      </c>
      <c r="L161" s="13">
        <v>3</v>
      </c>
      <c r="M161" s="13">
        <v>2</v>
      </c>
      <c r="N161" s="13">
        <v>2</v>
      </c>
      <c r="O161" s="13">
        <v>2</v>
      </c>
      <c r="P161" s="13" t="s">
        <v>44</v>
      </c>
      <c r="Q161" s="89">
        <v>2</v>
      </c>
      <c r="R161" s="13" t="s">
        <v>535</v>
      </c>
      <c r="S161" s="13" t="s">
        <v>34</v>
      </c>
      <c r="T161" s="13" t="s">
        <v>30</v>
      </c>
      <c r="U161" s="13" t="s">
        <v>30</v>
      </c>
      <c r="V161" s="13" t="s">
        <v>30</v>
      </c>
      <c r="W161" s="13" t="s">
        <v>36</v>
      </c>
      <c r="X161" s="13" t="str">
        <f t="shared" si="5"/>
        <v>Yes</v>
      </c>
      <c r="Y161" s="15">
        <v>0.17432120161756209</v>
      </c>
      <c r="Z161" s="16" t="s">
        <v>36</v>
      </c>
      <c r="AA161" s="13" t="s">
        <v>36</v>
      </c>
      <c r="AB161" s="13" t="s">
        <v>37</v>
      </c>
    </row>
    <row r="162" spans="1:28" ht="15" x14ac:dyDescent="0.25">
      <c r="A162" s="8" t="s">
        <v>536</v>
      </c>
      <c r="B162" s="8" t="b">
        <v>1</v>
      </c>
      <c r="C162" s="62" t="s">
        <v>536</v>
      </c>
      <c r="D162" s="63" t="s">
        <v>537</v>
      </c>
      <c r="E162" s="63" t="s">
        <v>537</v>
      </c>
      <c r="F162" s="13" t="str">
        <f t="shared" si="4"/>
        <v>Yes</v>
      </c>
      <c r="G162" s="14">
        <v>21821797.01351089</v>
      </c>
      <c r="H162" s="13" t="s">
        <v>36</v>
      </c>
      <c r="I162" s="13" t="s">
        <v>36</v>
      </c>
      <c r="J162" s="13" t="s">
        <v>31</v>
      </c>
      <c r="K162" s="13" t="s">
        <v>36</v>
      </c>
      <c r="L162" s="13">
        <v>3</v>
      </c>
      <c r="M162" s="13">
        <v>2</v>
      </c>
      <c r="N162" s="13">
        <v>2</v>
      </c>
      <c r="O162" s="13">
        <v>2</v>
      </c>
      <c r="P162" s="13" t="s">
        <v>44</v>
      </c>
      <c r="Q162" s="89">
        <v>2</v>
      </c>
      <c r="R162" s="13" t="s">
        <v>362</v>
      </c>
      <c r="S162" s="13" t="s">
        <v>34</v>
      </c>
      <c r="T162" s="13" t="s">
        <v>30</v>
      </c>
      <c r="U162" s="13" t="s">
        <v>30</v>
      </c>
      <c r="V162" s="13" t="s">
        <v>36</v>
      </c>
      <c r="W162" s="13" t="s">
        <v>36</v>
      </c>
      <c r="X162" s="13" t="str">
        <f t="shared" si="5"/>
        <v>Yes</v>
      </c>
      <c r="Y162" s="15">
        <v>0.21592725611908073</v>
      </c>
      <c r="Z162" s="16" t="s">
        <v>36</v>
      </c>
      <c r="AA162" s="13" t="s">
        <v>36</v>
      </c>
      <c r="AB162" s="13" t="s">
        <v>37</v>
      </c>
    </row>
    <row r="163" spans="1:28" ht="15" x14ac:dyDescent="0.25">
      <c r="A163" s="8" t="s">
        <v>538</v>
      </c>
      <c r="B163" s="8" t="b">
        <v>1</v>
      </c>
      <c r="C163" s="62" t="s">
        <v>538</v>
      </c>
      <c r="D163" s="63" t="s">
        <v>539</v>
      </c>
      <c r="E163" s="63"/>
      <c r="F163" s="13" t="str">
        <f t="shared" si="4"/>
        <v>Yes</v>
      </c>
      <c r="G163" s="14">
        <v>-62317034.539089702</v>
      </c>
      <c r="H163" s="13" t="s">
        <v>36</v>
      </c>
      <c r="I163" s="13" t="s">
        <v>36</v>
      </c>
      <c r="J163" s="13" t="s">
        <v>40</v>
      </c>
      <c r="K163" s="13" t="s">
        <v>36</v>
      </c>
      <c r="L163" s="13">
        <v>3</v>
      </c>
      <c r="M163" s="13">
        <v>2</v>
      </c>
      <c r="N163" s="13">
        <v>2</v>
      </c>
      <c r="O163" s="13">
        <v>1</v>
      </c>
      <c r="P163" s="13" t="s">
        <v>44</v>
      </c>
      <c r="Q163" s="89">
        <v>2</v>
      </c>
      <c r="R163" s="13" t="s">
        <v>90</v>
      </c>
      <c r="S163" s="13" t="s">
        <v>36</v>
      </c>
      <c r="T163" s="13" t="s">
        <v>36</v>
      </c>
      <c r="U163" s="13" t="s">
        <v>36</v>
      </c>
      <c r="V163" s="13" t="s">
        <v>30</v>
      </c>
      <c r="W163" s="13" t="s">
        <v>36</v>
      </c>
      <c r="X163" s="13" t="str">
        <f t="shared" si="5"/>
        <v>Yes</v>
      </c>
      <c r="Y163" s="15">
        <v>0.67010429186213316</v>
      </c>
      <c r="Z163" s="16" t="s">
        <v>36</v>
      </c>
      <c r="AA163" s="13" t="s">
        <v>36</v>
      </c>
      <c r="AB163" s="13" t="s">
        <v>37</v>
      </c>
    </row>
    <row r="164" spans="1:28" ht="15" x14ac:dyDescent="0.25">
      <c r="A164" s="8" t="s">
        <v>540</v>
      </c>
      <c r="B164" s="8" t="b">
        <v>1</v>
      </c>
      <c r="C164" s="62" t="s">
        <v>540</v>
      </c>
      <c r="D164" s="63" t="s">
        <v>541</v>
      </c>
      <c r="E164" s="63" t="s">
        <v>542</v>
      </c>
      <c r="F164" s="13" t="str">
        <f t="shared" si="4"/>
        <v>Yes</v>
      </c>
      <c r="G164" s="14">
        <v>4661089.6329454584</v>
      </c>
      <c r="H164" s="13" t="s">
        <v>36</v>
      </c>
      <c r="I164" s="13" t="s">
        <v>36</v>
      </c>
      <c r="J164" s="13" t="s">
        <v>31</v>
      </c>
      <c r="K164" s="13" t="s">
        <v>30</v>
      </c>
      <c r="L164" s="13">
        <v>3</v>
      </c>
      <c r="M164" s="13">
        <v>2</v>
      </c>
      <c r="N164" s="13">
        <v>2</v>
      </c>
      <c r="O164" s="13">
        <v>2</v>
      </c>
      <c r="P164" s="13" t="s">
        <v>32</v>
      </c>
      <c r="Q164" s="89">
        <v>1</v>
      </c>
      <c r="R164" s="13" t="s">
        <v>543</v>
      </c>
      <c r="S164" s="13" t="s">
        <v>34</v>
      </c>
      <c r="T164" s="13" t="s">
        <v>36</v>
      </c>
      <c r="U164" s="13" t="s">
        <v>36</v>
      </c>
      <c r="V164" s="13" t="s">
        <v>30</v>
      </c>
      <c r="W164" s="13" t="s">
        <v>36</v>
      </c>
      <c r="X164" s="13" t="str">
        <f t="shared" si="5"/>
        <v>Yes</v>
      </c>
      <c r="Y164" s="15">
        <v>0.22760144636400162</v>
      </c>
      <c r="Z164" s="16" t="s">
        <v>36</v>
      </c>
      <c r="AA164" s="13" t="s">
        <v>36</v>
      </c>
      <c r="AB164" s="13" t="s">
        <v>37</v>
      </c>
    </row>
    <row r="165" spans="1:28" ht="15" x14ac:dyDescent="0.25">
      <c r="A165" s="8" t="s">
        <v>544</v>
      </c>
      <c r="B165" s="8" t="b">
        <v>1</v>
      </c>
      <c r="C165" s="62" t="s">
        <v>544</v>
      </c>
      <c r="D165" s="63" t="s">
        <v>545</v>
      </c>
      <c r="E165" s="63" t="s">
        <v>546</v>
      </c>
      <c r="F165" s="13" t="str">
        <f t="shared" si="4"/>
        <v>No</v>
      </c>
      <c r="G165" s="14">
        <v>7274406.5803147238</v>
      </c>
      <c r="H165" s="13" t="s">
        <v>30</v>
      </c>
      <c r="I165" s="13" t="s">
        <v>30</v>
      </c>
      <c r="J165" s="13" t="s">
        <v>40</v>
      </c>
      <c r="K165" s="13" t="s">
        <v>30</v>
      </c>
      <c r="L165" s="13">
        <v>3</v>
      </c>
      <c r="M165" s="13">
        <v>2</v>
      </c>
      <c r="N165" s="13">
        <v>2</v>
      </c>
      <c r="O165" s="13">
        <v>2</v>
      </c>
      <c r="P165" s="13" t="s">
        <v>44</v>
      </c>
      <c r="Q165" s="89">
        <v>2</v>
      </c>
      <c r="R165" s="13" t="s">
        <v>174</v>
      </c>
      <c r="S165" s="13" t="s">
        <v>34</v>
      </c>
      <c r="T165" s="13" t="s">
        <v>30</v>
      </c>
      <c r="U165" s="13" t="s">
        <v>30</v>
      </c>
      <c r="V165" s="13" t="s">
        <v>30</v>
      </c>
      <c r="W165" s="13" t="s">
        <v>35</v>
      </c>
      <c r="X165" s="13" t="str">
        <f t="shared" si="5"/>
        <v>Yes</v>
      </c>
      <c r="Y165" s="15">
        <v>0.13436033462558661</v>
      </c>
      <c r="Z165" s="16" t="s">
        <v>36</v>
      </c>
      <c r="AA165" s="13" t="s">
        <v>55</v>
      </c>
      <c r="AB165" s="13" t="s">
        <v>37</v>
      </c>
    </row>
    <row r="166" spans="1:28" ht="15" x14ac:dyDescent="0.25">
      <c r="A166" s="8" t="s">
        <v>547</v>
      </c>
      <c r="B166" s="8" t="b">
        <v>1</v>
      </c>
      <c r="C166" s="62" t="s">
        <v>547</v>
      </c>
      <c r="D166" s="63" t="s">
        <v>548</v>
      </c>
      <c r="E166" s="63" t="s">
        <v>549</v>
      </c>
      <c r="F166" s="13" t="str">
        <f t="shared" si="4"/>
        <v>Yes</v>
      </c>
      <c r="G166" s="14">
        <v>1269896.5805417798</v>
      </c>
      <c r="H166" s="13" t="s">
        <v>36</v>
      </c>
      <c r="I166" s="13" t="s">
        <v>36</v>
      </c>
      <c r="J166" s="13" t="s">
        <v>31</v>
      </c>
      <c r="K166" s="13" t="s">
        <v>30</v>
      </c>
      <c r="L166" s="13">
        <v>3</v>
      </c>
      <c r="M166" s="13">
        <v>2</v>
      </c>
      <c r="N166" s="13">
        <v>2</v>
      </c>
      <c r="O166" s="13">
        <v>2</v>
      </c>
      <c r="P166" s="13" t="s">
        <v>32</v>
      </c>
      <c r="Q166" s="89">
        <v>1</v>
      </c>
      <c r="R166" s="13" t="s">
        <v>550</v>
      </c>
      <c r="S166" s="13" t="s">
        <v>34</v>
      </c>
      <c r="T166" s="13" t="s">
        <v>36</v>
      </c>
      <c r="U166" s="13" t="s">
        <v>30</v>
      </c>
      <c r="V166" s="13" t="s">
        <v>30</v>
      </c>
      <c r="W166" s="13" t="s">
        <v>36</v>
      </c>
      <c r="X166" s="13" t="str">
        <f t="shared" si="5"/>
        <v>Yes</v>
      </c>
      <c r="Y166" s="15">
        <v>0.20820512820512821</v>
      </c>
      <c r="Z166" s="16" t="s">
        <v>36</v>
      </c>
      <c r="AA166" s="13" t="s">
        <v>36</v>
      </c>
      <c r="AB166" s="13" t="s">
        <v>37</v>
      </c>
    </row>
    <row r="167" spans="1:28" ht="15" x14ac:dyDescent="0.25">
      <c r="A167" s="8" t="s">
        <v>551</v>
      </c>
      <c r="B167" s="8" t="b">
        <v>1</v>
      </c>
      <c r="C167" s="62" t="s">
        <v>551</v>
      </c>
      <c r="D167" s="63" t="s">
        <v>552</v>
      </c>
      <c r="E167" s="63" t="s">
        <v>553</v>
      </c>
      <c r="F167" s="13" t="str">
        <f t="shared" si="4"/>
        <v>Yes</v>
      </c>
      <c r="G167" s="14">
        <v>4398693.4366985345</v>
      </c>
      <c r="H167" s="13" t="s">
        <v>36</v>
      </c>
      <c r="I167" s="13" t="s">
        <v>36</v>
      </c>
      <c r="J167" s="13" t="s">
        <v>40</v>
      </c>
      <c r="K167" s="13" t="s">
        <v>30</v>
      </c>
      <c r="L167" s="13">
        <v>3</v>
      </c>
      <c r="M167" s="13">
        <v>2</v>
      </c>
      <c r="N167" s="13">
        <v>2</v>
      </c>
      <c r="O167" s="13">
        <v>2</v>
      </c>
      <c r="P167" s="13" t="s">
        <v>32</v>
      </c>
      <c r="Q167" s="89">
        <v>1</v>
      </c>
      <c r="R167" s="13" t="s">
        <v>554</v>
      </c>
      <c r="S167" s="13" t="s">
        <v>34</v>
      </c>
      <c r="T167" s="13" t="s">
        <v>36</v>
      </c>
      <c r="U167" s="13" t="s">
        <v>30</v>
      </c>
      <c r="V167" s="13" t="s">
        <v>30</v>
      </c>
      <c r="W167" s="13" t="s">
        <v>36</v>
      </c>
      <c r="X167" s="13" t="str">
        <f t="shared" si="5"/>
        <v>Yes</v>
      </c>
      <c r="Y167" s="15">
        <v>0.23014071720381299</v>
      </c>
      <c r="Z167" s="16" t="s">
        <v>36</v>
      </c>
      <c r="AA167" s="13" t="s">
        <v>36</v>
      </c>
      <c r="AB167" s="13" t="s">
        <v>37</v>
      </c>
    </row>
    <row r="168" spans="1:28" ht="15" x14ac:dyDescent="0.25">
      <c r="A168" s="8" t="s">
        <v>555</v>
      </c>
      <c r="B168" s="8" t="b">
        <v>1</v>
      </c>
      <c r="C168" s="62" t="s">
        <v>555</v>
      </c>
      <c r="D168" s="63" t="s">
        <v>556</v>
      </c>
      <c r="E168" s="63" t="s">
        <v>557</v>
      </c>
      <c r="F168" s="13" t="str">
        <f t="shared" si="4"/>
        <v>Yes</v>
      </c>
      <c r="G168" s="14">
        <v>1179245.685897701</v>
      </c>
      <c r="H168" s="13" t="s">
        <v>36</v>
      </c>
      <c r="I168" s="13" t="s">
        <v>36</v>
      </c>
      <c r="J168" s="13" t="s">
        <v>40</v>
      </c>
      <c r="K168" s="13" t="s">
        <v>30</v>
      </c>
      <c r="L168" s="13">
        <v>3</v>
      </c>
      <c r="M168" s="13">
        <v>2</v>
      </c>
      <c r="N168" s="13">
        <v>2</v>
      </c>
      <c r="O168" s="13">
        <v>2</v>
      </c>
      <c r="P168" s="13" t="s">
        <v>32</v>
      </c>
      <c r="Q168" s="89">
        <v>1</v>
      </c>
      <c r="R168" s="13" t="s">
        <v>558</v>
      </c>
      <c r="S168" s="13" t="s">
        <v>34</v>
      </c>
      <c r="T168" s="13" t="s">
        <v>36</v>
      </c>
      <c r="U168" s="13" t="s">
        <v>30</v>
      </c>
      <c r="V168" s="13" t="s">
        <v>30</v>
      </c>
      <c r="W168" s="13" t="s">
        <v>36</v>
      </c>
      <c r="X168" s="13" t="str">
        <f t="shared" si="5"/>
        <v>Yes</v>
      </c>
      <c r="Y168" s="15">
        <v>0.29074269623372051</v>
      </c>
      <c r="Z168" s="16" t="s">
        <v>36</v>
      </c>
      <c r="AA168" s="13" t="s">
        <v>36</v>
      </c>
      <c r="AB168" s="13" t="s">
        <v>37</v>
      </c>
    </row>
    <row r="169" spans="1:28" ht="15" x14ac:dyDescent="0.25">
      <c r="A169" s="8" t="s">
        <v>559</v>
      </c>
      <c r="B169" s="8" t="b">
        <v>1</v>
      </c>
      <c r="C169" s="62" t="s">
        <v>559</v>
      </c>
      <c r="D169" s="63" t="s">
        <v>560</v>
      </c>
      <c r="E169" s="63" t="s">
        <v>561</v>
      </c>
      <c r="F169" s="13" t="str">
        <f t="shared" si="4"/>
        <v>No</v>
      </c>
      <c r="G169" s="14">
        <v>51379458.220865674</v>
      </c>
      <c r="H169" s="13" t="s">
        <v>36</v>
      </c>
      <c r="I169" s="13" t="s">
        <v>30</v>
      </c>
      <c r="J169" s="13" t="s">
        <v>131</v>
      </c>
      <c r="K169" s="13" t="s">
        <v>30</v>
      </c>
      <c r="L169" s="13">
        <v>3</v>
      </c>
      <c r="M169" s="13">
        <v>1</v>
      </c>
      <c r="N169" s="13">
        <v>2</v>
      </c>
      <c r="O169" s="13">
        <v>2</v>
      </c>
      <c r="P169" s="13" t="s">
        <v>44</v>
      </c>
      <c r="Q169" s="89">
        <v>2</v>
      </c>
      <c r="R169" s="13" t="s">
        <v>562</v>
      </c>
      <c r="S169" s="13" t="s">
        <v>36</v>
      </c>
      <c r="T169" s="13" t="s">
        <v>30</v>
      </c>
      <c r="U169" s="13" t="s">
        <v>36</v>
      </c>
      <c r="V169" s="13" t="s">
        <v>30</v>
      </c>
      <c r="W169" s="13" t="s">
        <v>36</v>
      </c>
      <c r="X169" s="13" t="str">
        <f t="shared" si="5"/>
        <v>Yes</v>
      </c>
      <c r="Y169" s="15">
        <v>5.1394653025769715E-3</v>
      </c>
      <c r="Z169" s="16" t="s">
        <v>36</v>
      </c>
      <c r="AA169" s="13" t="s">
        <v>30</v>
      </c>
      <c r="AB169" s="13" t="s">
        <v>86</v>
      </c>
    </row>
    <row r="170" spans="1:28" ht="15" x14ac:dyDescent="0.25">
      <c r="A170" s="8" t="s">
        <v>563</v>
      </c>
      <c r="B170" s="8" t="b">
        <v>1</v>
      </c>
      <c r="C170" s="62" t="s">
        <v>563</v>
      </c>
      <c r="D170" s="63" t="s">
        <v>564</v>
      </c>
      <c r="E170" s="63" t="s">
        <v>565</v>
      </c>
      <c r="F170" s="13" t="str">
        <f t="shared" si="4"/>
        <v>Yes</v>
      </c>
      <c r="G170" s="14">
        <v>299755501.62327653</v>
      </c>
      <c r="H170" s="13" t="s">
        <v>36</v>
      </c>
      <c r="I170" s="13" t="s">
        <v>36</v>
      </c>
      <c r="J170" s="13" t="s">
        <v>437</v>
      </c>
      <c r="K170" s="13" t="s">
        <v>36</v>
      </c>
      <c r="L170" s="13">
        <v>1</v>
      </c>
      <c r="M170" s="13">
        <v>2</v>
      </c>
      <c r="N170" s="13">
        <v>2</v>
      </c>
      <c r="O170" s="13">
        <v>2</v>
      </c>
      <c r="P170" s="13" t="s">
        <v>44</v>
      </c>
      <c r="Q170" s="89">
        <v>2</v>
      </c>
      <c r="R170" s="13" t="s">
        <v>45</v>
      </c>
      <c r="S170" s="13" t="s">
        <v>34</v>
      </c>
      <c r="T170" s="13" t="s">
        <v>36</v>
      </c>
      <c r="U170" s="13" t="s">
        <v>36</v>
      </c>
      <c r="V170" s="13" t="s">
        <v>36</v>
      </c>
      <c r="W170" s="13" t="s">
        <v>36</v>
      </c>
      <c r="X170" s="13" t="str">
        <f t="shared" si="5"/>
        <v>Yes</v>
      </c>
      <c r="Y170" s="15">
        <v>0.3501661395115156</v>
      </c>
      <c r="Z170" s="16" t="s">
        <v>36</v>
      </c>
      <c r="AA170" s="13" t="s">
        <v>36</v>
      </c>
      <c r="AB170" s="13" t="s">
        <v>37</v>
      </c>
    </row>
    <row r="171" spans="1:28" ht="15" x14ac:dyDescent="0.25">
      <c r="A171" s="8" t="s">
        <v>566</v>
      </c>
      <c r="B171" s="8" t="b">
        <v>1</v>
      </c>
      <c r="C171" s="62" t="s">
        <v>566</v>
      </c>
      <c r="D171" s="63" t="s">
        <v>567</v>
      </c>
      <c r="E171" s="63"/>
      <c r="F171" s="13" t="str">
        <f t="shared" si="4"/>
        <v>No</v>
      </c>
      <c r="G171" s="14">
        <v>350972.56876154622</v>
      </c>
      <c r="H171" s="13" t="s">
        <v>30</v>
      </c>
      <c r="I171" s="13" t="s">
        <v>58</v>
      </c>
      <c r="J171" s="13" t="s">
        <v>40</v>
      </c>
      <c r="K171" s="13" t="s">
        <v>30</v>
      </c>
      <c r="L171" s="13">
        <v>3</v>
      </c>
      <c r="M171" s="13">
        <v>2</v>
      </c>
      <c r="N171" s="13">
        <v>2</v>
      </c>
      <c r="O171" s="13">
        <v>2</v>
      </c>
      <c r="P171" s="13" t="s">
        <v>32</v>
      </c>
      <c r="Q171" s="89">
        <v>1</v>
      </c>
      <c r="R171" s="13" t="s">
        <v>568</v>
      </c>
      <c r="S171" s="13" t="s">
        <v>44</v>
      </c>
      <c r="T171" s="13" t="s">
        <v>30</v>
      </c>
      <c r="U171" s="13" t="s">
        <v>30</v>
      </c>
      <c r="V171" s="13" t="s">
        <v>30</v>
      </c>
      <c r="W171" s="13" t="s">
        <v>35</v>
      </c>
      <c r="X171" s="13" t="str">
        <f t="shared" si="5"/>
        <v>No</v>
      </c>
      <c r="Y171" s="15">
        <v>6.3778580024067388E-2</v>
      </c>
      <c r="Z171" s="16" t="s">
        <v>36</v>
      </c>
      <c r="AA171" s="13" t="s">
        <v>55</v>
      </c>
      <c r="AB171" s="13" t="s">
        <v>86</v>
      </c>
    </row>
    <row r="172" spans="1:28" ht="15" x14ac:dyDescent="0.25">
      <c r="A172" s="8" t="s">
        <v>569</v>
      </c>
      <c r="B172" s="8" t="b">
        <v>1</v>
      </c>
      <c r="C172" s="62" t="s">
        <v>569</v>
      </c>
      <c r="D172" s="63" t="s">
        <v>570</v>
      </c>
      <c r="E172" s="63" t="s">
        <v>571</v>
      </c>
      <c r="F172" s="13" t="str">
        <f t="shared" si="4"/>
        <v>Yes</v>
      </c>
      <c r="G172" s="14">
        <v>3760250.8305119332</v>
      </c>
      <c r="H172" s="13" t="s">
        <v>36</v>
      </c>
      <c r="I172" s="13" t="s">
        <v>36</v>
      </c>
      <c r="J172" s="13" t="s">
        <v>31</v>
      </c>
      <c r="K172" s="13" t="s">
        <v>30</v>
      </c>
      <c r="L172" s="13">
        <v>3</v>
      </c>
      <c r="M172" s="13">
        <v>2</v>
      </c>
      <c r="N172" s="13">
        <v>2</v>
      </c>
      <c r="O172" s="13">
        <v>2</v>
      </c>
      <c r="P172" s="13" t="s">
        <v>32</v>
      </c>
      <c r="Q172" s="89">
        <v>1</v>
      </c>
      <c r="R172" s="13" t="s">
        <v>572</v>
      </c>
      <c r="S172" s="13" t="s">
        <v>34</v>
      </c>
      <c r="T172" s="13" t="s">
        <v>36</v>
      </c>
      <c r="U172" s="13" t="s">
        <v>36</v>
      </c>
      <c r="V172" s="13" t="s">
        <v>30</v>
      </c>
      <c r="W172" s="13" t="s">
        <v>36</v>
      </c>
      <c r="X172" s="13" t="str">
        <f t="shared" si="5"/>
        <v>Yes</v>
      </c>
      <c r="Y172" s="15">
        <v>0.55393401015228427</v>
      </c>
      <c r="Z172" s="16" t="s">
        <v>36</v>
      </c>
      <c r="AA172" s="13" t="s">
        <v>36</v>
      </c>
      <c r="AB172" s="13" t="s">
        <v>37</v>
      </c>
    </row>
    <row r="173" spans="1:28" ht="15" x14ac:dyDescent="0.25">
      <c r="A173" s="8" t="s">
        <v>573</v>
      </c>
      <c r="B173" s="8" t="b">
        <v>1</v>
      </c>
      <c r="C173" s="62" t="s">
        <v>573</v>
      </c>
      <c r="D173" s="63" t="s">
        <v>574</v>
      </c>
      <c r="E173" s="63" t="s">
        <v>575</v>
      </c>
      <c r="F173" s="13" t="str">
        <f t="shared" si="4"/>
        <v>No</v>
      </c>
      <c r="G173" s="14">
        <v>1648105.222927735</v>
      </c>
      <c r="H173" s="13" t="s">
        <v>30</v>
      </c>
      <c r="I173" s="13" t="s">
        <v>30</v>
      </c>
      <c r="J173" s="13" t="s">
        <v>31</v>
      </c>
      <c r="K173" s="13" t="s">
        <v>30</v>
      </c>
      <c r="L173" s="13">
        <v>3</v>
      </c>
      <c r="M173" s="13">
        <v>2</v>
      </c>
      <c r="N173" s="13">
        <v>2</v>
      </c>
      <c r="O173" s="13">
        <v>2</v>
      </c>
      <c r="P173" s="13" t="s">
        <v>32</v>
      </c>
      <c r="Q173" s="89">
        <v>1</v>
      </c>
      <c r="R173" s="13" t="s">
        <v>576</v>
      </c>
      <c r="S173" s="13" t="s">
        <v>34</v>
      </c>
      <c r="T173" s="13" t="s">
        <v>30</v>
      </c>
      <c r="U173" s="13" t="s">
        <v>30</v>
      </c>
      <c r="V173" s="13" t="s">
        <v>30</v>
      </c>
      <c r="W173" s="13" t="s">
        <v>35</v>
      </c>
      <c r="X173" s="13" t="str">
        <f t="shared" si="5"/>
        <v>Yes</v>
      </c>
      <c r="Y173" s="15">
        <v>0.11657709797436958</v>
      </c>
      <c r="Z173" s="16" t="s">
        <v>36</v>
      </c>
      <c r="AA173" s="13" t="s">
        <v>36</v>
      </c>
      <c r="AB173" s="13" t="s">
        <v>37</v>
      </c>
    </row>
    <row r="174" spans="1:28" ht="15" x14ac:dyDescent="0.25">
      <c r="A174" s="8" t="s">
        <v>577</v>
      </c>
      <c r="B174" s="8" t="b">
        <v>1</v>
      </c>
      <c r="C174" s="62" t="s">
        <v>577</v>
      </c>
      <c r="D174" s="63" t="s">
        <v>439</v>
      </c>
      <c r="E174" s="63" t="s">
        <v>578</v>
      </c>
      <c r="F174" s="13" t="str">
        <f t="shared" si="4"/>
        <v>Yes</v>
      </c>
      <c r="G174" s="14">
        <v>66988381.861281268</v>
      </c>
      <c r="H174" s="13" t="s">
        <v>36</v>
      </c>
      <c r="I174" s="13" t="s">
        <v>36</v>
      </c>
      <c r="J174" s="13" t="s">
        <v>40</v>
      </c>
      <c r="K174" s="13" t="s">
        <v>36</v>
      </c>
      <c r="L174" s="13">
        <v>3</v>
      </c>
      <c r="M174" s="13">
        <v>2</v>
      </c>
      <c r="N174" s="13">
        <v>2</v>
      </c>
      <c r="O174" s="13">
        <v>2</v>
      </c>
      <c r="P174" s="13" t="s">
        <v>44</v>
      </c>
      <c r="Q174" s="89">
        <v>2</v>
      </c>
      <c r="R174" s="13" t="s">
        <v>62</v>
      </c>
      <c r="S174" s="13" t="s">
        <v>34</v>
      </c>
      <c r="T174" s="13" t="s">
        <v>30</v>
      </c>
      <c r="U174" s="13" t="s">
        <v>30</v>
      </c>
      <c r="V174" s="13" t="s">
        <v>36</v>
      </c>
      <c r="W174" s="13" t="s">
        <v>36</v>
      </c>
      <c r="X174" s="13" t="str">
        <f t="shared" si="5"/>
        <v>Yes</v>
      </c>
      <c r="Y174" s="15">
        <v>0.26202875238765455</v>
      </c>
      <c r="Z174" s="16" t="s">
        <v>36</v>
      </c>
      <c r="AA174" s="13" t="s">
        <v>36</v>
      </c>
      <c r="AB174" s="13" t="s">
        <v>37</v>
      </c>
    </row>
    <row r="175" spans="1:28" ht="15" x14ac:dyDescent="0.25">
      <c r="A175" s="8" t="s">
        <v>579</v>
      </c>
      <c r="B175" s="8" t="b">
        <v>1</v>
      </c>
      <c r="C175" s="62" t="s">
        <v>579</v>
      </c>
      <c r="D175" s="63" t="s">
        <v>580</v>
      </c>
      <c r="E175" s="63"/>
      <c r="F175" s="13" t="str">
        <f t="shared" si="4"/>
        <v>Yes</v>
      </c>
      <c r="G175" s="14">
        <v>1635491.2245403992</v>
      </c>
      <c r="H175" s="13" t="s">
        <v>36</v>
      </c>
      <c r="I175" s="13" t="s">
        <v>36</v>
      </c>
      <c r="J175" s="13" t="s">
        <v>40</v>
      </c>
      <c r="K175" s="13" t="s">
        <v>30</v>
      </c>
      <c r="L175" s="13">
        <v>3</v>
      </c>
      <c r="M175" s="13">
        <v>2</v>
      </c>
      <c r="N175" s="13">
        <v>2</v>
      </c>
      <c r="O175" s="13">
        <v>2</v>
      </c>
      <c r="P175" s="13" t="s">
        <v>32</v>
      </c>
      <c r="Q175" s="89">
        <v>1</v>
      </c>
      <c r="R175" s="13" t="s">
        <v>581</v>
      </c>
      <c r="S175" s="13" t="s">
        <v>34</v>
      </c>
      <c r="T175" s="13" t="s">
        <v>36</v>
      </c>
      <c r="U175" s="13" t="s">
        <v>30</v>
      </c>
      <c r="V175" s="13" t="s">
        <v>30</v>
      </c>
      <c r="W175" s="13" t="s">
        <v>36</v>
      </c>
      <c r="X175" s="13" t="str">
        <f t="shared" si="5"/>
        <v>Yes</v>
      </c>
      <c r="Y175" s="15">
        <v>0.39666287447857412</v>
      </c>
      <c r="Z175" s="16" t="s">
        <v>36</v>
      </c>
      <c r="AA175" s="13" t="s">
        <v>36</v>
      </c>
      <c r="AB175" s="13" t="s">
        <v>37</v>
      </c>
    </row>
    <row r="176" spans="1:28" ht="15" x14ac:dyDescent="0.25">
      <c r="A176" s="8" t="s">
        <v>582</v>
      </c>
      <c r="B176" s="8" t="b">
        <v>1</v>
      </c>
      <c r="C176" s="62" t="s">
        <v>582</v>
      </c>
      <c r="D176" s="63" t="s">
        <v>583</v>
      </c>
      <c r="E176" s="63" t="s">
        <v>584</v>
      </c>
      <c r="F176" s="13" t="str">
        <f t="shared" si="4"/>
        <v>No</v>
      </c>
      <c r="G176" s="14">
        <v>943265.33567832795</v>
      </c>
      <c r="H176" s="13" t="s">
        <v>36</v>
      </c>
      <c r="I176" s="13" t="s">
        <v>30</v>
      </c>
      <c r="J176" s="13" t="s">
        <v>31</v>
      </c>
      <c r="K176" s="13" t="s">
        <v>30</v>
      </c>
      <c r="L176" s="13">
        <v>3</v>
      </c>
      <c r="M176" s="13">
        <v>2</v>
      </c>
      <c r="N176" s="13">
        <v>2</v>
      </c>
      <c r="O176" s="13">
        <v>2</v>
      </c>
      <c r="P176" s="13" t="s">
        <v>32</v>
      </c>
      <c r="Q176" s="89">
        <v>1</v>
      </c>
      <c r="R176" s="13" t="s">
        <v>585</v>
      </c>
      <c r="S176" s="13" t="s">
        <v>34</v>
      </c>
      <c r="T176" s="13" t="s">
        <v>30</v>
      </c>
      <c r="U176" s="13" t="s">
        <v>30</v>
      </c>
      <c r="V176" s="13" t="s">
        <v>30</v>
      </c>
      <c r="W176" s="13" t="s">
        <v>36</v>
      </c>
      <c r="X176" s="13" t="str">
        <f t="shared" si="5"/>
        <v>Yes</v>
      </c>
      <c r="Y176" s="15">
        <v>5.4077253218884118E-2</v>
      </c>
      <c r="Z176" s="16" t="s">
        <v>36</v>
      </c>
      <c r="AA176" s="13" t="s">
        <v>36</v>
      </c>
      <c r="AB176" s="13" t="s">
        <v>37</v>
      </c>
    </row>
    <row r="177" spans="1:28" ht="15" x14ac:dyDescent="0.25">
      <c r="A177" s="8" t="s">
        <v>586</v>
      </c>
      <c r="B177" s="8" t="b">
        <v>1</v>
      </c>
      <c r="C177" s="62" t="s">
        <v>586</v>
      </c>
      <c r="D177" s="63" t="s">
        <v>587</v>
      </c>
      <c r="E177" s="63"/>
      <c r="F177" s="13" t="str">
        <f t="shared" si="4"/>
        <v>Yes</v>
      </c>
      <c r="G177" s="14">
        <v>2357795.5893494976</v>
      </c>
      <c r="H177" s="13" t="s">
        <v>36</v>
      </c>
      <c r="I177" s="13" t="s">
        <v>36</v>
      </c>
      <c r="J177" s="13" t="s">
        <v>40</v>
      </c>
      <c r="K177" s="13" t="s">
        <v>36</v>
      </c>
      <c r="L177" s="13">
        <v>3</v>
      </c>
      <c r="M177" s="13">
        <v>2</v>
      </c>
      <c r="N177" s="13">
        <v>2</v>
      </c>
      <c r="O177" s="13">
        <v>2</v>
      </c>
      <c r="P177" s="13" t="s">
        <v>44</v>
      </c>
      <c r="Q177" s="89">
        <v>2</v>
      </c>
      <c r="R177" s="13" t="s">
        <v>178</v>
      </c>
      <c r="S177" s="13" t="s">
        <v>34</v>
      </c>
      <c r="T177" s="13" t="s">
        <v>36</v>
      </c>
      <c r="U177" s="13" t="s">
        <v>30</v>
      </c>
      <c r="V177" s="13" t="s">
        <v>30</v>
      </c>
      <c r="W177" s="13" t="s">
        <v>36</v>
      </c>
      <c r="X177" s="13" t="str">
        <f t="shared" si="5"/>
        <v>Yes</v>
      </c>
      <c r="Y177" s="15">
        <v>0.40061206120612058</v>
      </c>
      <c r="Z177" s="16" t="s">
        <v>36</v>
      </c>
      <c r="AA177" s="13" t="s">
        <v>36</v>
      </c>
      <c r="AB177" s="13" t="s">
        <v>37</v>
      </c>
    </row>
    <row r="178" spans="1:28" ht="15" x14ac:dyDescent="0.25">
      <c r="A178" s="8" t="s">
        <v>588</v>
      </c>
      <c r="B178" s="8" t="b">
        <v>1</v>
      </c>
      <c r="C178" s="62" t="s">
        <v>588</v>
      </c>
      <c r="D178" s="63" t="s">
        <v>589</v>
      </c>
      <c r="E178" s="63" t="s">
        <v>590</v>
      </c>
      <c r="F178" s="13" t="str">
        <f t="shared" si="4"/>
        <v>Yes</v>
      </c>
      <c r="G178" s="14">
        <v>38128734.897054821</v>
      </c>
      <c r="H178" s="13" t="s">
        <v>36</v>
      </c>
      <c r="I178" s="13" t="s">
        <v>36</v>
      </c>
      <c r="J178" s="13" t="s">
        <v>40</v>
      </c>
      <c r="K178" s="13" t="s">
        <v>36</v>
      </c>
      <c r="L178" s="13">
        <v>3</v>
      </c>
      <c r="M178" s="13">
        <v>2</v>
      </c>
      <c r="N178" s="13">
        <v>2</v>
      </c>
      <c r="O178" s="13">
        <v>2</v>
      </c>
      <c r="P178" s="13" t="s">
        <v>44</v>
      </c>
      <c r="Q178" s="89">
        <v>2</v>
      </c>
      <c r="R178" s="13" t="s">
        <v>74</v>
      </c>
      <c r="S178" s="13" t="s">
        <v>34</v>
      </c>
      <c r="T178" s="13" t="s">
        <v>30</v>
      </c>
      <c r="U178" s="13" t="s">
        <v>30</v>
      </c>
      <c r="V178" s="13" t="s">
        <v>36</v>
      </c>
      <c r="W178" s="13" t="s">
        <v>36</v>
      </c>
      <c r="X178" s="13" t="str">
        <f t="shared" si="5"/>
        <v>Yes</v>
      </c>
      <c r="Y178" s="15">
        <v>0.24653567220405928</v>
      </c>
      <c r="Z178" s="16" t="s">
        <v>36</v>
      </c>
      <c r="AA178" s="13" t="s">
        <v>36</v>
      </c>
      <c r="AB178" s="13" t="s">
        <v>37</v>
      </c>
    </row>
    <row r="179" spans="1:28" ht="15" x14ac:dyDescent="0.25">
      <c r="A179" s="8" t="s">
        <v>591</v>
      </c>
      <c r="B179" s="8" t="b">
        <v>1</v>
      </c>
      <c r="C179" s="62" t="s">
        <v>591</v>
      </c>
      <c r="D179" s="63" t="s">
        <v>592</v>
      </c>
      <c r="E179" s="63" t="s">
        <v>593</v>
      </c>
      <c r="F179" s="13" t="str">
        <f t="shared" si="4"/>
        <v>No</v>
      </c>
      <c r="G179" s="14">
        <v>1267387.8010973267</v>
      </c>
      <c r="H179" s="13" t="s">
        <v>36</v>
      </c>
      <c r="I179" s="13" t="s">
        <v>36</v>
      </c>
      <c r="J179" s="13" t="s">
        <v>31</v>
      </c>
      <c r="K179" s="13" t="s">
        <v>30</v>
      </c>
      <c r="L179" s="13">
        <v>3</v>
      </c>
      <c r="M179" s="13">
        <v>2</v>
      </c>
      <c r="N179" s="13">
        <v>2</v>
      </c>
      <c r="O179" s="13">
        <v>2</v>
      </c>
      <c r="P179" s="13" t="s">
        <v>32</v>
      </c>
      <c r="Q179" s="89">
        <v>1</v>
      </c>
      <c r="R179" s="13" t="s">
        <v>594</v>
      </c>
      <c r="S179" s="13" t="s">
        <v>34</v>
      </c>
      <c r="T179" s="13" t="s">
        <v>30</v>
      </c>
      <c r="U179" s="13" t="s">
        <v>30</v>
      </c>
      <c r="V179" s="13" t="s">
        <v>30</v>
      </c>
      <c r="W179" s="13" t="s">
        <v>36</v>
      </c>
      <c r="X179" s="13" t="str">
        <f t="shared" si="5"/>
        <v>Yes</v>
      </c>
      <c r="Y179" s="15">
        <v>9.1922005571030641E-2</v>
      </c>
      <c r="Z179" s="16" t="s">
        <v>36</v>
      </c>
      <c r="AA179" s="13" t="s">
        <v>36</v>
      </c>
      <c r="AB179" s="13" t="s">
        <v>37</v>
      </c>
    </row>
    <row r="180" spans="1:28" ht="15" x14ac:dyDescent="0.25">
      <c r="A180" s="8" t="s">
        <v>595</v>
      </c>
      <c r="B180" s="8" t="b">
        <v>1</v>
      </c>
      <c r="C180" s="62" t="s">
        <v>595</v>
      </c>
      <c r="D180" s="63" t="s">
        <v>596</v>
      </c>
      <c r="E180" s="63" t="s">
        <v>597</v>
      </c>
      <c r="F180" s="13" t="str">
        <f t="shared" si="4"/>
        <v>No</v>
      </c>
      <c r="G180" s="14">
        <v>1713805.7467158141</v>
      </c>
      <c r="H180" s="13" t="s">
        <v>30</v>
      </c>
      <c r="I180" s="13" t="s">
        <v>30</v>
      </c>
      <c r="J180" s="13" t="s">
        <v>40</v>
      </c>
      <c r="K180" s="13" t="s">
        <v>30</v>
      </c>
      <c r="L180" s="13">
        <v>3</v>
      </c>
      <c r="M180" s="13">
        <v>2</v>
      </c>
      <c r="N180" s="13">
        <v>2</v>
      </c>
      <c r="O180" s="13">
        <v>2</v>
      </c>
      <c r="P180" s="13" t="s">
        <v>44</v>
      </c>
      <c r="Q180" s="89">
        <v>2</v>
      </c>
      <c r="R180" s="13" t="s">
        <v>427</v>
      </c>
      <c r="S180" s="13" t="s">
        <v>34</v>
      </c>
      <c r="T180" s="13" t="s">
        <v>30</v>
      </c>
      <c r="U180" s="13" t="s">
        <v>30</v>
      </c>
      <c r="V180" s="13" t="s">
        <v>30</v>
      </c>
      <c r="W180" s="13" t="s">
        <v>35</v>
      </c>
      <c r="X180" s="13" t="str">
        <f t="shared" si="5"/>
        <v>Yes</v>
      </c>
      <c r="Y180" s="15">
        <v>0.11709229628059764</v>
      </c>
      <c r="Z180" s="16" t="s">
        <v>36</v>
      </c>
      <c r="AA180" s="13" t="s">
        <v>36</v>
      </c>
      <c r="AB180" s="13" t="s">
        <v>37</v>
      </c>
    </row>
    <row r="181" spans="1:28" ht="15" x14ac:dyDescent="0.25">
      <c r="A181" s="8" t="s">
        <v>598</v>
      </c>
      <c r="B181" s="8" t="b">
        <v>1</v>
      </c>
      <c r="C181" s="62" t="s">
        <v>598</v>
      </c>
      <c r="D181" s="63" t="s">
        <v>209</v>
      </c>
      <c r="E181" s="63" t="s">
        <v>599</v>
      </c>
      <c r="F181" s="13" t="str">
        <f t="shared" si="4"/>
        <v>Yes</v>
      </c>
      <c r="G181" s="14">
        <v>49634890.299904861</v>
      </c>
      <c r="H181" s="13" t="s">
        <v>36</v>
      </c>
      <c r="I181" s="13" t="s">
        <v>36</v>
      </c>
      <c r="J181" s="13" t="s">
        <v>40</v>
      </c>
      <c r="K181" s="13" t="s">
        <v>36</v>
      </c>
      <c r="L181" s="13">
        <v>3</v>
      </c>
      <c r="M181" s="13">
        <v>2</v>
      </c>
      <c r="N181" s="13">
        <v>2</v>
      </c>
      <c r="O181" s="13">
        <v>2</v>
      </c>
      <c r="P181" s="13" t="s">
        <v>44</v>
      </c>
      <c r="Q181" s="89">
        <v>2</v>
      </c>
      <c r="R181" s="13" t="s">
        <v>137</v>
      </c>
      <c r="S181" s="13" t="s">
        <v>34</v>
      </c>
      <c r="T181" s="13" t="s">
        <v>30</v>
      </c>
      <c r="U181" s="13" t="s">
        <v>30</v>
      </c>
      <c r="V181" s="13" t="s">
        <v>36</v>
      </c>
      <c r="W181" s="13" t="s">
        <v>36</v>
      </c>
      <c r="X181" s="13" t="str">
        <f t="shared" si="5"/>
        <v>Yes</v>
      </c>
      <c r="Y181" s="15">
        <v>0.25011067695801975</v>
      </c>
      <c r="Z181" s="16" t="s">
        <v>36</v>
      </c>
      <c r="AA181" s="13" t="s">
        <v>36</v>
      </c>
      <c r="AB181" s="13" t="s">
        <v>37</v>
      </c>
    </row>
    <row r="182" spans="1:28" ht="15" x14ac:dyDescent="0.25">
      <c r="A182" s="8" t="s">
        <v>600</v>
      </c>
      <c r="B182" s="8" t="b">
        <v>1</v>
      </c>
      <c r="C182" s="62" t="s">
        <v>600</v>
      </c>
      <c r="D182" s="63" t="s">
        <v>601</v>
      </c>
      <c r="E182" s="63" t="s">
        <v>602</v>
      </c>
      <c r="F182" s="13" t="str">
        <f t="shared" si="4"/>
        <v>Yes</v>
      </c>
      <c r="G182" s="14">
        <v>1053432.8160284671</v>
      </c>
      <c r="H182" s="13" t="s">
        <v>36</v>
      </c>
      <c r="I182" s="13" t="s">
        <v>36</v>
      </c>
      <c r="J182" s="13" t="s">
        <v>40</v>
      </c>
      <c r="K182" s="13" t="s">
        <v>30</v>
      </c>
      <c r="L182" s="13">
        <v>3</v>
      </c>
      <c r="M182" s="13">
        <v>2</v>
      </c>
      <c r="N182" s="13">
        <v>2</v>
      </c>
      <c r="O182" s="13">
        <v>2</v>
      </c>
      <c r="P182" s="13" t="s">
        <v>44</v>
      </c>
      <c r="Q182" s="89">
        <v>2</v>
      </c>
      <c r="R182" s="13" t="s">
        <v>603</v>
      </c>
      <c r="S182" s="13" t="s">
        <v>34</v>
      </c>
      <c r="T182" s="13" t="s">
        <v>36</v>
      </c>
      <c r="U182" s="13" t="s">
        <v>30</v>
      </c>
      <c r="V182" s="13" t="s">
        <v>30</v>
      </c>
      <c r="W182" s="13" t="s">
        <v>36</v>
      </c>
      <c r="X182" s="13" t="str">
        <f t="shared" si="5"/>
        <v>Yes</v>
      </c>
      <c r="Y182" s="15">
        <v>0.2125678820791311</v>
      </c>
      <c r="Z182" s="16" t="s">
        <v>36</v>
      </c>
      <c r="AA182" s="13" t="s">
        <v>36</v>
      </c>
      <c r="AB182" s="13" t="s">
        <v>37</v>
      </c>
    </row>
    <row r="183" spans="1:28" ht="15" x14ac:dyDescent="0.25">
      <c r="A183" s="8" t="s">
        <v>604</v>
      </c>
      <c r="B183" s="8" t="b">
        <v>1</v>
      </c>
      <c r="C183" s="62" t="s">
        <v>604</v>
      </c>
      <c r="D183" s="63" t="s">
        <v>605</v>
      </c>
      <c r="E183" s="63" t="s">
        <v>606</v>
      </c>
      <c r="F183" s="13" t="str">
        <f t="shared" si="4"/>
        <v>No</v>
      </c>
      <c r="G183" s="14">
        <v>111215.97968189276</v>
      </c>
      <c r="H183" s="13" t="s">
        <v>30</v>
      </c>
      <c r="I183" s="13" t="s">
        <v>30</v>
      </c>
      <c r="J183" s="13" t="s">
        <v>31</v>
      </c>
      <c r="K183" s="13" t="s">
        <v>30</v>
      </c>
      <c r="L183" s="13">
        <v>3</v>
      </c>
      <c r="M183" s="13">
        <v>2</v>
      </c>
      <c r="N183" s="13">
        <v>2</v>
      </c>
      <c r="O183" s="13">
        <v>2</v>
      </c>
      <c r="P183" s="13" t="s">
        <v>32</v>
      </c>
      <c r="Q183" s="89">
        <v>1</v>
      </c>
      <c r="R183" s="13" t="s">
        <v>294</v>
      </c>
      <c r="S183" s="13" t="s">
        <v>34</v>
      </c>
      <c r="T183" s="13" t="s">
        <v>30</v>
      </c>
      <c r="U183" s="13" t="s">
        <v>30</v>
      </c>
      <c r="V183" s="13" t="s">
        <v>30</v>
      </c>
      <c r="W183" s="13" t="s">
        <v>35</v>
      </c>
      <c r="X183" s="13" t="str">
        <f t="shared" si="5"/>
        <v>Yes</v>
      </c>
      <c r="Y183" s="15">
        <v>9.5726495726495733E-2</v>
      </c>
      <c r="Z183" s="16" t="s">
        <v>36</v>
      </c>
      <c r="AA183" s="13" t="s">
        <v>55</v>
      </c>
      <c r="AB183" s="13" t="s">
        <v>37</v>
      </c>
    </row>
    <row r="184" spans="1:28" ht="15" x14ac:dyDescent="0.25">
      <c r="A184" s="8" t="s">
        <v>607</v>
      </c>
      <c r="B184" s="8" t="b">
        <v>1</v>
      </c>
      <c r="C184" s="62" t="s">
        <v>607</v>
      </c>
      <c r="D184" s="63" t="s">
        <v>608</v>
      </c>
      <c r="E184" s="63" t="s">
        <v>609</v>
      </c>
      <c r="F184" s="13" t="str">
        <f t="shared" si="4"/>
        <v>Yes</v>
      </c>
      <c r="G184" s="14">
        <v>41228438.742267378</v>
      </c>
      <c r="H184" s="13" t="s">
        <v>36</v>
      </c>
      <c r="I184" s="13" t="s">
        <v>36</v>
      </c>
      <c r="J184" s="13" t="s">
        <v>31</v>
      </c>
      <c r="K184" s="13" t="s">
        <v>36</v>
      </c>
      <c r="L184" s="13">
        <v>3</v>
      </c>
      <c r="M184" s="13">
        <v>2</v>
      </c>
      <c r="N184" s="13">
        <v>2</v>
      </c>
      <c r="O184" s="13">
        <v>2</v>
      </c>
      <c r="P184" s="13" t="s">
        <v>44</v>
      </c>
      <c r="Q184" s="89">
        <v>2</v>
      </c>
      <c r="R184" s="13" t="s">
        <v>337</v>
      </c>
      <c r="S184" s="13" t="s">
        <v>34</v>
      </c>
      <c r="T184" s="13" t="s">
        <v>30</v>
      </c>
      <c r="U184" s="13" t="s">
        <v>36</v>
      </c>
      <c r="V184" s="13" t="s">
        <v>36</v>
      </c>
      <c r="W184" s="13" t="s">
        <v>36</v>
      </c>
      <c r="X184" s="13" t="str">
        <f t="shared" si="5"/>
        <v>Yes</v>
      </c>
      <c r="Y184" s="15">
        <v>0.19516312669310196</v>
      </c>
      <c r="Z184" s="16" t="s">
        <v>36</v>
      </c>
      <c r="AA184" s="13" t="s">
        <v>36</v>
      </c>
      <c r="AB184" s="13" t="s">
        <v>37</v>
      </c>
    </row>
    <row r="185" spans="1:28" ht="15" x14ac:dyDescent="0.25">
      <c r="A185" s="8" t="s">
        <v>610</v>
      </c>
      <c r="B185" s="8" t="b">
        <v>1</v>
      </c>
      <c r="C185" s="62" t="s">
        <v>610</v>
      </c>
      <c r="D185" s="63" t="s">
        <v>611</v>
      </c>
      <c r="E185" s="63" t="s">
        <v>612</v>
      </c>
      <c r="F185" s="13" t="str">
        <f t="shared" si="4"/>
        <v>Yes</v>
      </c>
      <c r="G185" s="14">
        <v>19214446.452558942</v>
      </c>
      <c r="H185" s="13" t="s">
        <v>36</v>
      </c>
      <c r="I185" s="13" t="s">
        <v>36</v>
      </c>
      <c r="J185" s="13" t="s">
        <v>40</v>
      </c>
      <c r="K185" s="13" t="s">
        <v>30</v>
      </c>
      <c r="L185" s="13">
        <v>3</v>
      </c>
      <c r="M185" s="13">
        <v>2</v>
      </c>
      <c r="N185" s="13">
        <v>2</v>
      </c>
      <c r="O185" s="13">
        <v>2</v>
      </c>
      <c r="P185" s="13" t="s">
        <v>44</v>
      </c>
      <c r="Q185" s="89">
        <v>2</v>
      </c>
      <c r="R185" s="13" t="s">
        <v>585</v>
      </c>
      <c r="S185" s="13" t="s">
        <v>34</v>
      </c>
      <c r="T185" s="13" t="s">
        <v>30</v>
      </c>
      <c r="U185" s="13" t="s">
        <v>30</v>
      </c>
      <c r="V185" s="13" t="s">
        <v>36</v>
      </c>
      <c r="W185" s="13" t="s">
        <v>36</v>
      </c>
      <c r="X185" s="13" t="str">
        <f t="shared" si="5"/>
        <v>Yes</v>
      </c>
      <c r="Y185" s="15">
        <v>0.24410605965855794</v>
      </c>
      <c r="Z185" s="16" t="s">
        <v>36</v>
      </c>
      <c r="AA185" s="13" t="s">
        <v>36</v>
      </c>
      <c r="AB185" s="13" t="s">
        <v>37</v>
      </c>
    </row>
    <row r="186" spans="1:28" ht="15" x14ac:dyDescent="0.25">
      <c r="A186" s="8" t="s">
        <v>613</v>
      </c>
      <c r="B186" s="8" t="b">
        <v>1</v>
      </c>
      <c r="C186" s="62" t="s">
        <v>613</v>
      </c>
      <c r="D186" s="63" t="s">
        <v>614</v>
      </c>
      <c r="E186" s="63" t="s">
        <v>615</v>
      </c>
      <c r="F186" s="13" t="str">
        <f t="shared" si="4"/>
        <v>Yes</v>
      </c>
      <c r="G186" s="14">
        <v>307301315.94465506</v>
      </c>
      <c r="H186" s="13" t="s">
        <v>36</v>
      </c>
      <c r="I186" s="13" t="s">
        <v>36</v>
      </c>
      <c r="J186" s="13" t="s">
        <v>437</v>
      </c>
      <c r="K186" s="13" t="s">
        <v>36</v>
      </c>
      <c r="L186" s="13">
        <v>1</v>
      </c>
      <c r="M186" s="13">
        <v>2</v>
      </c>
      <c r="N186" s="13">
        <v>2</v>
      </c>
      <c r="O186" s="13">
        <v>2</v>
      </c>
      <c r="P186" s="13" t="s">
        <v>44</v>
      </c>
      <c r="Q186" s="89">
        <v>2</v>
      </c>
      <c r="R186" s="13" t="s">
        <v>54</v>
      </c>
      <c r="S186" s="13" t="s">
        <v>34</v>
      </c>
      <c r="T186" s="13" t="s">
        <v>36</v>
      </c>
      <c r="U186" s="13" t="s">
        <v>36</v>
      </c>
      <c r="V186" s="13" t="s">
        <v>36</v>
      </c>
      <c r="W186" s="13" t="s">
        <v>36</v>
      </c>
      <c r="X186" s="13" t="str">
        <f t="shared" si="5"/>
        <v>Yes</v>
      </c>
      <c r="Y186" s="15">
        <v>0.3303474497470924</v>
      </c>
      <c r="Z186" s="16" t="s">
        <v>36</v>
      </c>
      <c r="AA186" s="13" t="s">
        <v>36</v>
      </c>
      <c r="AB186" s="13" t="s">
        <v>37</v>
      </c>
    </row>
    <row r="187" spans="1:28" ht="15" x14ac:dyDescent="0.25">
      <c r="A187" s="8" t="s">
        <v>616</v>
      </c>
      <c r="B187" s="8" t="b">
        <v>1</v>
      </c>
      <c r="C187" s="62" t="s">
        <v>616</v>
      </c>
      <c r="D187" s="63" t="s">
        <v>617</v>
      </c>
      <c r="E187" s="63" t="s">
        <v>618</v>
      </c>
      <c r="F187" s="13" t="str">
        <f t="shared" si="4"/>
        <v>No</v>
      </c>
      <c r="G187" s="14">
        <v>378564.15128348098</v>
      </c>
      <c r="H187" s="13" t="s">
        <v>30</v>
      </c>
      <c r="I187" s="13" t="s">
        <v>30</v>
      </c>
      <c r="J187" s="13" t="s">
        <v>31</v>
      </c>
      <c r="K187" s="13" t="s">
        <v>30</v>
      </c>
      <c r="L187" s="13">
        <v>3</v>
      </c>
      <c r="M187" s="13">
        <v>2</v>
      </c>
      <c r="N187" s="13">
        <v>2</v>
      </c>
      <c r="O187" s="13">
        <v>2</v>
      </c>
      <c r="P187" s="13" t="s">
        <v>32</v>
      </c>
      <c r="Q187" s="89">
        <v>1</v>
      </c>
      <c r="R187" s="13" t="s">
        <v>619</v>
      </c>
      <c r="S187" s="13" t="s">
        <v>34</v>
      </c>
      <c r="T187" s="13" t="s">
        <v>36</v>
      </c>
      <c r="U187" s="13" t="s">
        <v>30</v>
      </c>
      <c r="V187" s="13" t="s">
        <v>30</v>
      </c>
      <c r="W187" s="13" t="s">
        <v>35</v>
      </c>
      <c r="X187" s="13" t="str">
        <f t="shared" si="5"/>
        <v>Yes</v>
      </c>
      <c r="Y187" s="15">
        <v>0.15254237288135594</v>
      </c>
      <c r="Z187" s="16" t="s">
        <v>36</v>
      </c>
      <c r="AA187" s="13" t="s">
        <v>55</v>
      </c>
      <c r="AB187" s="13" t="s">
        <v>37</v>
      </c>
    </row>
    <row r="188" spans="1:28" ht="15" x14ac:dyDescent="0.25">
      <c r="A188" s="8" t="s">
        <v>620</v>
      </c>
      <c r="B188" s="8" t="b">
        <v>1</v>
      </c>
      <c r="C188" s="62" t="s">
        <v>620</v>
      </c>
      <c r="D188" s="63" t="s">
        <v>621</v>
      </c>
      <c r="E188" s="63" t="s">
        <v>622</v>
      </c>
      <c r="F188" s="13" t="str">
        <f t="shared" si="4"/>
        <v>Yes</v>
      </c>
      <c r="G188" s="14">
        <v>41721648.904167838</v>
      </c>
      <c r="H188" s="13" t="s">
        <v>36</v>
      </c>
      <c r="I188" s="13" t="s">
        <v>36</v>
      </c>
      <c r="J188" s="13" t="s">
        <v>31</v>
      </c>
      <c r="K188" s="13" t="s">
        <v>36</v>
      </c>
      <c r="L188" s="13">
        <v>3</v>
      </c>
      <c r="M188" s="13">
        <v>2</v>
      </c>
      <c r="N188" s="13">
        <v>2</v>
      </c>
      <c r="O188" s="13">
        <v>2</v>
      </c>
      <c r="P188" s="13" t="s">
        <v>44</v>
      </c>
      <c r="Q188" s="89">
        <v>2</v>
      </c>
      <c r="R188" s="13" t="s">
        <v>623</v>
      </c>
      <c r="S188" s="13" t="s">
        <v>34</v>
      </c>
      <c r="T188" s="13" t="s">
        <v>30</v>
      </c>
      <c r="U188" s="13" t="s">
        <v>36</v>
      </c>
      <c r="V188" s="13" t="s">
        <v>36</v>
      </c>
      <c r="W188" s="13" t="s">
        <v>36</v>
      </c>
      <c r="X188" s="13" t="str">
        <f t="shared" si="5"/>
        <v>Yes</v>
      </c>
      <c r="Y188" s="15">
        <v>0.16753380364491477</v>
      </c>
      <c r="Z188" s="16" t="s">
        <v>36</v>
      </c>
      <c r="AA188" s="13" t="s">
        <v>36</v>
      </c>
      <c r="AB188" s="13" t="s">
        <v>37</v>
      </c>
    </row>
    <row r="189" spans="1:28" ht="15" x14ac:dyDescent="0.25">
      <c r="A189" s="8" t="s">
        <v>624</v>
      </c>
      <c r="B189" s="8" t="b">
        <v>1</v>
      </c>
      <c r="C189" s="62" t="s">
        <v>624</v>
      </c>
      <c r="D189" s="63" t="s">
        <v>625</v>
      </c>
      <c r="E189" s="63"/>
      <c r="F189" s="13" t="str">
        <f t="shared" si="4"/>
        <v>No</v>
      </c>
      <c r="G189" s="14">
        <v>633498.12435652304</v>
      </c>
      <c r="H189" s="13" t="s">
        <v>30</v>
      </c>
      <c r="I189" s="13" t="s">
        <v>30</v>
      </c>
      <c r="J189" s="13" t="s">
        <v>31</v>
      </c>
      <c r="K189" s="13" t="s">
        <v>30</v>
      </c>
      <c r="L189" s="13">
        <v>3</v>
      </c>
      <c r="M189" s="13">
        <v>2</v>
      </c>
      <c r="N189" s="13">
        <v>2</v>
      </c>
      <c r="O189" s="13">
        <v>2</v>
      </c>
      <c r="P189" s="13" t="s">
        <v>32</v>
      </c>
      <c r="Q189" s="89">
        <v>1</v>
      </c>
      <c r="R189" s="13" t="s">
        <v>626</v>
      </c>
      <c r="S189" s="13" t="s">
        <v>34</v>
      </c>
      <c r="T189" s="13" t="s">
        <v>30</v>
      </c>
      <c r="U189" s="13" t="s">
        <v>30</v>
      </c>
      <c r="V189" s="13" t="s">
        <v>30</v>
      </c>
      <c r="W189" s="13" t="s">
        <v>35</v>
      </c>
      <c r="X189" s="13" t="str">
        <f t="shared" si="5"/>
        <v>No</v>
      </c>
      <c r="Y189" s="15">
        <v>4.317789291882556E-2</v>
      </c>
      <c r="Z189" s="16" t="s">
        <v>36</v>
      </c>
      <c r="AA189" s="13" t="s">
        <v>30</v>
      </c>
      <c r="AB189" s="13" t="s">
        <v>86</v>
      </c>
    </row>
    <row r="190" spans="1:28" ht="15" x14ac:dyDescent="0.25">
      <c r="A190" s="8" t="s">
        <v>627</v>
      </c>
      <c r="B190" s="8" t="b">
        <v>1</v>
      </c>
      <c r="C190" s="62" t="s">
        <v>627</v>
      </c>
      <c r="D190" s="63" t="s">
        <v>628</v>
      </c>
      <c r="E190" s="63"/>
      <c r="F190" s="13" t="str">
        <f t="shared" si="4"/>
        <v>No</v>
      </c>
      <c r="G190" s="14">
        <v>257146.22481692428</v>
      </c>
      <c r="H190" s="13" t="s">
        <v>30</v>
      </c>
      <c r="I190" s="13" t="s">
        <v>30</v>
      </c>
      <c r="J190" s="13" t="s">
        <v>31</v>
      </c>
      <c r="K190" s="13" t="s">
        <v>30</v>
      </c>
      <c r="L190" s="13">
        <v>3</v>
      </c>
      <c r="M190" s="13">
        <v>2</v>
      </c>
      <c r="N190" s="13">
        <v>2</v>
      </c>
      <c r="O190" s="13">
        <v>2</v>
      </c>
      <c r="P190" s="13" t="s">
        <v>32</v>
      </c>
      <c r="Q190" s="89">
        <v>1</v>
      </c>
      <c r="R190" s="13" t="s">
        <v>629</v>
      </c>
      <c r="S190" s="13" t="s">
        <v>34</v>
      </c>
      <c r="T190" s="13" t="s">
        <v>30</v>
      </c>
      <c r="U190" s="13" t="s">
        <v>30</v>
      </c>
      <c r="V190" s="13" t="s">
        <v>30</v>
      </c>
      <c r="W190" s="13" t="s">
        <v>35</v>
      </c>
      <c r="X190" s="13" t="str">
        <f t="shared" si="5"/>
        <v>Yes</v>
      </c>
      <c r="Y190" s="15">
        <v>3.9150630391506305E-2</v>
      </c>
      <c r="Z190" s="16" t="s">
        <v>36</v>
      </c>
      <c r="AA190" s="13" t="s">
        <v>36</v>
      </c>
      <c r="AB190" s="13" t="s">
        <v>37</v>
      </c>
    </row>
    <row r="191" spans="1:28" ht="15" x14ac:dyDescent="0.25">
      <c r="A191" s="8" t="s">
        <v>630</v>
      </c>
      <c r="B191" s="8" t="b">
        <v>1</v>
      </c>
      <c r="C191" s="62" t="s">
        <v>630</v>
      </c>
      <c r="D191" s="63" t="s">
        <v>631</v>
      </c>
      <c r="E191" s="63" t="s">
        <v>632</v>
      </c>
      <c r="F191" s="13" t="str">
        <f t="shared" si="4"/>
        <v>No</v>
      </c>
      <c r="G191" s="14">
        <v>23623630.92385916</v>
      </c>
      <c r="H191" s="13" t="s">
        <v>36</v>
      </c>
      <c r="I191" s="13" t="s">
        <v>30</v>
      </c>
      <c r="J191" s="13" t="s">
        <v>40</v>
      </c>
      <c r="K191" s="13" t="s">
        <v>30</v>
      </c>
      <c r="L191" s="13">
        <v>3</v>
      </c>
      <c r="M191" s="13">
        <v>2</v>
      </c>
      <c r="N191" s="13">
        <v>2</v>
      </c>
      <c r="O191" s="13">
        <v>2</v>
      </c>
      <c r="P191" s="13" t="s">
        <v>44</v>
      </c>
      <c r="Q191" s="89">
        <v>2</v>
      </c>
      <c r="R191" s="13" t="s">
        <v>74</v>
      </c>
      <c r="S191" s="13" t="s">
        <v>34</v>
      </c>
      <c r="T191" s="13" t="s">
        <v>30</v>
      </c>
      <c r="U191" s="13" t="s">
        <v>30</v>
      </c>
      <c r="V191" s="13" t="s">
        <v>30</v>
      </c>
      <c r="W191" s="13" t="s">
        <v>36</v>
      </c>
      <c r="X191" s="13" t="str">
        <f t="shared" si="5"/>
        <v>Yes</v>
      </c>
      <c r="Y191" s="15">
        <v>0.16933506021108324</v>
      </c>
      <c r="Z191" s="16" t="s">
        <v>36</v>
      </c>
      <c r="AA191" s="13" t="s">
        <v>36</v>
      </c>
      <c r="AB191" s="13" t="s">
        <v>37</v>
      </c>
    </row>
    <row r="192" spans="1:28" ht="15" x14ac:dyDescent="0.25">
      <c r="A192" s="8" t="s">
        <v>633</v>
      </c>
      <c r="B192" s="8" t="b">
        <v>1</v>
      </c>
      <c r="C192" s="62" t="s">
        <v>633</v>
      </c>
      <c r="D192" s="63" t="s">
        <v>634</v>
      </c>
      <c r="E192" s="63"/>
      <c r="F192" s="13" t="str">
        <f t="shared" si="4"/>
        <v>No</v>
      </c>
      <c r="G192" s="14">
        <v>-116769.72008762462</v>
      </c>
      <c r="H192" s="13" t="s">
        <v>30</v>
      </c>
      <c r="I192" s="13" t="s">
        <v>30</v>
      </c>
      <c r="J192" s="13" t="s">
        <v>40</v>
      </c>
      <c r="K192" s="13" t="s">
        <v>30</v>
      </c>
      <c r="L192" s="13">
        <v>3</v>
      </c>
      <c r="M192" s="13">
        <v>2</v>
      </c>
      <c r="N192" s="13">
        <v>2</v>
      </c>
      <c r="O192" s="13">
        <v>2</v>
      </c>
      <c r="P192" s="13" t="s">
        <v>32</v>
      </c>
      <c r="Q192" s="89">
        <v>1</v>
      </c>
      <c r="R192" s="13" t="s">
        <v>77</v>
      </c>
      <c r="S192" s="13" t="s">
        <v>34</v>
      </c>
      <c r="T192" s="13" t="s">
        <v>30</v>
      </c>
      <c r="U192" s="13" t="s">
        <v>30</v>
      </c>
      <c r="V192" s="13" t="s">
        <v>30</v>
      </c>
      <c r="W192" s="13" t="s">
        <v>35</v>
      </c>
      <c r="X192" s="13" t="str">
        <f t="shared" si="5"/>
        <v>Yes</v>
      </c>
      <c r="Y192" s="15">
        <v>4.9313675648195221E-2</v>
      </c>
      <c r="Z192" s="16" t="s">
        <v>36</v>
      </c>
      <c r="AA192" s="13" t="s">
        <v>55</v>
      </c>
      <c r="AB192" s="13" t="s">
        <v>37</v>
      </c>
    </row>
    <row r="193" spans="1:28" ht="15" x14ac:dyDescent="0.25">
      <c r="A193" s="8" t="s">
        <v>635</v>
      </c>
      <c r="B193" s="8" t="b">
        <v>1</v>
      </c>
      <c r="C193" s="62" t="s">
        <v>635</v>
      </c>
      <c r="D193" s="63" t="s">
        <v>636</v>
      </c>
      <c r="E193" s="63" t="s">
        <v>637</v>
      </c>
      <c r="F193" s="13" t="str">
        <f t="shared" si="4"/>
        <v>Yes</v>
      </c>
      <c r="G193" s="14">
        <v>3680507.9772358974</v>
      </c>
      <c r="H193" s="13" t="s">
        <v>36</v>
      </c>
      <c r="I193" s="13" t="s">
        <v>36</v>
      </c>
      <c r="J193" s="13" t="s">
        <v>31</v>
      </c>
      <c r="K193" s="13" t="s">
        <v>30</v>
      </c>
      <c r="L193" s="13">
        <v>3</v>
      </c>
      <c r="M193" s="13">
        <v>2</v>
      </c>
      <c r="N193" s="13">
        <v>2</v>
      </c>
      <c r="O193" s="13">
        <v>2</v>
      </c>
      <c r="P193" s="13" t="s">
        <v>32</v>
      </c>
      <c r="Q193" s="89">
        <v>1</v>
      </c>
      <c r="R193" s="13" t="s">
        <v>638</v>
      </c>
      <c r="S193" s="13" t="s">
        <v>34</v>
      </c>
      <c r="T193" s="13" t="s">
        <v>36</v>
      </c>
      <c r="U193" s="13" t="s">
        <v>36</v>
      </c>
      <c r="V193" s="13" t="s">
        <v>30</v>
      </c>
      <c r="W193" s="13" t="s">
        <v>36</v>
      </c>
      <c r="X193" s="13" t="str">
        <f t="shared" si="5"/>
        <v>Yes</v>
      </c>
      <c r="Y193" s="15">
        <v>0.15446500402252614</v>
      </c>
      <c r="Z193" s="16" t="s">
        <v>36</v>
      </c>
      <c r="AA193" s="13" t="s">
        <v>36</v>
      </c>
      <c r="AB193" s="13" t="s">
        <v>37</v>
      </c>
    </row>
    <row r="194" spans="1:28" ht="15" x14ac:dyDescent="0.25">
      <c r="A194" s="8" t="s">
        <v>639</v>
      </c>
      <c r="B194" s="8" t="b">
        <v>1</v>
      </c>
      <c r="C194" s="62" t="s">
        <v>639</v>
      </c>
      <c r="D194" s="63" t="s">
        <v>640</v>
      </c>
      <c r="E194" s="63" t="s">
        <v>641</v>
      </c>
      <c r="F194" s="13" t="str">
        <f t="shared" si="4"/>
        <v>No</v>
      </c>
      <c r="G194" s="14">
        <v>614268.51805521187</v>
      </c>
      <c r="H194" s="13" t="s">
        <v>30</v>
      </c>
      <c r="I194" s="13" t="s">
        <v>30</v>
      </c>
      <c r="J194" s="13" t="s">
        <v>31</v>
      </c>
      <c r="K194" s="13" t="s">
        <v>30</v>
      </c>
      <c r="L194" s="13">
        <v>3</v>
      </c>
      <c r="M194" s="13">
        <v>2</v>
      </c>
      <c r="N194" s="13">
        <v>2</v>
      </c>
      <c r="O194" s="13">
        <v>2</v>
      </c>
      <c r="P194" s="13" t="s">
        <v>32</v>
      </c>
      <c r="Q194" s="89">
        <v>1</v>
      </c>
      <c r="R194" s="13" t="s">
        <v>642</v>
      </c>
      <c r="S194" s="13" t="s">
        <v>34</v>
      </c>
      <c r="T194" s="13" t="s">
        <v>30</v>
      </c>
      <c r="U194" s="13" t="s">
        <v>30</v>
      </c>
      <c r="V194" s="13" t="s">
        <v>30</v>
      </c>
      <c r="W194" s="13" t="s">
        <v>35</v>
      </c>
      <c r="X194" s="13" t="str">
        <f t="shared" si="5"/>
        <v>Yes</v>
      </c>
      <c r="Y194" s="15">
        <v>1.7158469945355193E-2</v>
      </c>
      <c r="Z194" s="16" t="s">
        <v>36</v>
      </c>
      <c r="AA194" s="13" t="s">
        <v>55</v>
      </c>
      <c r="AB194" s="13" t="s">
        <v>37</v>
      </c>
    </row>
    <row r="195" spans="1:28" ht="15" x14ac:dyDescent="0.25">
      <c r="A195" s="8" t="s">
        <v>643</v>
      </c>
      <c r="B195" s="8" t="b">
        <v>1</v>
      </c>
      <c r="C195" s="62" t="s">
        <v>643</v>
      </c>
      <c r="D195" s="63" t="s">
        <v>644</v>
      </c>
      <c r="E195" s="63"/>
      <c r="F195" s="13" t="str">
        <f t="shared" si="4"/>
        <v>Yes</v>
      </c>
      <c r="G195" s="14">
        <v>4077372.9969479432</v>
      </c>
      <c r="H195" s="13" t="s">
        <v>36</v>
      </c>
      <c r="I195" s="13" t="s">
        <v>36</v>
      </c>
      <c r="J195" s="13" t="s">
        <v>31</v>
      </c>
      <c r="K195" s="13" t="s">
        <v>30</v>
      </c>
      <c r="L195" s="13">
        <v>3</v>
      </c>
      <c r="M195" s="13">
        <v>2</v>
      </c>
      <c r="N195" s="13">
        <v>2</v>
      </c>
      <c r="O195" s="13">
        <v>2</v>
      </c>
      <c r="P195" s="13" t="s">
        <v>32</v>
      </c>
      <c r="Q195" s="89">
        <v>1</v>
      </c>
      <c r="R195" s="13" t="s">
        <v>645</v>
      </c>
      <c r="S195" s="13" t="s">
        <v>34</v>
      </c>
      <c r="T195" s="13" t="s">
        <v>36</v>
      </c>
      <c r="U195" s="13" t="s">
        <v>36</v>
      </c>
      <c r="V195" s="13" t="s">
        <v>30</v>
      </c>
      <c r="W195" s="13" t="s">
        <v>36</v>
      </c>
      <c r="X195" s="13" t="str">
        <f t="shared" si="5"/>
        <v>Yes</v>
      </c>
      <c r="Y195" s="15">
        <v>0.34649024444942811</v>
      </c>
      <c r="Z195" s="16" t="s">
        <v>36</v>
      </c>
      <c r="AA195" s="13" t="s">
        <v>36</v>
      </c>
      <c r="AB195" s="13" t="s">
        <v>37</v>
      </c>
    </row>
    <row r="196" spans="1:28" ht="15" x14ac:dyDescent="0.25">
      <c r="A196" s="8" t="s">
        <v>646</v>
      </c>
      <c r="B196" s="8" t="b">
        <v>1</v>
      </c>
      <c r="C196" s="62" t="s">
        <v>646</v>
      </c>
      <c r="D196" s="63" t="s">
        <v>647</v>
      </c>
      <c r="E196" s="63"/>
      <c r="F196" s="13" t="str">
        <f t="shared" ref="F196:F259" si="6">IF(OR(S196="Yes",T196="Yes",U196="Yes",V196="Yes")*AND(H196="Yes",W196="Yes",X196="Yes",Z196="Yes",Y196&gt;0.01),"Yes","No")</f>
        <v>No</v>
      </c>
      <c r="G196" s="14">
        <v>488281.40754322073</v>
      </c>
      <c r="H196" s="13" t="s">
        <v>30</v>
      </c>
      <c r="I196" s="13" t="s">
        <v>30</v>
      </c>
      <c r="J196" s="13" t="s">
        <v>31</v>
      </c>
      <c r="K196" s="13" t="s">
        <v>30</v>
      </c>
      <c r="L196" s="13">
        <v>3</v>
      </c>
      <c r="M196" s="13">
        <v>2</v>
      </c>
      <c r="N196" s="13">
        <v>2</v>
      </c>
      <c r="O196" s="13">
        <v>2</v>
      </c>
      <c r="P196" s="13" t="s">
        <v>32</v>
      </c>
      <c r="Q196" s="89">
        <v>1</v>
      </c>
      <c r="R196" s="13" t="s">
        <v>648</v>
      </c>
      <c r="S196" s="13" t="s">
        <v>34</v>
      </c>
      <c r="T196" s="13" t="s">
        <v>30</v>
      </c>
      <c r="U196" s="13" t="s">
        <v>30</v>
      </c>
      <c r="V196" s="13" t="s">
        <v>30</v>
      </c>
      <c r="W196" s="13" t="s">
        <v>35</v>
      </c>
      <c r="X196" s="13" t="str">
        <f t="shared" ref="X196:X259" si="7">IF(OR(J196="State/IMD",J196="Private IMD",J196="State Chest", S196="Yes"),"Yes",IF(AB196="Yes", "Yes", IF(OR(AB196="No",AB196="No Record"),"No","")))</f>
        <v>Yes</v>
      </c>
      <c r="Y196" s="15">
        <v>0.13775933609958507</v>
      </c>
      <c r="Z196" s="16" t="s">
        <v>36</v>
      </c>
      <c r="AA196" s="13" t="s">
        <v>55</v>
      </c>
      <c r="AB196" s="13" t="s">
        <v>37</v>
      </c>
    </row>
    <row r="197" spans="1:28" ht="15" x14ac:dyDescent="0.25">
      <c r="A197" s="8" t="s">
        <v>649</v>
      </c>
      <c r="B197" s="8" t="b">
        <v>1</v>
      </c>
      <c r="C197" s="62" t="s">
        <v>649</v>
      </c>
      <c r="D197" s="63" t="s">
        <v>650</v>
      </c>
      <c r="E197" s="63" t="s">
        <v>651</v>
      </c>
      <c r="F197" s="13" t="str">
        <f t="shared" si="6"/>
        <v>No</v>
      </c>
      <c r="G197" s="14">
        <v>822928.6510960887</v>
      </c>
      <c r="H197" s="13" t="s">
        <v>30</v>
      </c>
      <c r="I197" s="13" t="s">
        <v>30</v>
      </c>
      <c r="J197" s="13" t="s">
        <v>31</v>
      </c>
      <c r="K197" s="13" t="s">
        <v>30</v>
      </c>
      <c r="L197" s="13">
        <v>3</v>
      </c>
      <c r="M197" s="13">
        <v>2</v>
      </c>
      <c r="N197" s="13">
        <v>2</v>
      </c>
      <c r="O197" s="13">
        <v>2</v>
      </c>
      <c r="P197" s="13" t="s">
        <v>32</v>
      </c>
      <c r="Q197" s="89">
        <v>1</v>
      </c>
      <c r="R197" s="13" t="s">
        <v>652</v>
      </c>
      <c r="S197" s="13" t="s">
        <v>34</v>
      </c>
      <c r="T197" s="13" t="s">
        <v>30</v>
      </c>
      <c r="U197" s="13" t="s">
        <v>30</v>
      </c>
      <c r="V197" s="13" t="s">
        <v>30</v>
      </c>
      <c r="W197" s="13" t="s">
        <v>35</v>
      </c>
      <c r="X197" s="13" t="str">
        <f t="shared" si="7"/>
        <v>Yes</v>
      </c>
      <c r="Y197" s="15">
        <v>6.2111801242236024E-2</v>
      </c>
      <c r="Z197" s="16" t="s">
        <v>36</v>
      </c>
      <c r="AA197" s="13" t="s">
        <v>36</v>
      </c>
      <c r="AB197" s="13" t="s">
        <v>37</v>
      </c>
    </row>
    <row r="198" spans="1:28" ht="15" x14ac:dyDescent="0.25">
      <c r="A198" s="8" t="s">
        <v>653</v>
      </c>
      <c r="B198" s="8" t="b">
        <v>1</v>
      </c>
      <c r="C198" s="62" t="s">
        <v>653</v>
      </c>
      <c r="D198" s="63" t="s">
        <v>654</v>
      </c>
      <c r="E198" s="63"/>
      <c r="F198" s="13" t="str">
        <f t="shared" si="6"/>
        <v>No</v>
      </c>
      <c r="G198" s="14">
        <v>-700757.6029846021</v>
      </c>
      <c r="H198" s="13" t="s">
        <v>30</v>
      </c>
      <c r="I198" s="13" t="s">
        <v>30</v>
      </c>
      <c r="J198" s="13" t="s">
        <v>40</v>
      </c>
      <c r="K198" s="13" t="s">
        <v>30</v>
      </c>
      <c r="L198" s="13">
        <v>3</v>
      </c>
      <c r="M198" s="13">
        <v>2</v>
      </c>
      <c r="N198" s="13">
        <v>2</v>
      </c>
      <c r="O198" s="13">
        <v>2</v>
      </c>
      <c r="P198" s="13" t="s">
        <v>32</v>
      </c>
      <c r="Q198" s="89">
        <v>1</v>
      </c>
      <c r="R198" s="13" t="s">
        <v>655</v>
      </c>
      <c r="S198" s="13" t="s">
        <v>34</v>
      </c>
      <c r="T198" s="13" t="s">
        <v>30</v>
      </c>
      <c r="U198" s="13" t="s">
        <v>30</v>
      </c>
      <c r="V198" s="13" t="s">
        <v>30</v>
      </c>
      <c r="W198" s="13" t="s">
        <v>35</v>
      </c>
      <c r="X198" s="13" t="str">
        <f t="shared" si="7"/>
        <v>Yes</v>
      </c>
      <c r="Y198" s="15">
        <v>0.12997190595889399</v>
      </c>
      <c r="Z198" s="16" t="s">
        <v>36</v>
      </c>
      <c r="AA198" s="13" t="s">
        <v>55</v>
      </c>
      <c r="AB198" s="13" t="s">
        <v>37</v>
      </c>
    </row>
    <row r="199" spans="1:28" ht="15" x14ac:dyDescent="0.25">
      <c r="A199" s="8" t="s">
        <v>656</v>
      </c>
      <c r="B199" s="8" t="b">
        <v>1</v>
      </c>
      <c r="C199" s="62" t="s">
        <v>656</v>
      </c>
      <c r="D199" s="63" t="s">
        <v>657</v>
      </c>
      <c r="E199" s="63"/>
      <c r="F199" s="13" t="str">
        <f t="shared" si="6"/>
        <v>Yes</v>
      </c>
      <c r="G199" s="14">
        <v>5999954.8020512853</v>
      </c>
      <c r="H199" s="13" t="s">
        <v>36</v>
      </c>
      <c r="I199" s="13" t="s">
        <v>36</v>
      </c>
      <c r="J199" s="13" t="s">
        <v>40</v>
      </c>
      <c r="K199" s="13" t="s">
        <v>30</v>
      </c>
      <c r="L199" s="13">
        <v>3</v>
      </c>
      <c r="M199" s="13">
        <v>2</v>
      </c>
      <c r="N199" s="13">
        <v>2</v>
      </c>
      <c r="O199" s="13">
        <v>2</v>
      </c>
      <c r="P199" s="13" t="s">
        <v>32</v>
      </c>
      <c r="Q199" s="89">
        <v>1</v>
      </c>
      <c r="R199" s="13" t="s">
        <v>658</v>
      </c>
      <c r="S199" s="13" t="s">
        <v>34</v>
      </c>
      <c r="T199" s="13" t="s">
        <v>36</v>
      </c>
      <c r="U199" s="13" t="s">
        <v>36</v>
      </c>
      <c r="V199" s="13" t="s">
        <v>30</v>
      </c>
      <c r="W199" s="13" t="s">
        <v>36</v>
      </c>
      <c r="X199" s="13" t="str">
        <f t="shared" si="7"/>
        <v>Yes</v>
      </c>
      <c r="Y199" s="15">
        <v>0.19377950101146324</v>
      </c>
      <c r="Z199" s="16" t="s">
        <v>36</v>
      </c>
      <c r="AA199" s="13" t="s">
        <v>36</v>
      </c>
      <c r="AB199" s="13" t="s">
        <v>37</v>
      </c>
    </row>
    <row r="200" spans="1:28" ht="15" x14ac:dyDescent="0.25">
      <c r="A200" s="8" t="s">
        <v>659</v>
      </c>
      <c r="B200" s="8" t="b">
        <v>1</v>
      </c>
      <c r="C200" s="62" t="s">
        <v>659</v>
      </c>
      <c r="D200" s="63" t="s">
        <v>660</v>
      </c>
      <c r="E200" s="63"/>
      <c r="F200" s="13" t="str">
        <f t="shared" si="6"/>
        <v>No</v>
      </c>
      <c r="G200" s="14">
        <v>23479111.481239177</v>
      </c>
      <c r="H200" s="13" t="s">
        <v>36</v>
      </c>
      <c r="I200" s="13" t="s">
        <v>36</v>
      </c>
      <c r="J200" s="13" t="s">
        <v>40</v>
      </c>
      <c r="K200" s="13" t="s">
        <v>36</v>
      </c>
      <c r="L200" s="13">
        <v>3</v>
      </c>
      <c r="M200" s="13">
        <v>2</v>
      </c>
      <c r="N200" s="13">
        <v>2</v>
      </c>
      <c r="O200" s="13">
        <v>2</v>
      </c>
      <c r="P200" s="13" t="s">
        <v>44</v>
      </c>
      <c r="Q200" s="89">
        <v>2</v>
      </c>
      <c r="R200" s="13" t="s">
        <v>54</v>
      </c>
      <c r="S200" s="13" t="s">
        <v>34</v>
      </c>
      <c r="T200" s="13" t="s">
        <v>36</v>
      </c>
      <c r="U200" s="13" t="s">
        <v>30</v>
      </c>
      <c r="V200" s="13" t="s">
        <v>30</v>
      </c>
      <c r="W200" s="13" t="s">
        <v>36</v>
      </c>
      <c r="X200" s="13" t="str">
        <f t="shared" si="7"/>
        <v>No</v>
      </c>
      <c r="Y200" s="15">
        <v>0.30513002863897593</v>
      </c>
      <c r="Z200" s="16" t="s">
        <v>36</v>
      </c>
      <c r="AA200" s="13" t="s">
        <v>36</v>
      </c>
      <c r="AB200" s="13" t="s">
        <v>86</v>
      </c>
    </row>
    <row r="201" spans="1:28" ht="15" x14ac:dyDescent="0.25">
      <c r="A201" s="8" t="s">
        <v>661</v>
      </c>
      <c r="B201" s="8" t="b">
        <v>1</v>
      </c>
      <c r="C201" s="62" t="s">
        <v>661</v>
      </c>
      <c r="D201" s="63" t="s">
        <v>662</v>
      </c>
      <c r="E201" s="63"/>
      <c r="F201" s="13" t="str">
        <f t="shared" si="6"/>
        <v>No</v>
      </c>
      <c r="G201" s="14">
        <v>242127.89291962987</v>
      </c>
      <c r="H201" s="13" t="s">
        <v>30</v>
      </c>
      <c r="I201" s="13" t="s">
        <v>30</v>
      </c>
      <c r="J201" s="13" t="s">
        <v>31</v>
      </c>
      <c r="K201" s="13" t="s">
        <v>30</v>
      </c>
      <c r="L201" s="13">
        <v>3</v>
      </c>
      <c r="M201" s="13">
        <v>2</v>
      </c>
      <c r="N201" s="13">
        <v>2</v>
      </c>
      <c r="O201" s="13">
        <v>2</v>
      </c>
      <c r="P201" s="13" t="s">
        <v>44</v>
      </c>
      <c r="Q201" s="89">
        <v>2</v>
      </c>
      <c r="R201" s="13" t="s">
        <v>493</v>
      </c>
      <c r="S201" s="13" t="s">
        <v>34</v>
      </c>
      <c r="T201" s="13" t="s">
        <v>30</v>
      </c>
      <c r="U201" s="13" t="s">
        <v>30</v>
      </c>
      <c r="V201" s="13" t="s">
        <v>30</v>
      </c>
      <c r="W201" s="13" t="s">
        <v>35</v>
      </c>
      <c r="X201" s="13" t="str">
        <f t="shared" si="7"/>
        <v>No</v>
      </c>
      <c r="Y201" s="15">
        <v>0.10899241603466955</v>
      </c>
      <c r="Z201" s="16" t="s">
        <v>36</v>
      </c>
      <c r="AA201" s="13" t="s">
        <v>30</v>
      </c>
      <c r="AB201" s="13" t="s">
        <v>86</v>
      </c>
    </row>
    <row r="202" spans="1:28" ht="15" x14ac:dyDescent="0.25">
      <c r="A202" s="8" t="s">
        <v>663</v>
      </c>
      <c r="B202" s="8" t="b">
        <v>1</v>
      </c>
      <c r="C202" s="62" t="s">
        <v>663</v>
      </c>
      <c r="D202" s="63" t="s">
        <v>664</v>
      </c>
      <c r="E202" s="63"/>
      <c r="F202" s="13" t="str">
        <f t="shared" si="6"/>
        <v>No</v>
      </c>
      <c r="G202" s="14">
        <v>146020.06990175752</v>
      </c>
      <c r="H202" s="13" t="s">
        <v>30</v>
      </c>
      <c r="I202" s="13" t="s">
        <v>30</v>
      </c>
      <c r="J202" s="13" t="s">
        <v>31</v>
      </c>
      <c r="K202" s="13" t="s">
        <v>30</v>
      </c>
      <c r="L202" s="13">
        <v>3</v>
      </c>
      <c r="M202" s="13">
        <v>2</v>
      </c>
      <c r="N202" s="13">
        <v>2</v>
      </c>
      <c r="O202" s="13">
        <v>2</v>
      </c>
      <c r="P202" s="13" t="s">
        <v>32</v>
      </c>
      <c r="Q202" s="89">
        <v>1</v>
      </c>
      <c r="R202" s="13" t="s">
        <v>665</v>
      </c>
      <c r="S202" s="13" t="s">
        <v>34</v>
      </c>
      <c r="T202" s="13" t="s">
        <v>36</v>
      </c>
      <c r="U202" s="13" t="s">
        <v>30</v>
      </c>
      <c r="V202" s="13" t="s">
        <v>30</v>
      </c>
      <c r="W202" s="13" t="s">
        <v>35</v>
      </c>
      <c r="X202" s="13" t="str">
        <f t="shared" si="7"/>
        <v>No</v>
      </c>
      <c r="Y202" s="15">
        <v>0.15144887916894478</v>
      </c>
      <c r="Z202" s="16" t="s">
        <v>36</v>
      </c>
      <c r="AA202" s="13" t="s">
        <v>30</v>
      </c>
      <c r="AB202" s="13" t="s">
        <v>86</v>
      </c>
    </row>
    <row r="203" spans="1:28" ht="15" x14ac:dyDescent="0.25">
      <c r="A203" s="8" t="s">
        <v>666</v>
      </c>
      <c r="B203" s="8" t="b">
        <v>1</v>
      </c>
      <c r="C203" s="62" t="s">
        <v>666</v>
      </c>
      <c r="D203" s="63" t="s">
        <v>667</v>
      </c>
      <c r="E203" s="63"/>
      <c r="F203" s="13" t="str">
        <f t="shared" si="6"/>
        <v>Yes</v>
      </c>
      <c r="G203" s="14">
        <v>36701705.500400938</v>
      </c>
      <c r="H203" s="13" t="s">
        <v>36</v>
      </c>
      <c r="I203" s="13" t="s">
        <v>36</v>
      </c>
      <c r="J203" s="13" t="s">
        <v>40</v>
      </c>
      <c r="K203" s="13" t="s">
        <v>30</v>
      </c>
      <c r="L203" s="13">
        <v>3</v>
      </c>
      <c r="M203" s="13">
        <v>2</v>
      </c>
      <c r="N203" s="13">
        <v>2</v>
      </c>
      <c r="O203" s="13">
        <v>2</v>
      </c>
      <c r="P203" s="13" t="s">
        <v>44</v>
      </c>
      <c r="Q203" s="89">
        <v>2</v>
      </c>
      <c r="R203" s="13" t="s">
        <v>359</v>
      </c>
      <c r="S203" s="13" t="s">
        <v>34</v>
      </c>
      <c r="T203" s="13" t="s">
        <v>30</v>
      </c>
      <c r="U203" s="13" t="s">
        <v>30</v>
      </c>
      <c r="V203" s="13" t="s">
        <v>36</v>
      </c>
      <c r="W203" s="13" t="s">
        <v>36</v>
      </c>
      <c r="X203" s="13" t="str">
        <f t="shared" si="7"/>
        <v>Yes</v>
      </c>
      <c r="Y203" s="15">
        <v>0.18887166092593941</v>
      </c>
      <c r="Z203" s="16" t="s">
        <v>36</v>
      </c>
      <c r="AA203" s="13" t="s">
        <v>36</v>
      </c>
      <c r="AB203" s="13" t="s">
        <v>37</v>
      </c>
    </row>
    <row r="204" spans="1:28" ht="15" x14ac:dyDescent="0.25">
      <c r="A204" s="8" t="s">
        <v>668</v>
      </c>
      <c r="B204" s="8" t="b">
        <v>1</v>
      </c>
      <c r="C204" s="62" t="s">
        <v>668</v>
      </c>
      <c r="D204" s="63" t="s">
        <v>669</v>
      </c>
      <c r="E204" s="63"/>
      <c r="F204" s="13" t="str">
        <f t="shared" si="6"/>
        <v>Yes</v>
      </c>
      <c r="G204" s="14">
        <v>5396420.6038586721</v>
      </c>
      <c r="H204" s="13" t="s">
        <v>36</v>
      </c>
      <c r="I204" s="13" t="s">
        <v>36</v>
      </c>
      <c r="J204" s="13" t="s">
        <v>31</v>
      </c>
      <c r="K204" s="13" t="s">
        <v>30</v>
      </c>
      <c r="L204" s="13">
        <v>3</v>
      </c>
      <c r="M204" s="13">
        <v>2</v>
      </c>
      <c r="N204" s="13">
        <v>2</v>
      </c>
      <c r="O204" s="13">
        <v>2</v>
      </c>
      <c r="P204" s="13" t="s">
        <v>32</v>
      </c>
      <c r="Q204" s="89">
        <v>1</v>
      </c>
      <c r="R204" s="13" t="s">
        <v>670</v>
      </c>
      <c r="S204" s="13" t="s">
        <v>34</v>
      </c>
      <c r="T204" s="13" t="s">
        <v>36</v>
      </c>
      <c r="U204" s="13" t="s">
        <v>36</v>
      </c>
      <c r="V204" s="13" t="s">
        <v>30</v>
      </c>
      <c r="W204" s="13" t="s">
        <v>36</v>
      </c>
      <c r="X204" s="13" t="str">
        <f t="shared" si="7"/>
        <v>Yes</v>
      </c>
      <c r="Y204" s="15">
        <v>0.26828153564899454</v>
      </c>
      <c r="Z204" s="16" t="s">
        <v>36</v>
      </c>
      <c r="AA204" s="13" t="s">
        <v>36</v>
      </c>
      <c r="AB204" s="13" t="s">
        <v>37</v>
      </c>
    </row>
    <row r="205" spans="1:28" ht="15" x14ac:dyDescent="0.25">
      <c r="A205" s="8" t="s">
        <v>671</v>
      </c>
      <c r="B205" s="8" t="b">
        <v>1</v>
      </c>
      <c r="C205" s="62" t="s">
        <v>671</v>
      </c>
      <c r="D205" s="63" t="s">
        <v>672</v>
      </c>
      <c r="E205" s="63" t="s">
        <v>672</v>
      </c>
      <c r="F205" s="13" t="str">
        <f t="shared" si="6"/>
        <v>Yes</v>
      </c>
      <c r="G205" s="14">
        <v>38835967.268781088</v>
      </c>
      <c r="H205" s="13" t="s">
        <v>36</v>
      </c>
      <c r="I205" s="13" t="s">
        <v>36</v>
      </c>
      <c r="J205" s="13" t="s">
        <v>40</v>
      </c>
      <c r="K205" s="13" t="s">
        <v>36</v>
      </c>
      <c r="L205" s="13">
        <v>3</v>
      </c>
      <c r="M205" s="13">
        <v>2</v>
      </c>
      <c r="N205" s="13">
        <v>2</v>
      </c>
      <c r="O205" s="13">
        <v>2</v>
      </c>
      <c r="P205" s="13" t="s">
        <v>44</v>
      </c>
      <c r="Q205" s="89">
        <v>2</v>
      </c>
      <c r="R205" s="13" t="s">
        <v>673</v>
      </c>
      <c r="S205" s="13" t="s">
        <v>34</v>
      </c>
      <c r="T205" s="13" t="s">
        <v>36</v>
      </c>
      <c r="U205" s="13" t="s">
        <v>36</v>
      </c>
      <c r="V205" s="13" t="s">
        <v>36</v>
      </c>
      <c r="W205" s="13" t="s">
        <v>36</v>
      </c>
      <c r="X205" s="13" t="str">
        <f t="shared" si="7"/>
        <v>Yes</v>
      </c>
      <c r="Y205" s="15">
        <v>0.29932197462747462</v>
      </c>
      <c r="Z205" s="16" t="s">
        <v>36</v>
      </c>
      <c r="AA205" s="13" t="s">
        <v>36</v>
      </c>
      <c r="AB205" s="13" t="s">
        <v>37</v>
      </c>
    </row>
    <row r="206" spans="1:28" ht="15" x14ac:dyDescent="0.25">
      <c r="A206" s="8" t="s">
        <v>674</v>
      </c>
      <c r="B206" s="8" t="b">
        <v>1</v>
      </c>
      <c r="C206" s="62" t="s">
        <v>674</v>
      </c>
      <c r="D206" s="63" t="s">
        <v>675</v>
      </c>
      <c r="E206" s="63" t="s">
        <v>676</v>
      </c>
      <c r="F206" s="13" t="str">
        <f t="shared" si="6"/>
        <v>Yes</v>
      </c>
      <c r="G206" s="14">
        <v>33137087.132513121</v>
      </c>
      <c r="H206" s="13" t="s">
        <v>36</v>
      </c>
      <c r="I206" s="13" t="s">
        <v>36</v>
      </c>
      <c r="J206" s="13" t="s">
        <v>40</v>
      </c>
      <c r="K206" s="13" t="s">
        <v>36</v>
      </c>
      <c r="L206" s="13">
        <v>3</v>
      </c>
      <c r="M206" s="13">
        <v>2</v>
      </c>
      <c r="N206" s="13">
        <v>2</v>
      </c>
      <c r="O206" s="13">
        <v>2</v>
      </c>
      <c r="P206" s="13" t="s">
        <v>44</v>
      </c>
      <c r="Q206" s="89">
        <v>2</v>
      </c>
      <c r="R206" s="13" t="s">
        <v>148</v>
      </c>
      <c r="S206" s="13" t="s">
        <v>34</v>
      </c>
      <c r="T206" s="13" t="s">
        <v>30</v>
      </c>
      <c r="U206" s="13" t="s">
        <v>30</v>
      </c>
      <c r="V206" s="13" t="s">
        <v>36</v>
      </c>
      <c r="W206" s="13" t="s">
        <v>36</v>
      </c>
      <c r="X206" s="13" t="str">
        <f t="shared" si="7"/>
        <v>Yes</v>
      </c>
      <c r="Y206" s="15">
        <v>0.20279076428885637</v>
      </c>
      <c r="Z206" s="16" t="s">
        <v>36</v>
      </c>
      <c r="AA206" s="13" t="s">
        <v>36</v>
      </c>
      <c r="AB206" s="13" t="s">
        <v>37</v>
      </c>
    </row>
    <row r="207" spans="1:28" ht="15" x14ac:dyDescent="0.25">
      <c r="A207" s="8" t="s">
        <v>677</v>
      </c>
      <c r="B207" s="8" t="b">
        <v>1</v>
      </c>
      <c r="C207" s="62" t="s">
        <v>677</v>
      </c>
      <c r="D207" s="63" t="s">
        <v>209</v>
      </c>
      <c r="E207" s="63" t="s">
        <v>678</v>
      </c>
      <c r="F207" s="13" t="str">
        <f t="shared" si="6"/>
        <v>No</v>
      </c>
      <c r="G207" s="14">
        <v>115955117.86468999</v>
      </c>
      <c r="H207" s="13" t="s">
        <v>36</v>
      </c>
      <c r="I207" s="13" t="s">
        <v>30</v>
      </c>
      <c r="J207" s="13" t="s">
        <v>40</v>
      </c>
      <c r="K207" s="13" t="s">
        <v>36</v>
      </c>
      <c r="L207" s="13">
        <v>3</v>
      </c>
      <c r="M207" s="13">
        <v>2</v>
      </c>
      <c r="N207" s="13">
        <v>2</v>
      </c>
      <c r="O207" s="13">
        <v>2</v>
      </c>
      <c r="P207" s="13" t="s">
        <v>44</v>
      </c>
      <c r="Q207" s="89">
        <v>2</v>
      </c>
      <c r="R207" s="13" t="s">
        <v>137</v>
      </c>
      <c r="S207" s="13" t="s">
        <v>34</v>
      </c>
      <c r="T207" s="13" t="s">
        <v>30</v>
      </c>
      <c r="U207" s="13" t="s">
        <v>30</v>
      </c>
      <c r="V207" s="13" t="s">
        <v>30</v>
      </c>
      <c r="W207" s="13" t="s">
        <v>36</v>
      </c>
      <c r="X207" s="13" t="str">
        <f t="shared" si="7"/>
        <v>Yes</v>
      </c>
      <c r="Y207" s="15">
        <v>0.1668436139717592</v>
      </c>
      <c r="Z207" s="16" t="s">
        <v>36</v>
      </c>
      <c r="AA207" s="13" t="s">
        <v>36</v>
      </c>
      <c r="AB207" s="13" t="s">
        <v>37</v>
      </c>
    </row>
    <row r="208" spans="1:28" ht="15" x14ac:dyDescent="0.25">
      <c r="A208" s="8" t="s">
        <v>679</v>
      </c>
      <c r="B208" s="8" t="b">
        <v>1</v>
      </c>
      <c r="C208" s="62" t="s">
        <v>679</v>
      </c>
      <c r="D208" s="63" t="s">
        <v>680</v>
      </c>
      <c r="E208" s="63" t="s">
        <v>680</v>
      </c>
      <c r="F208" s="13" t="str">
        <f t="shared" si="6"/>
        <v>No</v>
      </c>
      <c r="G208" s="14">
        <v>186322.2864706261</v>
      </c>
      <c r="H208" s="13" t="s">
        <v>30</v>
      </c>
      <c r="I208" s="13" t="s">
        <v>30</v>
      </c>
      <c r="J208" s="13" t="s">
        <v>40</v>
      </c>
      <c r="K208" s="13" t="s">
        <v>30</v>
      </c>
      <c r="L208" s="13">
        <v>3</v>
      </c>
      <c r="M208" s="13">
        <v>2</v>
      </c>
      <c r="N208" s="13">
        <v>2</v>
      </c>
      <c r="O208" s="13">
        <v>2</v>
      </c>
      <c r="P208" s="13" t="s">
        <v>32</v>
      </c>
      <c r="Q208" s="89">
        <v>1</v>
      </c>
      <c r="R208" s="13" t="s">
        <v>681</v>
      </c>
      <c r="S208" s="13" t="s">
        <v>34</v>
      </c>
      <c r="T208" s="13" t="s">
        <v>30</v>
      </c>
      <c r="U208" s="13" t="s">
        <v>30</v>
      </c>
      <c r="V208" s="13" t="s">
        <v>30</v>
      </c>
      <c r="W208" s="13" t="s">
        <v>35</v>
      </c>
      <c r="X208" s="13" t="str">
        <f t="shared" si="7"/>
        <v>No</v>
      </c>
      <c r="Y208" s="15">
        <v>6.7385444743935305E-2</v>
      </c>
      <c r="Z208" s="16" t="s">
        <v>36</v>
      </c>
      <c r="AA208" s="13" t="s">
        <v>30</v>
      </c>
      <c r="AB208" s="13" t="s">
        <v>86</v>
      </c>
    </row>
    <row r="209" spans="1:28" ht="15" x14ac:dyDescent="0.25">
      <c r="A209" s="8" t="s">
        <v>682</v>
      </c>
      <c r="B209" s="8" t="b">
        <v>1</v>
      </c>
      <c r="C209" s="62" t="s">
        <v>682</v>
      </c>
      <c r="D209" s="63" t="s">
        <v>683</v>
      </c>
      <c r="E209" s="63"/>
      <c r="F209" s="13" t="str">
        <f t="shared" si="6"/>
        <v>Yes</v>
      </c>
      <c r="G209" s="14">
        <v>57344332.363339968</v>
      </c>
      <c r="H209" s="13" t="s">
        <v>36</v>
      </c>
      <c r="I209" s="13" t="s">
        <v>36</v>
      </c>
      <c r="J209" s="13" t="s">
        <v>40</v>
      </c>
      <c r="K209" s="13" t="s">
        <v>36</v>
      </c>
      <c r="L209" s="13">
        <v>3</v>
      </c>
      <c r="M209" s="13">
        <v>2</v>
      </c>
      <c r="N209" s="13">
        <v>2</v>
      </c>
      <c r="O209" s="13">
        <v>2</v>
      </c>
      <c r="P209" s="13" t="s">
        <v>44</v>
      </c>
      <c r="Q209" s="89">
        <v>2</v>
      </c>
      <c r="R209" s="13" t="s">
        <v>45</v>
      </c>
      <c r="S209" s="13" t="s">
        <v>34</v>
      </c>
      <c r="T209" s="13" t="s">
        <v>36</v>
      </c>
      <c r="U209" s="13" t="s">
        <v>36</v>
      </c>
      <c r="V209" s="13" t="s">
        <v>36</v>
      </c>
      <c r="W209" s="13" t="s">
        <v>36</v>
      </c>
      <c r="X209" s="13" t="str">
        <f t="shared" si="7"/>
        <v>Yes</v>
      </c>
      <c r="Y209" s="15">
        <v>0.29445575922154332</v>
      </c>
      <c r="Z209" s="16" t="s">
        <v>36</v>
      </c>
      <c r="AA209" s="13" t="s">
        <v>36</v>
      </c>
      <c r="AB209" s="13" t="s">
        <v>37</v>
      </c>
    </row>
    <row r="210" spans="1:28" ht="15" x14ac:dyDescent="0.25">
      <c r="A210" s="8" t="s">
        <v>684</v>
      </c>
      <c r="B210" s="8" t="b">
        <v>1</v>
      </c>
      <c r="C210" s="62" t="s">
        <v>684</v>
      </c>
      <c r="D210" s="63" t="s">
        <v>685</v>
      </c>
      <c r="E210" s="63" t="s">
        <v>686</v>
      </c>
      <c r="F210" s="13" t="str">
        <f t="shared" si="6"/>
        <v>No</v>
      </c>
      <c r="G210" s="14">
        <v>8128541.2519828724</v>
      </c>
      <c r="H210" s="13" t="s">
        <v>36</v>
      </c>
      <c r="I210" s="13" t="s">
        <v>30</v>
      </c>
      <c r="J210" s="13" t="s">
        <v>31</v>
      </c>
      <c r="K210" s="13" t="s">
        <v>30</v>
      </c>
      <c r="L210" s="13">
        <v>3</v>
      </c>
      <c r="M210" s="13">
        <v>2</v>
      </c>
      <c r="N210" s="13">
        <v>2</v>
      </c>
      <c r="O210" s="13">
        <v>2</v>
      </c>
      <c r="P210" s="13" t="s">
        <v>44</v>
      </c>
      <c r="Q210" s="89">
        <v>2</v>
      </c>
      <c r="R210" s="13" t="s">
        <v>184</v>
      </c>
      <c r="S210" s="13" t="s">
        <v>34</v>
      </c>
      <c r="T210" s="13" t="s">
        <v>30</v>
      </c>
      <c r="U210" s="13" t="s">
        <v>30</v>
      </c>
      <c r="V210" s="13" t="s">
        <v>30</v>
      </c>
      <c r="W210" s="13" t="s">
        <v>36</v>
      </c>
      <c r="X210" s="13" t="str">
        <f t="shared" si="7"/>
        <v>Yes</v>
      </c>
      <c r="Y210" s="15">
        <v>0.15972139184503167</v>
      </c>
      <c r="Z210" s="16" t="s">
        <v>36</v>
      </c>
      <c r="AA210" s="13" t="s">
        <v>30</v>
      </c>
      <c r="AB210" s="13" t="s">
        <v>37</v>
      </c>
    </row>
    <row r="211" spans="1:28" ht="15" x14ac:dyDescent="0.25">
      <c r="A211" s="8" t="s">
        <v>687</v>
      </c>
      <c r="B211" s="8" t="b">
        <v>1</v>
      </c>
      <c r="C211" s="62" t="s">
        <v>687</v>
      </c>
      <c r="D211" s="63" t="s">
        <v>688</v>
      </c>
      <c r="E211" s="63"/>
      <c r="F211" s="13" t="str">
        <f t="shared" si="6"/>
        <v>No</v>
      </c>
      <c r="G211" s="14">
        <v>4251864.6780975908</v>
      </c>
      <c r="H211" s="13" t="s">
        <v>36</v>
      </c>
      <c r="I211" s="13" t="s">
        <v>36</v>
      </c>
      <c r="J211" s="13" t="s">
        <v>31</v>
      </c>
      <c r="K211" s="13" t="s">
        <v>30</v>
      </c>
      <c r="L211" s="13">
        <v>3</v>
      </c>
      <c r="M211" s="13">
        <v>2</v>
      </c>
      <c r="N211" s="13">
        <v>2</v>
      </c>
      <c r="O211" s="13">
        <v>2</v>
      </c>
      <c r="P211" s="13" t="s">
        <v>32</v>
      </c>
      <c r="Q211" s="89">
        <v>1</v>
      </c>
      <c r="R211" s="13" t="s">
        <v>689</v>
      </c>
      <c r="S211" s="13" t="s">
        <v>34</v>
      </c>
      <c r="T211" s="13" t="s">
        <v>30</v>
      </c>
      <c r="U211" s="13" t="s">
        <v>30</v>
      </c>
      <c r="V211" s="13" t="s">
        <v>30</v>
      </c>
      <c r="W211" s="13" t="s">
        <v>36</v>
      </c>
      <c r="X211" s="13" t="str">
        <f t="shared" si="7"/>
        <v>Yes</v>
      </c>
      <c r="Y211" s="15">
        <v>0.11865246470151103</v>
      </c>
      <c r="Z211" s="16" t="s">
        <v>36</v>
      </c>
      <c r="AA211" s="13" t="s">
        <v>36</v>
      </c>
      <c r="AB211" s="13" t="s">
        <v>37</v>
      </c>
    </row>
    <row r="212" spans="1:28" ht="15" x14ac:dyDescent="0.25">
      <c r="A212" s="8" t="s">
        <v>690</v>
      </c>
      <c r="B212" s="8" t="b">
        <v>1</v>
      </c>
      <c r="C212" s="62" t="s">
        <v>690</v>
      </c>
      <c r="D212" s="63" t="s">
        <v>691</v>
      </c>
      <c r="E212" s="63" t="s">
        <v>691</v>
      </c>
      <c r="F212" s="13" t="str">
        <f t="shared" si="6"/>
        <v>Yes</v>
      </c>
      <c r="G212" s="14">
        <v>30494116.756723903</v>
      </c>
      <c r="H212" s="13" t="s">
        <v>36</v>
      </c>
      <c r="I212" s="13" t="s">
        <v>30</v>
      </c>
      <c r="J212" s="13" t="s">
        <v>131</v>
      </c>
      <c r="K212" s="13" t="s">
        <v>30</v>
      </c>
      <c r="L212" s="13">
        <v>3</v>
      </c>
      <c r="M212" s="13">
        <v>1</v>
      </c>
      <c r="N212" s="13">
        <v>2</v>
      </c>
      <c r="O212" s="13">
        <v>2</v>
      </c>
      <c r="P212" s="13" t="s">
        <v>44</v>
      </c>
      <c r="Q212" s="89">
        <v>2</v>
      </c>
      <c r="R212" s="13" t="s">
        <v>692</v>
      </c>
      <c r="S212" s="13" t="s">
        <v>36</v>
      </c>
      <c r="T212" s="13" t="s">
        <v>30</v>
      </c>
      <c r="U212" s="13" t="s">
        <v>36</v>
      </c>
      <c r="V212" s="13" t="s">
        <v>30</v>
      </c>
      <c r="W212" s="13" t="s">
        <v>36</v>
      </c>
      <c r="X212" s="13" t="str">
        <f t="shared" si="7"/>
        <v>Yes</v>
      </c>
      <c r="Y212" s="15">
        <v>1.3484476407647781E-2</v>
      </c>
      <c r="Z212" s="16" t="s">
        <v>36</v>
      </c>
      <c r="AA212" s="13" t="s">
        <v>30</v>
      </c>
      <c r="AB212" s="13" t="s">
        <v>86</v>
      </c>
    </row>
    <row r="213" spans="1:28" ht="15" x14ac:dyDescent="0.25">
      <c r="A213" s="8" t="s">
        <v>693</v>
      </c>
      <c r="B213" s="8" t="b">
        <v>1</v>
      </c>
      <c r="C213" s="62" t="s">
        <v>693</v>
      </c>
      <c r="D213" s="63" t="s">
        <v>694</v>
      </c>
      <c r="E213" s="63" t="s">
        <v>694</v>
      </c>
      <c r="F213" s="13" t="str">
        <f t="shared" si="6"/>
        <v>Yes</v>
      </c>
      <c r="G213" s="14">
        <v>41223060.5900831</v>
      </c>
      <c r="H213" s="13" t="s">
        <v>36</v>
      </c>
      <c r="I213" s="13" t="s">
        <v>36</v>
      </c>
      <c r="J213" s="13" t="s">
        <v>131</v>
      </c>
      <c r="K213" s="13" t="s">
        <v>30</v>
      </c>
      <c r="L213" s="13">
        <v>3</v>
      </c>
      <c r="M213" s="13">
        <v>1</v>
      </c>
      <c r="N213" s="13">
        <v>2</v>
      </c>
      <c r="O213" s="13">
        <v>2</v>
      </c>
      <c r="P213" s="13" t="s">
        <v>44</v>
      </c>
      <c r="Q213" s="89">
        <v>2</v>
      </c>
      <c r="R213" s="13" t="s">
        <v>201</v>
      </c>
      <c r="S213" s="13" t="s">
        <v>36</v>
      </c>
      <c r="T213" s="13" t="s">
        <v>30</v>
      </c>
      <c r="U213" s="13" t="s">
        <v>36</v>
      </c>
      <c r="V213" s="13" t="s">
        <v>30</v>
      </c>
      <c r="W213" s="13" t="s">
        <v>36</v>
      </c>
      <c r="X213" s="13" t="str">
        <f t="shared" si="7"/>
        <v>Yes</v>
      </c>
      <c r="Y213" s="15">
        <v>3.6239986319569595E-2</v>
      </c>
      <c r="Z213" s="16" t="s">
        <v>36</v>
      </c>
      <c r="AA213" s="13" t="s">
        <v>30</v>
      </c>
      <c r="AB213" s="13" t="s">
        <v>86</v>
      </c>
    </row>
    <row r="214" spans="1:28" ht="15" x14ac:dyDescent="0.25">
      <c r="A214" s="8" t="s">
        <v>695</v>
      </c>
      <c r="B214" s="8" t="b">
        <v>1</v>
      </c>
      <c r="C214" s="62" t="s">
        <v>695</v>
      </c>
      <c r="D214" s="63" t="s">
        <v>696</v>
      </c>
      <c r="E214" s="63" t="s">
        <v>697</v>
      </c>
      <c r="F214" s="13" t="str">
        <f t="shared" si="6"/>
        <v>No</v>
      </c>
      <c r="G214" s="14">
        <v>6996196.2625259403</v>
      </c>
      <c r="H214" s="13" t="s">
        <v>30</v>
      </c>
      <c r="I214" s="13" t="s">
        <v>30</v>
      </c>
      <c r="J214" s="13" t="s">
        <v>40</v>
      </c>
      <c r="K214" s="13" t="s">
        <v>36</v>
      </c>
      <c r="L214" s="13">
        <v>3</v>
      </c>
      <c r="M214" s="13">
        <v>2</v>
      </c>
      <c r="N214" s="13">
        <v>2</v>
      </c>
      <c r="O214" s="13">
        <v>2</v>
      </c>
      <c r="P214" s="13" t="s">
        <v>44</v>
      </c>
      <c r="Q214" s="89">
        <v>2</v>
      </c>
      <c r="R214" s="13" t="s">
        <v>45</v>
      </c>
      <c r="S214" s="13" t="s">
        <v>34</v>
      </c>
      <c r="T214" s="13" t="s">
        <v>30</v>
      </c>
      <c r="U214" s="13" t="s">
        <v>30</v>
      </c>
      <c r="V214" s="13" t="s">
        <v>30</v>
      </c>
      <c r="W214" s="13" t="s">
        <v>35</v>
      </c>
      <c r="X214" s="13" t="str">
        <f t="shared" si="7"/>
        <v>No</v>
      </c>
      <c r="Y214" s="15">
        <v>7.9537198546944257E-2</v>
      </c>
      <c r="Z214" s="16" t="s">
        <v>36</v>
      </c>
      <c r="AA214" s="13" t="s">
        <v>55</v>
      </c>
      <c r="AB214" s="13" t="s">
        <v>86</v>
      </c>
    </row>
    <row r="215" spans="1:28" ht="15" x14ac:dyDescent="0.25">
      <c r="A215" s="8" t="s">
        <v>698</v>
      </c>
      <c r="B215" s="8" t="b">
        <v>1</v>
      </c>
      <c r="C215" s="62" t="s">
        <v>698</v>
      </c>
      <c r="D215" s="63" t="s">
        <v>699</v>
      </c>
      <c r="E215" s="63" t="s">
        <v>700</v>
      </c>
      <c r="F215" s="13" t="str">
        <f t="shared" si="6"/>
        <v>No</v>
      </c>
      <c r="G215" s="14">
        <v>-3069002.2993474277</v>
      </c>
      <c r="H215" s="13" t="s">
        <v>30</v>
      </c>
      <c r="I215" s="13" t="s">
        <v>30</v>
      </c>
      <c r="J215" s="13" t="s">
        <v>40</v>
      </c>
      <c r="K215" s="13" t="s">
        <v>36</v>
      </c>
      <c r="L215" s="13">
        <v>3</v>
      </c>
      <c r="M215" s="13">
        <v>2</v>
      </c>
      <c r="N215" s="13">
        <v>2</v>
      </c>
      <c r="O215" s="13">
        <v>2</v>
      </c>
      <c r="P215" s="13" t="s">
        <v>44</v>
      </c>
      <c r="Q215" s="89">
        <v>2</v>
      </c>
      <c r="R215" s="13" t="s">
        <v>45</v>
      </c>
      <c r="S215" s="13" t="s">
        <v>34</v>
      </c>
      <c r="T215" s="13" t="s">
        <v>30</v>
      </c>
      <c r="U215" s="13" t="s">
        <v>30</v>
      </c>
      <c r="V215" s="13" t="s">
        <v>30</v>
      </c>
      <c r="W215" s="13" t="s">
        <v>35</v>
      </c>
      <c r="X215" s="13" t="str">
        <f t="shared" si="7"/>
        <v>No</v>
      </c>
      <c r="Y215" s="15">
        <v>0.17157192843467353</v>
      </c>
      <c r="Z215" s="16" t="s">
        <v>36</v>
      </c>
      <c r="AA215" s="13" t="s">
        <v>55</v>
      </c>
      <c r="AB215" s="13" t="s">
        <v>86</v>
      </c>
    </row>
    <row r="216" spans="1:28" ht="15" x14ac:dyDescent="0.25">
      <c r="A216" s="8" t="s">
        <v>701</v>
      </c>
      <c r="B216" s="8" t="b">
        <v>1</v>
      </c>
      <c r="C216" s="62" t="s">
        <v>701</v>
      </c>
      <c r="D216" s="63" t="s">
        <v>702</v>
      </c>
      <c r="E216" s="63" t="s">
        <v>703</v>
      </c>
      <c r="F216" s="13" t="str">
        <f t="shared" si="6"/>
        <v>Yes</v>
      </c>
      <c r="G216" s="14">
        <v>116848035.51228662</v>
      </c>
      <c r="H216" s="13" t="s">
        <v>36</v>
      </c>
      <c r="I216" s="13" t="s">
        <v>36</v>
      </c>
      <c r="J216" s="13" t="s">
        <v>31</v>
      </c>
      <c r="K216" s="13" t="s">
        <v>36</v>
      </c>
      <c r="L216" s="13">
        <v>3</v>
      </c>
      <c r="M216" s="13">
        <v>2</v>
      </c>
      <c r="N216" s="13">
        <v>2</v>
      </c>
      <c r="O216" s="13">
        <v>2</v>
      </c>
      <c r="P216" s="13" t="s">
        <v>44</v>
      </c>
      <c r="Q216" s="89">
        <v>2</v>
      </c>
      <c r="R216" s="13" t="s">
        <v>493</v>
      </c>
      <c r="S216" s="13" t="s">
        <v>34</v>
      </c>
      <c r="T216" s="13" t="s">
        <v>30</v>
      </c>
      <c r="U216" s="13" t="s">
        <v>36</v>
      </c>
      <c r="V216" s="13" t="s">
        <v>36</v>
      </c>
      <c r="W216" s="13" t="s">
        <v>36</v>
      </c>
      <c r="X216" s="13" t="str">
        <f t="shared" si="7"/>
        <v>Yes</v>
      </c>
      <c r="Y216" s="15">
        <v>0.21951967929524416</v>
      </c>
      <c r="Z216" s="16" t="s">
        <v>36</v>
      </c>
      <c r="AA216" s="13" t="s">
        <v>36</v>
      </c>
      <c r="AB216" s="13" t="s">
        <v>37</v>
      </c>
    </row>
    <row r="217" spans="1:28" ht="15" x14ac:dyDescent="0.25">
      <c r="A217" s="8" t="s">
        <v>704</v>
      </c>
      <c r="B217" s="8" t="b">
        <v>1</v>
      </c>
      <c r="C217" s="62" t="s">
        <v>704</v>
      </c>
      <c r="D217" s="63" t="s">
        <v>329</v>
      </c>
      <c r="E217" s="63" t="s">
        <v>705</v>
      </c>
      <c r="F217" s="13" t="str">
        <f t="shared" si="6"/>
        <v>Yes</v>
      </c>
      <c r="G217" s="14">
        <v>30399528.815813329</v>
      </c>
      <c r="H217" s="13" t="s">
        <v>36</v>
      </c>
      <c r="I217" s="13" t="s">
        <v>36</v>
      </c>
      <c r="J217" s="13" t="s">
        <v>40</v>
      </c>
      <c r="K217" s="13" t="s">
        <v>30</v>
      </c>
      <c r="L217" s="13">
        <v>3</v>
      </c>
      <c r="M217" s="13">
        <v>2</v>
      </c>
      <c r="N217" s="13">
        <v>2</v>
      </c>
      <c r="O217" s="13">
        <v>2</v>
      </c>
      <c r="P217" s="13" t="s">
        <v>44</v>
      </c>
      <c r="Q217" s="89">
        <v>2</v>
      </c>
      <c r="R217" s="13" t="s">
        <v>207</v>
      </c>
      <c r="S217" s="13" t="s">
        <v>34</v>
      </c>
      <c r="T217" s="13" t="s">
        <v>30</v>
      </c>
      <c r="U217" s="13" t="s">
        <v>30</v>
      </c>
      <c r="V217" s="13" t="s">
        <v>36</v>
      </c>
      <c r="W217" s="13" t="s">
        <v>36</v>
      </c>
      <c r="X217" s="13" t="str">
        <f t="shared" si="7"/>
        <v>Yes</v>
      </c>
      <c r="Y217" s="15">
        <v>0.18704139726675886</v>
      </c>
      <c r="Z217" s="16" t="s">
        <v>36</v>
      </c>
      <c r="AA217" s="13" t="s">
        <v>36</v>
      </c>
      <c r="AB217" s="13" t="s">
        <v>37</v>
      </c>
    </row>
    <row r="218" spans="1:28" ht="15" x14ac:dyDescent="0.25">
      <c r="A218" s="8" t="s">
        <v>706</v>
      </c>
      <c r="B218" s="8" t="b">
        <v>1</v>
      </c>
      <c r="C218" s="62" t="s">
        <v>706</v>
      </c>
      <c r="D218" s="63" t="s">
        <v>707</v>
      </c>
      <c r="E218" s="63" t="s">
        <v>708</v>
      </c>
      <c r="F218" s="13" t="str">
        <f t="shared" si="6"/>
        <v>Yes</v>
      </c>
      <c r="G218" s="14">
        <v>868199.9349799382</v>
      </c>
      <c r="H218" s="13" t="s">
        <v>36</v>
      </c>
      <c r="I218" s="13" t="s">
        <v>36</v>
      </c>
      <c r="J218" s="13" t="s">
        <v>31</v>
      </c>
      <c r="K218" s="13" t="s">
        <v>30</v>
      </c>
      <c r="L218" s="13">
        <v>3</v>
      </c>
      <c r="M218" s="13">
        <v>2</v>
      </c>
      <c r="N218" s="13">
        <v>2</v>
      </c>
      <c r="O218" s="13">
        <v>2</v>
      </c>
      <c r="P218" s="13" t="s">
        <v>32</v>
      </c>
      <c r="Q218" s="89">
        <v>1</v>
      </c>
      <c r="R218" s="13" t="s">
        <v>709</v>
      </c>
      <c r="S218" s="13" t="s">
        <v>34</v>
      </c>
      <c r="T218" s="13" t="s">
        <v>36</v>
      </c>
      <c r="U218" s="13" t="s">
        <v>30</v>
      </c>
      <c r="V218" s="13" t="s">
        <v>30</v>
      </c>
      <c r="W218" s="13" t="s">
        <v>36</v>
      </c>
      <c r="X218" s="13" t="str">
        <f t="shared" si="7"/>
        <v>Yes</v>
      </c>
      <c r="Y218" s="15">
        <v>0.22756410256410256</v>
      </c>
      <c r="Z218" s="16" t="s">
        <v>36</v>
      </c>
      <c r="AA218" s="13" t="s">
        <v>36</v>
      </c>
      <c r="AB218" s="13" t="s">
        <v>37</v>
      </c>
    </row>
    <row r="219" spans="1:28" ht="15" x14ac:dyDescent="0.25">
      <c r="A219" s="8" t="s">
        <v>710</v>
      </c>
      <c r="B219" s="8" t="b">
        <v>1</v>
      </c>
      <c r="C219" s="62" t="s">
        <v>710</v>
      </c>
      <c r="D219" s="63" t="s">
        <v>711</v>
      </c>
      <c r="E219" s="63" t="s">
        <v>712</v>
      </c>
      <c r="F219" s="13" t="str">
        <f t="shared" si="6"/>
        <v>No</v>
      </c>
      <c r="G219" s="14">
        <v>11031661.575688876</v>
      </c>
      <c r="H219" s="13" t="s">
        <v>36</v>
      </c>
      <c r="I219" s="13" t="s">
        <v>30</v>
      </c>
      <c r="J219" s="13" t="s">
        <v>31</v>
      </c>
      <c r="K219" s="13" t="s">
        <v>30</v>
      </c>
      <c r="L219" s="13">
        <v>3</v>
      </c>
      <c r="M219" s="13">
        <v>2</v>
      </c>
      <c r="N219" s="13">
        <v>2</v>
      </c>
      <c r="O219" s="13">
        <v>2</v>
      </c>
      <c r="P219" s="13" t="s">
        <v>44</v>
      </c>
      <c r="Q219" s="89">
        <v>2</v>
      </c>
      <c r="R219" s="13" t="s">
        <v>713</v>
      </c>
      <c r="S219" s="13" t="s">
        <v>34</v>
      </c>
      <c r="T219" s="13" t="s">
        <v>30</v>
      </c>
      <c r="U219" s="13" t="s">
        <v>30</v>
      </c>
      <c r="V219" s="13" t="s">
        <v>30</v>
      </c>
      <c r="W219" s="13" t="s">
        <v>36</v>
      </c>
      <c r="X219" s="13" t="str">
        <f t="shared" si="7"/>
        <v>Yes</v>
      </c>
      <c r="Y219" s="15">
        <v>0.13940729220667011</v>
      </c>
      <c r="Z219" s="16" t="s">
        <v>36</v>
      </c>
      <c r="AA219" s="13" t="s">
        <v>36</v>
      </c>
      <c r="AB219" s="13" t="s">
        <v>37</v>
      </c>
    </row>
    <row r="220" spans="1:28" ht="15" x14ac:dyDescent="0.25">
      <c r="A220" s="8" t="s">
        <v>714</v>
      </c>
      <c r="B220" s="8" t="b">
        <v>1</v>
      </c>
      <c r="C220" s="62" t="s">
        <v>714</v>
      </c>
      <c r="D220" s="63" t="s">
        <v>715</v>
      </c>
      <c r="E220" s="63"/>
      <c r="F220" s="13" t="str">
        <f t="shared" si="6"/>
        <v>Yes</v>
      </c>
      <c r="G220" s="14">
        <v>54700382.286525987</v>
      </c>
      <c r="H220" s="13" t="s">
        <v>36</v>
      </c>
      <c r="I220" s="13" t="s">
        <v>36</v>
      </c>
      <c r="J220" s="13" t="s">
        <v>40</v>
      </c>
      <c r="K220" s="13" t="s">
        <v>30</v>
      </c>
      <c r="L220" s="13">
        <v>3</v>
      </c>
      <c r="M220" s="13">
        <v>2</v>
      </c>
      <c r="N220" s="13">
        <v>2</v>
      </c>
      <c r="O220" s="13">
        <v>2</v>
      </c>
      <c r="P220" s="13" t="s">
        <v>44</v>
      </c>
      <c r="Q220" s="89">
        <v>2</v>
      </c>
      <c r="R220" s="13" t="s">
        <v>716</v>
      </c>
      <c r="S220" s="13" t="s">
        <v>34</v>
      </c>
      <c r="T220" s="13" t="s">
        <v>30</v>
      </c>
      <c r="U220" s="13" t="s">
        <v>30</v>
      </c>
      <c r="V220" s="13" t="s">
        <v>36</v>
      </c>
      <c r="W220" s="13" t="s">
        <v>36</v>
      </c>
      <c r="X220" s="13" t="str">
        <f t="shared" si="7"/>
        <v>Yes</v>
      </c>
      <c r="Y220" s="15">
        <v>0.18154779813122673</v>
      </c>
      <c r="Z220" s="16" t="s">
        <v>36</v>
      </c>
      <c r="AA220" s="13" t="s">
        <v>36</v>
      </c>
      <c r="AB220" s="13" t="s">
        <v>37</v>
      </c>
    </row>
    <row r="221" spans="1:28" ht="15" x14ac:dyDescent="0.25">
      <c r="A221" s="8" t="s">
        <v>717</v>
      </c>
      <c r="B221" s="8" t="b">
        <v>1</v>
      </c>
      <c r="C221" s="62" t="s">
        <v>717</v>
      </c>
      <c r="D221" s="63" t="s">
        <v>718</v>
      </c>
      <c r="E221" s="63" t="s">
        <v>718</v>
      </c>
      <c r="F221" s="13" t="str">
        <f t="shared" si="6"/>
        <v>Yes</v>
      </c>
      <c r="G221" s="14">
        <v>48975483.663349532</v>
      </c>
      <c r="H221" s="13" t="s">
        <v>36</v>
      </c>
      <c r="I221" s="13" t="s">
        <v>36</v>
      </c>
      <c r="J221" s="13" t="s">
        <v>131</v>
      </c>
      <c r="K221" s="13" t="s">
        <v>30</v>
      </c>
      <c r="L221" s="13">
        <v>3</v>
      </c>
      <c r="M221" s="13">
        <v>1</v>
      </c>
      <c r="N221" s="13">
        <v>2</v>
      </c>
      <c r="O221" s="13">
        <v>2</v>
      </c>
      <c r="P221" s="13" t="s">
        <v>44</v>
      </c>
      <c r="Q221" s="89">
        <v>2</v>
      </c>
      <c r="R221" s="13" t="s">
        <v>54</v>
      </c>
      <c r="S221" s="13" t="s">
        <v>36</v>
      </c>
      <c r="T221" s="13" t="s">
        <v>30</v>
      </c>
      <c r="U221" s="13" t="s">
        <v>36</v>
      </c>
      <c r="V221" s="13" t="s">
        <v>30</v>
      </c>
      <c r="W221" s="13" t="s">
        <v>36</v>
      </c>
      <c r="X221" s="13" t="str">
        <f t="shared" si="7"/>
        <v>Yes</v>
      </c>
      <c r="Y221" s="15">
        <v>2.6689827260570467E-2</v>
      </c>
      <c r="Z221" s="16" t="s">
        <v>36</v>
      </c>
      <c r="AA221" s="13" t="s">
        <v>30</v>
      </c>
      <c r="AB221" s="13" t="s">
        <v>86</v>
      </c>
    </row>
    <row r="222" spans="1:28" ht="15" x14ac:dyDescent="0.25">
      <c r="A222" s="8" t="s">
        <v>719</v>
      </c>
      <c r="B222" s="8" t="b">
        <v>1</v>
      </c>
      <c r="C222" s="62" t="s">
        <v>719</v>
      </c>
      <c r="D222" s="63" t="s">
        <v>720</v>
      </c>
      <c r="E222" s="63"/>
      <c r="F222" s="13" t="str">
        <f t="shared" si="6"/>
        <v>Yes</v>
      </c>
      <c r="G222" s="14">
        <v>-172056817.56564364</v>
      </c>
      <c r="H222" s="13" t="s">
        <v>36</v>
      </c>
      <c r="I222" s="13" t="s">
        <v>36</v>
      </c>
      <c r="J222" s="13" t="s">
        <v>40</v>
      </c>
      <c r="K222" s="13" t="s">
        <v>36</v>
      </c>
      <c r="L222" s="13">
        <v>3</v>
      </c>
      <c r="M222" s="13">
        <v>2</v>
      </c>
      <c r="N222" s="13">
        <v>2</v>
      </c>
      <c r="O222" s="13">
        <v>1</v>
      </c>
      <c r="P222" s="13" t="s">
        <v>44</v>
      </c>
      <c r="Q222" s="89">
        <v>2</v>
      </c>
      <c r="R222" s="13" t="s">
        <v>62</v>
      </c>
      <c r="S222" s="13" t="s">
        <v>36</v>
      </c>
      <c r="T222" s="13" t="s">
        <v>36</v>
      </c>
      <c r="U222" s="13" t="s">
        <v>36</v>
      </c>
      <c r="V222" s="13" t="s">
        <v>36</v>
      </c>
      <c r="W222" s="13" t="s">
        <v>36</v>
      </c>
      <c r="X222" s="13" t="str">
        <f t="shared" si="7"/>
        <v>Yes</v>
      </c>
      <c r="Y222" s="15">
        <v>0.5077262055959666</v>
      </c>
      <c r="Z222" s="16" t="s">
        <v>36</v>
      </c>
      <c r="AA222" s="13" t="s">
        <v>36</v>
      </c>
      <c r="AB222" s="13" t="s">
        <v>37</v>
      </c>
    </row>
    <row r="223" spans="1:28" ht="15" x14ac:dyDescent="0.25">
      <c r="A223" s="8" t="s">
        <v>721</v>
      </c>
      <c r="B223" s="8" t="b">
        <v>1</v>
      </c>
      <c r="C223" s="62" t="s">
        <v>721</v>
      </c>
      <c r="D223" s="63" t="s">
        <v>722</v>
      </c>
      <c r="E223" s="63"/>
      <c r="F223" s="13" t="str">
        <f t="shared" si="6"/>
        <v>Yes</v>
      </c>
      <c r="G223" s="14">
        <v>2570353.8915245365</v>
      </c>
      <c r="H223" s="13" t="s">
        <v>36</v>
      </c>
      <c r="I223" s="13" t="s">
        <v>36</v>
      </c>
      <c r="J223" s="13" t="s">
        <v>31</v>
      </c>
      <c r="K223" s="13" t="s">
        <v>30</v>
      </c>
      <c r="L223" s="13">
        <v>3</v>
      </c>
      <c r="M223" s="13">
        <v>2</v>
      </c>
      <c r="N223" s="13">
        <v>2</v>
      </c>
      <c r="O223" s="13">
        <v>2</v>
      </c>
      <c r="P223" s="13" t="s">
        <v>32</v>
      </c>
      <c r="Q223" s="89">
        <v>1</v>
      </c>
      <c r="R223" s="13" t="s">
        <v>723</v>
      </c>
      <c r="S223" s="13" t="s">
        <v>34</v>
      </c>
      <c r="T223" s="13" t="s">
        <v>36</v>
      </c>
      <c r="U223" s="13" t="s">
        <v>30</v>
      </c>
      <c r="V223" s="13" t="s">
        <v>30</v>
      </c>
      <c r="W223" s="13" t="s">
        <v>36</v>
      </c>
      <c r="X223" s="13" t="str">
        <f t="shared" si="7"/>
        <v>Yes</v>
      </c>
      <c r="Y223" s="15">
        <v>0.25596778832326716</v>
      </c>
      <c r="Z223" s="16" t="s">
        <v>36</v>
      </c>
      <c r="AA223" s="13" t="s">
        <v>36</v>
      </c>
      <c r="AB223" s="13" t="s">
        <v>37</v>
      </c>
    </row>
    <row r="224" spans="1:28" ht="15" x14ac:dyDescent="0.25">
      <c r="A224" s="8" t="s">
        <v>724</v>
      </c>
      <c r="B224" s="8" t="b">
        <v>1</v>
      </c>
      <c r="C224" s="62" t="s">
        <v>724</v>
      </c>
      <c r="D224" s="63" t="s">
        <v>725</v>
      </c>
      <c r="E224" s="63" t="s">
        <v>726</v>
      </c>
      <c r="F224" s="13" t="str">
        <f t="shared" si="6"/>
        <v>Yes</v>
      </c>
      <c r="G224" s="14">
        <v>1402425.5873335709</v>
      </c>
      <c r="H224" s="13" t="s">
        <v>36</v>
      </c>
      <c r="I224" s="13" t="s">
        <v>36</v>
      </c>
      <c r="J224" s="13" t="s">
        <v>31</v>
      </c>
      <c r="K224" s="13" t="s">
        <v>30</v>
      </c>
      <c r="L224" s="13">
        <v>3</v>
      </c>
      <c r="M224" s="13">
        <v>2</v>
      </c>
      <c r="N224" s="13">
        <v>2</v>
      </c>
      <c r="O224" s="13">
        <v>2</v>
      </c>
      <c r="P224" s="13" t="s">
        <v>32</v>
      </c>
      <c r="Q224" s="89">
        <v>1</v>
      </c>
      <c r="R224" s="13" t="s">
        <v>727</v>
      </c>
      <c r="S224" s="13" t="s">
        <v>34</v>
      </c>
      <c r="T224" s="13" t="s">
        <v>36</v>
      </c>
      <c r="U224" s="13" t="s">
        <v>30</v>
      </c>
      <c r="V224" s="13" t="s">
        <v>30</v>
      </c>
      <c r="W224" s="13" t="s">
        <v>36</v>
      </c>
      <c r="X224" s="13" t="str">
        <f t="shared" si="7"/>
        <v>Yes</v>
      </c>
      <c r="Y224" s="15">
        <v>0.19174024163568773</v>
      </c>
      <c r="Z224" s="16" t="s">
        <v>36</v>
      </c>
      <c r="AA224" s="13" t="s">
        <v>36</v>
      </c>
      <c r="AB224" s="13" t="s">
        <v>37</v>
      </c>
    </row>
    <row r="225" spans="1:28" ht="15" x14ac:dyDescent="0.25">
      <c r="A225" s="8" t="s">
        <v>728</v>
      </c>
      <c r="B225" s="8" t="b">
        <v>1</v>
      </c>
      <c r="C225" s="62" t="s">
        <v>728</v>
      </c>
      <c r="D225" s="63" t="s">
        <v>729</v>
      </c>
      <c r="E225" s="63" t="s">
        <v>730</v>
      </c>
      <c r="F225" s="13" t="str">
        <f t="shared" si="6"/>
        <v>Yes</v>
      </c>
      <c r="G225" s="14">
        <v>7405023.1018856773</v>
      </c>
      <c r="H225" s="13" t="s">
        <v>36</v>
      </c>
      <c r="I225" s="13" t="s">
        <v>36</v>
      </c>
      <c r="J225" s="13" t="s">
        <v>31</v>
      </c>
      <c r="K225" s="13" t="s">
        <v>30</v>
      </c>
      <c r="L225" s="13">
        <v>3</v>
      </c>
      <c r="M225" s="13">
        <v>2</v>
      </c>
      <c r="N225" s="13">
        <v>2</v>
      </c>
      <c r="O225" s="13">
        <v>2</v>
      </c>
      <c r="P225" s="13" t="s">
        <v>32</v>
      </c>
      <c r="Q225" s="89">
        <v>1</v>
      </c>
      <c r="R225" s="13" t="s">
        <v>731</v>
      </c>
      <c r="S225" s="13" t="s">
        <v>34</v>
      </c>
      <c r="T225" s="13" t="s">
        <v>36</v>
      </c>
      <c r="U225" s="13" t="s">
        <v>36</v>
      </c>
      <c r="V225" s="13" t="s">
        <v>30</v>
      </c>
      <c r="W225" s="13" t="s">
        <v>36</v>
      </c>
      <c r="X225" s="13" t="str">
        <f t="shared" si="7"/>
        <v>Yes</v>
      </c>
      <c r="Y225" s="15">
        <v>0.18144902756999359</v>
      </c>
      <c r="Z225" s="16" t="s">
        <v>36</v>
      </c>
      <c r="AA225" s="13" t="s">
        <v>36</v>
      </c>
      <c r="AB225" s="13" t="s">
        <v>37</v>
      </c>
    </row>
    <row r="226" spans="1:28" ht="15" x14ac:dyDescent="0.25">
      <c r="A226" s="8" t="s">
        <v>732</v>
      </c>
      <c r="B226" s="8" t="b">
        <v>1</v>
      </c>
      <c r="C226" s="62" t="s">
        <v>732</v>
      </c>
      <c r="D226" s="63" t="s">
        <v>733</v>
      </c>
      <c r="E226" s="63" t="s">
        <v>734</v>
      </c>
      <c r="F226" s="13" t="str">
        <f t="shared" si="6"/>
        <v>Yes</v>
      </c>
      <c r="G226" s="14">
        <v>147938913.75264102</v>
      </c>
      <c r="H226" s="13" t="s">
        <v>36</v>
      </c>
      <c r="I226" s="13" t="s">
        <v>36</v>
      </c>
      <c r="J226" s="13" t="s">
        <v>437</v>
      </c>
      <c r="K226" s="13" t="s">
        <v>36</v>
      </c>
      <c r="L226" s="13">
        <v>1</v>
      </c>
      <c r="M226" s="13">
        <v>2</v>
      </c>
      <c r="N226" s="13">
        <v>2</v>
      </c>
      <c r="O226" s="13">
        <v>2</v>
      </c>
      <c r="P226" s="13" t="s">
        <v>44</v>
      </c>
      <c r="Q226" s="89">
        <v>2</v>
      </c>
      <c r="R226" s="13" t="s">
        <v>174</v>
      </c>
      <c r="S226" s="13" t="s">
        <v>34</v>
      </c>
      <c r="T226" s="13" t="s">
        <v>30</v>
      </c>
      <c r="U226" s="13" t="s">
        <v>36</v>
      </c>
      <c r="V226" s="13" t="s">
        <v>30</v>
      </c>
      <c r="W226" s="13" t="s">
        <v>36</v>
      </c>
      <c r="X226" s="13" t="str">
        <f t="shared" si="7"/>
        <v>Yes</v>
      </c>
      <c r="Y226" s="15">
        <v>0.19694962055577692</v>
      </c>
      <c r="Z226" s="16" t="s">
        <v>36</v>
      </c>
      <c r="AA226" s="13" t="s">
        <v>36</v>
      </c>
      <c r="AB226" s="13" t="s">
        <v>37</v>
      </c>
    </row>
    <row r="227" spans="1:28" ht="15" x14ac:dyDescent="0.25">
      <c r="A227" s="8" t="s">
        <v>735</v>
      </c>
      <c r="B227" s="8" t="b">
        <v>1</v>
      </c>
      <c r="C227" s="62" t="s">
        <v>735</v>
      </c>
      <c r="D227" s="63" t="s">
        <v>736</v>
      </c>
      <c r="E227" s="63"/>
      <c r="F227" s="13" t="str">
        <f t="shared" si="6"/>
        <v>Yes</v>
      </c>
      <c r="G227" s="14">
        <v>22396539.433748588</v>
      </c>
      <c r="H227" s="13" t="s">
        <v>36</v>
      </c>
      <c r="I227" s="13" t="s">
        <v>36</v>
      </c>
      <c r="J227" s="13" t="s">
        <v>40</v>
      </c>
      <c r="K227" s="13" t="s">
        <v>36</v>
      </c>
      <c r="L227" s="13">
        <v>3</v>
      </c>
      <c r="M227" s="13">
        <v>2</v>
      </c>
      <c r="N227" s="13">
        <v>2</v>
      </c>
      <c r="O227" s="13">
        <v>2</v>
      </c>
      <c r="P227" s="13" t="s">
        <v>44</v>
      </c>
      <c r="Q227" s="89">
        <v>2</v>
      </c>
      <c r="R227" s="13" t="s">
        <v>267</v>
      </c>
      <c r="S227" s="13" t="s">
        <v>34</v>
      </c>
      <c r="T227" s="13" t="s">
        <v>30</v>
      </c>
      <c r="U227" s="13" t="s">
        <v>30</v>
      </c>
      <c r="V227" s="13" t="s">
        <v>36</v>
      </c>
      <c r="W227" s="13" t="s">
        <v>36</v>
      </c>
      <c r="X227" s="13" t="str">
        <f t="shared" si="7"/>
        <v>Yes</v>
      </c>
      <c r="Y227" s="15">
        <v>0.22573606694783338</v>
      </c>
      <c r="Z227" s="16" t="s">
        <v>36</v>
      </c>
      <c r="AA227" s="13" t="s">
        <v>36</v>
      </c>
      <c r="AB227" s="13" t="s">
        <v>37</v>
      </c>
    </row>
    <row r="228" spans="1:28" ht="15" x14ac:dyDescent="0.25">
      <c r="A228" s="8" t="s">
        <v>737</v>
      </c>
      <c r="B228" s="8" t="b">
        <v>1</v>
      </c>
      <c r="C228" s="62" t="s">
        <v>737</v>
      </c>
      <c r="D228" s="63" t="s">
        <v>738</v>
      </c>
      <c r="E228" s="63"/>
      <c r="F228" s="13" t="str">
        <f t="shared" si="6"/>
        <v>Yes</v>
      </c>
      <c r="G228" s="14">
        <v>-218801920.12817934</v>
      </c>
      <c r="H228" s="13" t="s">
        <v>36</v>
      </c>
      <c r="I228" s="13" t="s">
        <v>36</v>
      </c>
      <c r="J228" s="13" t="s">
        <v>40</v>
      </c>
      <c r="K228" s="13" t="s">
        <v>36</v>
      </c>
      <c r="L228" s="13">
        <v>3</v>
      </c>
      <c r="M228" s="13">
        <v>2</v>
      </c>
      <c r="N228" s="13">
        <v>2</v>
      </c>
      <c r="O228" s="13">
        <v>1</v>
      </c>
      <c r="P228" s="13" t="s">
        <v>44</v>
      </c>
      <c r="Q228" s="89">
        <v>2</v>
      </c>
      <c r="R228" s="13" t="s">
        <v>45</v>
      </c>
      <c r="S228" s="13" t="s">
        <v>36</v>
      </c>
      <c r="T228" s="13" t="s">
        <v>36</v>
      </c>
      <c r="U228" s="13" t="s">
        <v>36</v>
      </c>
      <c r="V228" s="13" t="s">
        <v>36</v>
      </c>
      <c r="W228" s="13" t="s">
        <v>36</v>
      </c>
      <c r="X228" s="13" t="str">
        <f t="shared" si="7"/>
        <v>Yes</v>
      </c>
      <c r="Y228" s="15">
        <v>0.51915941040381663</v>
      </c>
      <c r="Z228" s="16" t="s">
        <v>36</v>
      </c>
      <c r="AA228" s="13" t="s">
        <v>36</v>
      </c>
      <c r="AB228" s="13" t="s">
        <v>37</v>
      </c>
    </row>
    <row r="229" spans="1:28" ht="15" x14ac:dyDescent="0.25">
      <c r="A229" s="8" t="s">
        <v>739</v>
      </c>
      <c r="B229" s="8" t="b">
        <v>1</v>
      </c>
      <c r="C229" s="62" t="s">
        <v>739</v>
      </c>
      <c r="D229" s="63" t="s">
        <v>740</v>
      </c>
      <c r="E229" s="63" t="s">
        <v>741</v>
      </c>
      <c r="F229" s="13" t="str">
        <f t="shared" si="6"/>
        <v>No</v>
      </c>
      <c r="G229" s="14">
        <v>15359707.145594822</v>
      </c>
      <c r="H229" s="13" t="s">
        <v>36</v>
      </c>
      <c r="I229" s="13" t="s">
        <v>36</v>
      </c>
      <c r="J229" s="13" t="s">
        <v>40</v>
      </c>
      <c r="K229" s="13" t="s">
        <v>30</v>
      </c>
      <c r="L229" s="13">
        <v>3</v>
      </c>
      <c r="M229" s="13">
        <v>2</v>
      </c>
      <c r="N229" s="13">
        <v>2</v>
      </c>
      <c r="O229" s="13">
        <v>2</v>
      </c>
      <c r="P229" s="13" t="s">
        <v>32</v>
      </c>
      <c r="Q229" s="89">
        <v>1</v>
      </c>
      <c r="R229" s="13" t="s">
        <v>226</v>
      </c>
      <c r="S229" s="13" t="s">
        <v>34</v>
      </c>
      <c r="T229" s="13" t="s">
        <v>30</v>
      </c>
      <c r="U229" s="13" t="s">
        <v>30</v>
      </c>
      <c r="V229" s="13" t="s">
        <v>30</v>
      </c>
      <c r="W229" s="13" t="s">
        <v>36</v>
      </c>
      <c r="X229" s="13" t="str">
        <f t="shared" si="7"/>
        <v>Yes</v>
      </c>
      <c r="Y229" s="15">
        <v>0.14733912456776588</v>
      </c>
      <c r="Z229" s="16" t="s">
        <v>36</v>
      </c>
      <c r="AA229" s="13" t="s">
        <v>36</v>
      </c>
      <c r="AB229" s="13" t="s">
        <v>37</v>
      </c>
    </row>
    <row r="230" spans="1:28" ht="15" x14ac:dyDescent="0.25">
      <c r="A230" s="8" t="s">
        <v>742</v>
      </c>
      <c r="B230" s="8" t="b">
        <v>1</v>
      </c>
      <c r="C230" s="62" t="s">
        <v>742</v>
      </c>
      <c r="D230" s="63" t="s">
        <v>743</v>
      </c>
      <c r="E230" s="63" t="s">
        <v>744</v>
      </c>
      <c r="F230" s="13" t="str">
        <f t="shared" si="6"/>
        <v>Yes</v>
      </c>
      <c r="G230" s="14">
        <v>107398699.5693638</v>
      </c>
      <c r="H230" s="13" t="s">
        <v>36</v>
      </c>
      <c r="I230" s="13" t="s">
        <v>36</v>
      </c>
      <c r="J230" s="13" t="s">
        <v>40</v>
      </c>
      <c r="K230" s="13" t="s">
        <v>36</v>
      </c>
      <c r="L230" s="13">
        <v>3</v>
      </c>
      <c r="M230" s="13">
        <v>2</v>
      </c>
      <c r="N230" s="13">
        <v>2</v>
      </c>
      <c r="O230" s="13">
        <v>2</v>
      </c>
      <c r="P230" s="13" t="s">
        <v>44</v>
      </c>
      <c r="Q230" s="89">
        <v>2</v>
      </c>
      <c r="R230" s="13" t="s">
        <v>62</v>
      </c>
      <c r="S230" s="13" t="s">
        <v>34</v>
      </c>
      <c r="T230" s="13" t="s">
        <v>30</v>
      </c>
      <c r="U230" s="13" t="s">
        <v>30</v>
      </c>
      <c r="V230" s="13" t="s">
        <v>36</v>
      </c>
      <c r="W230" s="13" t="s">
        <v>36</v>
      </c>
      <c r="X230" s="13" t="str">
        <f t="shared" si="7"/>
        <v>Yes</v>
      </c>
      <c r="Y230" s="15">
        <v>0.16944891988931687</v>
      </c>
      <c r="Z230" s="16" t="s">
        <v>36</v>
      </c>
      <c r="AA230" s="13" t="s">
        <v>36</v>
      </c>
      <c r="AB230" s="13" t="s">
        <v>37</v>
      </c>
    </row>
    <row r="231" spans="1:28" ht="15" x14ac:dyDescent="0.25">
      <c r="A231" s="8" t="s">
        <v>745</v>
      </c>
      <c r="B231" s="8" t="b">
        <v>1</v>
      </c>
      <c r="C231" s="62" t="s">
        <v>745</v>
      </c>
      <c r="D231" s="63" t="s">
        <v>746</v>
      </c>
      <c r="E231" s="63" t="s">
        <v>747</v>
      </c>
      <c r="F231" s="13" t="str">
        <f t="shared" si="6"/>
        <v>No</v>
      </c>
      <c r="G231" s="14">
        <v>1736567.8784596554</v>
      </c>
      <c r="H231" s="13" t="s">
        <v>30</v>
      </c>
      <c r="I231" s="13" t="s">
        <v>30</v>
      </c>
      <c r="J231" s="13" t="s">
        <v>40</v>
      </c>
      <c r="K231" s="13" t="s">
        <v>36</v>
      </c>
      <c r="L231" s="13">
        <v>3</v>
      </c>
      <c r="M231" s="13">
        <v>2</v>
      </c>
      <c r="N231" s="13">
        <v>2</v>
      </c>
      <c r="O231" s="13">
        <v>2</v>
      </c>
      <c r="P231" s="13" t="s">
        <v>44</v>
      </c>
      <c r="Q231" s="89">
        <v>2</v>
      </c>
      <c r="R231" s="13" t="s">
        <v>45</v>
      </c>
      <c r="S231" s="13" t="s">
        <v>34</v>
      </c>
      <c r="T231" s="13" t="s">
        <v>30</v>
      </c>
      <c r="U231" s="13" t="s">
        <v>30</v>
      </c>
      <c r="V231" s="13" t="s">
        <v>30</v>
      </c>
      <c r="W231" s="13" t="s">
        <v>35</v>
      </c>
      <c r="X231" s="13" t="str">
        <f t="shared" si="7"/>
        <v>No</v>
      </c>
      <c r="Y231" s="15">
        <v>0.15924790941671427</v>
      </c>
      <c r="Z231" s="16" t="s">
        <v>36</v>
      </c>
      <c r="AA231" s="13" t="s">
        <v>55</v>
      </c>
      <c r="AB231" s="13" t="s">
        <v>86</v>
      </c>
    </row>
    <row r="232" spans="1:28" ht="15" x14ac:dyDescent="0.25">
      <c r="A232" s="8" t="s">
        <v>748</v>
      </c>
      <c r="B232" s="8" t="b">
        <v>1</v>
      </c>
      <c r="C232" s="62" t="s">
        <v>748</v>
      </c>
      <c r="D232" s="63" t="s">
        <v>749</v>
      </c>
      <c r="E232" s="63" t="s">
        <v>750</v>
      </c>
      <c r="F232" s="13" t="str">
        <f t="shared" si="6"/>
        <v>Yes</v>
      </c>
      <c r="G232" s="14">
        <v>1149299.4844286037</v>
      </c>
      <c r="H232" s="13" t="s">
        <v>36</v>
      </c>
      <c r="I232" s="13" t="s">
        <v>36</v>
      </c>
      <c r="J232" s="13" t="s">
        <v>31</v>
      </c>
      <c r="K232" s="13" t="s">
        <v>30</v>
      </c>
      <c r="L232" s="13">
        <v>3</v>
      </c>
      <c r="M232" s="13">
        <v>2</v>
      </c>
      <c r="N232" s="13">
        <v>2</v>
      </c>
      <c r="O232" s="13">
        <v>2</v>
      </c>
      <c r="P232" s="13" t="s">
        <v>32</v>
      </c>
      <c r="Q232" s="89">
        <v>1</v>
      </c>
      <c r="R232" s="13" t="s">
        <v>285</v>
      </c>
      <c r="S232" s="13" t="s">
        <v>34</v>
      </c>
      <c r="T232" s="13" t="s">
        <v>30</v>
      </c>
      <c r="U232" s="13" t="s">
        <v>36</v>
      </c>
      <c r="V232" s="13" t="s">
        <v>30</v>
      </c>
      <c r="W232" s="13" t="s">
        <v>36</v>
      </c>
      <c r="X232" s="13" t="str">
        <f t="shared" si="7"/>
        <v>Yes</v>
      </c>
      <c r="Y232" s="15">
        <v>7.0245195493704435E-2</v>
      </c>
      <c r="Z232" s="16" t="s">
        <v>36</v>
      </c>
      <c r="AA232" s="13" t="s">
        <v>36</v>
      </c>
      <c r="AB232" s="13" t="s">
        <v>37</v>
      </c>
    </row>
    <row r="233" spans="1:28" ht="15" x14ac:dyDescent="0.25">
      <c r="A233" s="8" t="s">
        <v>751</v>
      </c>
      <c r="B233" s="8" t="b">
        <v>1</v>
      </c>
      <c r="C233" s="62" t="s">
        <v>751</v>
      </c>
      <c r="D233" s="63" t="s">
        <v>752</v>
      </c>
      <c r="E233" s="63"/>
      <c r="F233" s="13" t="str">
        <f t="shared" si="6"/>
        <v>No</v>
      </c>
      <c r="G233" s="14">
        <v>1213089.6687143892</v>
      </c>
      <c r="H233" s="13" t="s">
        <v>30</v>
      </c>
      <c r="I233" s="13" t="s">
        <v>30</v>
      </c>
      <c r="J233" s="13" t="s">
        <v>40</v>
      </c>
      <c r="K233" s="13" t="s">
        <v>30</v>
      </c>
      <c r="L233" s="13">
        <v>3</v>
      </c>
      <c r="M233" s="13">
        <v>2</v>
      </c>
      <c r="N233" s="13">
        <v>2</v>
      </c>
      <c r="O233" s="13">
        <v>2</v>
      </c>
      <c r="P233" s="13" t="s">
        <v>32</v>
      </c>
      <c r="Q233" s="89">
        <v>1</v>
      </c>
      <c r="R233" s="13" t="s">
        <v>562</v>
      </c>
      <c r="S233" s="13" t="s">
        <v>34</v>
      </c>
      <c r="T233" s="13" t="s">
        <v>30</v>
      </c>
      <c r="U233" s="13" t="s">
        <v>30</v>
      </c>
      <c r="V233" s="13" t="s">
        <v>30</v>
      </c>
      <c r="W233" s="13" t="s">
        <v>35</v>
      </c>
      <c r="X233" s="13" t="str">
        <f t="shared" si="7"/>
        <v>Yes</v>
      </c>
      <c r="Y233" s="15">
        <v>3.122109158186864E-2</v>
      </c>
      <c r="Z233" s="16" t="s">
        <v>36</v>
      </c>
      <c r="AA233" s="13" t="s">
        <v>36</v>
      </c>
      <c r="AB233" s="13" t="s">
        <v>37</v>
      </c>
    </row>
    <row r="234" spans="1:28" ht="15" x14ac:dyDescent="0.25">
      <c r="A234" s="8" t="s">
        <v>753</v>
      </c>
      <c r="B234" s="8" t="b">
        <v>1</v>
      </c>
      <c r="C234" s="62" t="s">
        <v>753</v>
      </c>
      <c r="D234" s="63" t="s">
        <v>754</v>
      </c>
      <c r="E234" s="63"/>
      <c r="F234" s="13" t="str">
        <f t="shared" si="6"/>
        <v>No</v>
      </c>
      <c r="G234" s="14">
        <v>22092149.59706514</v>
      </c>
      <c r="H234" s="13" t="s">
        <v>36</v>
      </c>
      <c r="I234" s="13" t="s">
        <v>30</v>
      </c>
      <c r="J234" s="13" t="s">
        <v>40</v>
      </c>
      <c r="K234" s="13" t="s">
        <v>30</v>
      </c>
      <c r="L234" s="13">
        <v>3</v>
      </c>
      <c r="M234" s="13">
        <v>2</v>
      </c>
      <c r="N234" s="13">
        <v>2</v>
      </c>
      <c r="O234" s="13">
        <v>2</v>
      </c>
      <c r="P234" s="13" t="s">
        <v>44</v>
      </c>
      <c r="Q234" s="89">
        <v>2</v>
      </c>
      <c r="R234" s="13" t="s">
        <v>254</v>
      </c>
      <c r="S234" s="13" t="s">
        <v>34</v>
      </c>
      <c r="T234" s="13" t="s">
        <v>30</v>
      </c>
      <c r="U234" s="13" t="s">
        <v>30</v>
      </c>
      <c r="V234" s="13" t="s">
        <v>30</v>
      </c>
      <c r="W234" s="13" t="s">
        <v>36</v>
      </c>
      <c r="X234" s="13" t="str">
        <f t="shared" si="7"/>
        <v>Yes</v>
      </c>
      <c r="Y234" s="15">
        <v>0.20385906040268456</v>
      </c>
      <c r="Z234" s="16" t="s">
        <v>36</v>
      </c>
      <c r="AA234" s="13" t="s">
        <v>36</v>
      </c>
      <c r="AB234" s="13" t="s">
        <v>37</v>
      </c>
    </row>
    <row r="235" spans="1:28" ht="15" x14ac:dyDescent="0.25">
      <c r="A235" s="8" t="s">
        <v>755</v>
      </c>
      <c r="B235" s="8" t="b">
        <v>1</v>
      </c>
      <c r="C235" s="62" t="s">
        <v>755</v>
      </c>
      <c r="D235" s="63" t="s">
        <v>756</v>
      </c>
      <c r="E235" s="63"/>
      <c r="F235" s="13" t="str">
        <f t="shared" si="6"/>
        <v>No</v>
      </c>
      <c r="G235" s="14">
        <v>33945590.266552702</v>
      </c>
      <c r="H235" s="13" t="s">
        <v>36</v>
      </c>
      <c r="I235" s="13" t="s">
        <v>30</v>
      </c>
      <c r="J235" s="13" t="s">
        <v>40</v>
      </c>
      <c r="K235" s="13" t="s">
        <v>30</v>
      </c>
      <c r="L235" s="13">
        <v>3</v>
      </c>
      <c r="M235" s="13">
        <v>2</v>
      </c>
      <c r="N235" s="13">
        <v>2</v>
      </c>
      <c r="O235" s="13">
        <v>2</v>
      </c>
      <c r="P235" s="13" t="s">
        <v>44</v>
      </c>
      <c r="Q235" s="89">
        <v>2</v>
      </c>
      <c r="R235" s="13" t="s">
        <v>45</v>
      </c>
      <c r="S235" s="13" t="s">
        <v>34</v>
      </c>
      <c r="T235" s="13" t="s">
        <v>30</v>
      </c>
      <c r="U235" s="13" t="s">
        <v>30</v>
      </c>
      <c r="V235" s="13" t="s">
        <v>30</v>
      </c>
      <c r="W235" s="13" t="s">
        <v>36</v>
      </c>
      <c r="X235" s="13" t="str">
        <f t="shared" si="7"/>
        <v>Yes</v>
      </c>
      <c r="Y235" s="15">
        <v>0.14275655430711612</v>
      </c>
      <c r="Z235" s="16" t="s">
        <v>36</v>
      </c>
      <c r="AA235" s="13" t="s">
        <v>36</v>
      </c>
      <c r="AB235" s="13" t="s">
        <v>37</v>
      </c>
    </row>
    <row r="236" spans="1:28" ht="15" x14ac:dyDescent="0.25">
      <c r="A236" s="8" t="s">
        <v>757</v>
      </c>
      <c r="B236" s="8" t="b">
        <v>1</v>
      </c>
      <c r="C236" s="62" t="s">
        <v>757</v>
      </c>
      <c r="D236" s="63" t="s">
        <v>453</v>
      </c>
      <c r="E236" s="63" t="s">
        <v>758</v>
      </c>
      <c r="F236" s="13" t="str">
        <f t="shared" si="6"/>
        <v>No</v>
      </c>
      <c r="G236" s="14">
        <v>508277.9342876093</v>
      </c>
      <c r="H236" s="13" t="s">
        <v>30</v>
      </c>
      <c r="I236" s="13" t="s">
        <v>30</v>
      </c>
      <c r="J236" s="13" t="s">
        <v>40</v>
      </c>
      <c r="K236" s="13" t="s">
        <v>30</v>
      </c>
      <c r="L236" s="13">
        <v>3</v>
      </c>
      <c r="M236" s="13">
        <v>2</v>
      </c>
      <c r="N236" s="13">
        <v>2</v>
      </c>
      <c r="O236" s="13">
        <v>2</v>
      </c>
      <c r="P236" s="13" t="s">
        <v>32</v>
      </c>
      <c r="Q236" s="89">
        <v>1</v>
      </c>
      <c r="R236" s="13" t="s">
        <v>759</v>
      </c>
      <c r="S236" s="13" t="s">
        <v>34</v>
      </c>
      <c r="T236" s="13" t="s">
        <v>30</v>
      </c>
      <c r="U236" s="13" t="s">
        <v>30</v>
      </c>
      <c r="V236" s="13" t="s">
        <v>30</v>
      </c>
      <c r="W236" s="13" t="s">
        <v>35</v>
      </c>
      <c r="X236" s="13" t="str">
        <f t="shared" si="7"/>
        <v>Yes</v>
      </c>
      <c r="Y236" s="15">
        <v>0.10101010101010101</v>
      </c>
      <c r="Z236" s="16" t="s">
        <v>36</v>
      </c>
      <c r="AA236" s="13" t="s">
        <v>55</v>
      </c>
      <c r="AB236" s="13" t="s">
        <v>37</v>
      </c>
    </row>
    <row r="237" spans="1:28" ht="15" x14ac:dyDescent="0.25">
      <c r="A237" s="8" t="s">
        <v>760</v>
      </c>
      <c r="B237" s="8" t="b">
        <v>1</v>
      </c>
      <c r="C237" s="62" t="s">
        <v>760</v>
      </c>
      <c r="D237" s="63" t="s">
        <v>761</v>
      </c>
      <c r="E237" s="63" t="s">
        <v>762</v>
      </c>
      <c r="F237" s="13" t="str">
        <f t="shared" si="6"/>
        <v>No</v>
      </c>
      <c r="G237" s="14">
        <v>348187.67219769675</v>
      </c>
      <c r="H237" s="13" t="s">
        <v>30</v>
      </c>
      <c r="I237" s="13" t="s">
        <v>30</v>
      </c>
      <c r="J237" s="13" t="s">
        <v>40</v>
      </c>
      <c r="K237" s="13" t="s">
        <v>30</v>
      </c>
      <c r="L237" s="13">
        <v>3</v>
      </c>
      <c r="M237" s="13">
        <v>2</v>
      </c>
      <c r="N237" s="13">
        <v>2</v>
      </c>
      <c r="O237" s="13">
        <v>2</v>
      </c>
      <c r="P237" s="13" t="s">
        <v>32</v>
      </c>
      <c r="Q237" s="89">
        <v>1</v>
      </c>
      <c r="R237" s="13" t="s">
        <v>125</v>
      </c>
      <c r="S237" s="13" t="s">
        <v>34</v>
      </c>
      <c r="T237" s="13" t="s">
        <v>30</v>
      </c>
      <c r="U237" s="13" t="s">
        <v>30</v>
      </c>
      <c r="V237" s="13" t="s">
        <v>30</v>
      </c>
      <c r="W237" s="13" t="s">
        <v>35</v>
      </c>
      <c r="X237" s="13" t="str">
        <f t="shared" si="7"/>
        <v>No</v>
      </c>
      <c r="Y237" s="15">
        <v>0.13215520553207838</v>
      </c>
      <c r="Z237" s="16" t="s">
        <v>36</v>
      </c>
      <c r="AA237" s="13" t="s">
        <v>30</v>
      </c>
      <c r="AB237" s="13" t="s">
        <v>86</v>
      </c>
    </row>
    <row r="238" spans="1:28" ht="15" x14ac:dyDescent="0.25">
      <c r="A238" s="8" t="s">
        <v>763</v>
      </c>
      <c r="B238" s="8" t="b">
        <v>1</v>
      </c>
      <c r="C238" s="62" t="s">
        <v>763</v>
      </c>
      <c r="D238" s="63" t="s">
        <v>764</v>
      </c>
      <c r="E238" s="63" t="s">
        <v>765</v>
      </c>
      <c r="F238" s="13" t="str">
        <f t="shared" si="6"/>
        <v>No</v>
      </c>
      <c r="G238" s="14">
        <v>2222251.5767992632</v>
      </c>
      <c r="H238" s="13" t="s">
        <v>36</v>
      </c>
      <c r="I238" s="13" t="s">
        <v>30</v>
      </c>
      <c r="J238" s="13" t="s">
        <v>40</v>
      </c>
      <c r="K238" s="13" t="s">
        <v>30</v>
      </c>
      <c r="L238" s="13">
        <v>3</v>
      </c>
      <c r="M238" s="13">
        <v>2</v>
      </c>
      <c r="N238" s="13">
        <v>2</v>
      </c>
      <c r="O238" s="13">
        <v>2</v>
      </c>
      <c r="P238" s="13" t="s">
        <v>32</v>
      </c>
      <c r="Q238" s="89">
        <v>1</v>
      </c>
      <c r="R238" s="13" t="s">
        <v>766</v>
      </c>
      <c r="S238" s="13" t="s">
        <v>34</v>
      </c>
      <c r="T238" s="13" t="s">
        <v>30</v>
      </c>
      <c r="U238" s="13" t="s">
        <v>30</v>
      </c>
      <c r="V238" s="13" t="s">
        <v>30</v>
      </c>
      <c r="W238" s="13" t="s">
        <v>35</v>
      </c>
      <c r="X238" s="13" t="str">
        <f t="shared" si="7"/>
        <v>Yes</v>
      </c>
      <c r="Y238" s="15">
        <v>7.9099004714510215E-2</v>
      </c>
      <c r="Z238" s="16" t="s">
        <v>36</v>
      </c>
      <c r="AA238" s="13" t="s">
        <v>30</v>
      </c>
      <c r="AB238" s="13" t="s">
        <v>37</v>
      </c>
    </row>
    <row r="239" spans="1:28" ht="15" x14ac:dyDescent="0.25">
      <c r="A239" s="8" t="s">
        <v>767</v>
      </c>
      <c r="B239" s="8" t="b">
        <v>1</v>
      </c>
      <c r="C239" s="62" t="s">
        <v>767</v>
      </c>
      <c r="D239" s="63" t="s">
        <v>768</v>
      </c>
      <c r="E239" s="63" t="s">
        <v>769</v>
      </c>
      <c r="F239" s="13" t="str">
        <f t="shared" si="6"/>
        <v>No</v>
      </c>
      <c r="G239" s="14">
        <v>-28254.839647521338</v>
      </c>
      <c r="H239" s="13" t="s">
        <v>30</v>
      </c>
      <c r="I239" s="13" t="s">
        <v>30</v>
      </c>
      <c r="J239" s="13" t="s">
        <v>40</v>
      </c>
      <c r="K239" s="13" t="s">
        <v>36</v>
      </c>
      <c r="L239" s="13">
        <v>3</v>
      </c>
      <c r="M239" s="13">
        <v>2</v>
      </c>
      <c r="N239" s="13">
        <v>2</v>
      </c>
      <c r="O239" s="13">
        <v>2</v>
      </c>
      <c r="P239" s="13" t="s">
        <v>44</v>
      </c>
      <c r="Q239" s="89">
        <v>2</v>
      </c>
      <c r="R239" s="13" t="s">
        <v>62</v>
      </c>
      <c r="S239" s="13" t="s">
        <v>34</v>
      </c>
      <c r="T239" s="13" t="s">
        <v>30</v>
      </c>
      <c r="U239" s="13" t="s">
        <v>30</v>
      </c>
      <c r="V239" s="13" t="s">
        <v>30</v>
      </c>
      <c r="W239" s="13" t="s">
        <v>35</v>
      </c>
      <c r="X239" s="13" t="str">
        <f t="shared" si="7"/>
        <v>No</v>
      </c>
      <c r="Y239" s="15">
        <v>7.8876230932612479E-2</v>
      </c>
      <c r="Z239" s="16" t="s">
        <v>36</v>
      </c>
      <c r="AA239" s="13" t="s">
        <v>36</v>
      </c>
      <c r="AB239" s="13" t="s">
        <v>86</v>
      </c>
    </row>
    <row r="240" spans="1:28" ht="15" x14ac:dyDescent="0.25">
      <c r="A240" s="8" t="s">
        <v>770</v>
      </c>
      <c r="B240" s="8" t="b">
        <v>1</v>
      </c>
      <c r="C240" s="62" t="s">
        <v>770</v>
      </c>
      <c r="D240" s="63" t="s">
        <v>771</v>
      </c>
      <c r="E240" s="63"/>
      <c r="F240" s="13" t="str">
        <f t="shared" si="6"/>
        <v>No</v>
      </c>
      <c r="G240" s="14">
        <v>2056366.6921005875</v>
      </c>
      <c r="H240" s="13" t="s">
        <v>36</v>
      </c>
      <c r="I240" s="13" t="s">
        <v>30</v>
      </c>
      <c r="J240" s="13" t="s">
        <v>40</v>
      </c>
      <c r="K240" s="13" t="s">
        <v>30</v>
      </c>
      <c r="L240" s="13">
        <v>3</v>
      </c>
      <c r="M240" s="13">
        <v>2</v>
      </c>
      <c r="N240" s="13">
        <v>2</v>
      </c>
      <c r="O240" s="13">
        <v>2</v>
      </c>
      <c r="P240" s="13" t="s">
        <v>32</v>
      </c>
      <c r="Q240" s="89">
        <v>1</v>
      </c>
      <c r="R240" s="13" t="s">
        <v>528</v>
      </c>
      <c r="S240" s="13" t="s">
        <v>34</v>
      </c>
      <c r="T240" s="13" t="s">
        <v>30</v>
      </c>
      <c r="U240" s="13" t="s">
        <v>30</v>
      </c>
      <c r="V240" s="13" t="s">
        <v>30</v>
      </c>
      <c r="W240" s="13" t="s">
        <v>36</v>
      </c>
      <c r="X240" s="13" t="str">
        <f t="shared" si="7"/>
        <v>No</v>
      </c>
      <c r="Y240" s="15">
        <v>3.3928571428571426E-2</v>
      </c>
      <c r="Z240" s="16" t="s">
        <v>36</v>
      </c>
      <c r="AA240" s="13" t="s">
        <v>36</v>
      </c>
      <c r="AB240" s="13" t="s">
        <v>86</v>
      </c>
    </row>
    <row r="241" spans="1:28" ht="15" x14ac:dyDescent="0.25">
      <c r="A241" s="8" t="s">
        <v>772</v>
      </c>
      <c r="B241" s="8" t="b">
        <v>1</v>
      </c>
      <c r="C241" s="62" t="s">
        <v>772</v>
      </c>
      <c r="D241" s="63" t="s">
        <v>773</v>
      </c>
      <c r="E241" s="63"/>
      <c r="F241" s="13" t="str">
        <f t="shared" si="6"/>
        <v>No</v>
      </c>
      <c r="G241" s="14">
        <v>10895692.767628068</v>
      </c>
      <c r="H241" s="13" t="s">
        <v>36</v>
      </c>
      <c r="I241" s="13" t="s">
        <v>30</v>
      </c>
      <c r="J241" s="13" t="s">
        <v>40</v>
      </c>
      <c r="K241" s="13" t="s">
        <v>30</v>
      </c>
      <c r="L241" s="13">
        <v>3</v>
      </c>
      <c r="M241" s="13">
        <v>2</v>
      </c>
      <c r="N241" s="13">
        <v>2</v>
      </c>
      <c r="O241" s="13">
        <v>2</v>
      </c>
      <c r="P241" s="13" t="s">
        <v>44</v>
      </c>
      <c r="Q241" s="89">
        <v>2</v>
      </c>
      <c r="R241" s="13" t="s">
        <v>71</v>
      </c>
      <c r="S241" s="13" t="s">
        <v>34</v>
      </c>
      <c r="T241" s="13" t="s">
        <v>30</v>
      </c>
      <c r="U241" s="13" t="s">
        <v>30</v>
      </c>
      <c r="V241" s="13" t="s">
        <v>30</v>
      </c>
      <c r="W241" s="13" t="s">
        <v>36</v>
      </c>
      <c r="X241" s="13" t="str">
        <f t="shared" si="7"/>
        <v>Yes</v>
      </c>
      <c r="Y241" s="15">
        <v>0.2572251175334378</v>
      </c>
      <c r="Z241" s="16" t="s">
        <v>36</v>
      </c>
      <c r="AA241" s="13" t="s">
        <v>30</v>
      </c>
      <c r="AB241" s="13" t="s">
        <v>37</v>
      </c>
    </row>
    <row r="242" spans="1:28" ht="15" x14ac:dyDescent="0.25">
      <c r="A242" s="8" t="s">
        <v>774</v>
      </c>
      <c r="B242" s="8" t="b">
        <v>1</v>
      </c>
      <c r="C242" s="62" t="s">
        <v>774</v>
      </c>
      <c r="D242" s="63" t="s">
        <v>209</v>
      </c>
      <c r="E242" s="63" t="s">
        <v>775</v>
      </c>
      <c r="F242" s="13" t="str">
        <f t="shared" si="6"/>
        <v>No</v>
      </c>
      <c r="G242" s="14">
        <v>4066029.6703480426</v>
      </c>
      <c r="H242" s="13" t="s">
        <v>36</v>
      </c>
      <c r="I242" s="13" t="s">
        <v>30</v>
      </c>
      <c r="J242" s="13" t="s">
        <v>40</v>
      </c>
      <c r="K242" s="13" t="s">
        <v>30</v>
      </c>
      <c r="L242" s="13">
        <v>3</v>
      </c>
      <c r="M242" s="13">
        <v>2</v>
      </c>
      <c r="N242" s="13">
        <v>2</v>
      </c>
      <c r="O242" s="13">
        <v>2</v>
      </c>
      <c r="P242" s="13" t="s">
        <v>44</v>
      </c>
      <c r="Q242" s="89">
        <v>2</v>
      </c>
      <c r="R242" s="13" t="s">
        <v>776</v>
      </c>
      <c r="S242" s="13" t="s">
        <v>34</v>
      </c>
      <c r="T242" s="13" t="s">
        <v>30</v>
      </c>
      <c r="U242" s="13" t="s">
        <v>30</v>
      </c>
      <c r="V242" s="13" t="s">
        <v>30</v>
      </c>
      <c r="W242" s="13" t="s">
        <v>36</v>
      </c>
      <c r="X242" s="13" t="str">
        <f t="shared" si="7"/>
        <v>Yes</v>
      </c>
      <c r="Y242" s="15">
        <v>3.2241014799154331E-2</v>
      </c>
      <c r="Z242" s="16" t="s">
        <v>36</v>
      </c>
      <c r="AA242" s="13" t="s">
        <v>36</v>
      </c>
      <c r="AB242" s="13" t="s">
        <v>37</v>
      </c>
    </row>
    <row r="243" spans="1:28" ht="15" x14ac:dyDescent="0.25">
      <c r="A243" s="8" t="s">
        <v>777</v>
      </c>
      <c r="B243" s="8" t="b">
        <v>1</v>
      </c>
      <c r="C243" s="62" t="s">
        <v>777</v>
      </c>
      <c r="D243" s="63" t="s">
        <v>209</v>
      </c>
      <c r="E243" s="63" t="s">
        <v>778</v>
      </c>
      <c r="F243" s="13" t="str">
        <f t="shared" si="6"/>
        <v>No</v>
      </c>
      <c r="G243" s="14">
        <v>20984076.400680345</v>
      </c>
      <c r="H243" s="13" t="s">
        <v>36</v>
      </c>
      <c r="I243" s="13" t="s">
        <v>30</v>
      </c>
      <c r="J243" s="13" t="s">
        <v>40</v>
      </c>
      <c r="K243" s="13" t="s">
        <v>30</v>
      </c>
      <c r="L243" s="13">
        <v>3</v>
      </c>
      <c r="M243" s="13">
        <v>2</v>
      </c>
      <c r="N243" s="13">
        <v>2</v>
      </c>
      <c r="O243" s="13">
        <v>2</v>
      </c>
      <c r="P243" s="13" t="s">
        <v>44</v>
      </c>
      <c r="Q243" s="89">
        <v>2</v>
      </c>
      <c r="R243" s="13" t="s">
        <v>137</v>
      </c>
      <c r="S243" s="13" t="s">
        <v>34</v>
      </c>
      <c r="T243" s="13" t="s">
        <v>30</v>
      </c>
      <c r="U243" s="13" t="s">
        <v>30</v>
      </c>
      <c r="V243" s="13" t="s">
        <v>30</v>
      </c>
      <c r="W243" s="13" t="s">
        <v>36</v>
      </c>
      <c r="X243" s="13" t="str">
        <f t="shared" si="7"/>
        <v>Yes</v>
      </c>
      <c r="Y243" s="15">
        <v>0.23362985463224126</v>
      </c>
      <c r="Z243" s="16" t="s">
        <v>36</v>
      </c>
      <c r="AA243" s="13" t="s">
        <v>36</v>
      </c>
      <c r="AB243" s="13" t="s">
        <v>37</v>
      </c>
    </row>
    <row r="244" spans="1:28" ht="15" x14ac:dyDescent="0.25">
      <c r="A244" s="8" t="s">
        <v>779</v>
      </c>
      <c r="B244" s="8" t="b">
        <v>1</v>
      </c>
      <c r="C244" s="62" t="s">
        <v>779</v>
      </c>
      <c r="D244" s="63" t="s">
        <v>780</v>
      </c>
      <c r="E244" s="63" t="s">
        <v>781</v>
      </c>
      <c r="F244" s="13" t="str">
        <f t="shared" si="6"/>
        <v>Yes</v>
      </c>
      <c r="G244" s="14">
        <v>42904579.951403283</v>
      </c>
      <c r="H244" s="13" t="s">
        <v>36</v>
      </c>
      <c r="I244" s="13" t="s">
        <v>36</v>
      </c>
      <c r="J244" s="13" t="s">
        <v>40</v>
      </c>
      <c r="K244" s="13" t="s">
        <v>36</v>
      </c>
      <c r="L244" s="13">
        <v>3</v>
      </c>
      <c r="M244" s="13">
        <v>2</v>
      </c>
      <c r="N244" s="13">
        <v>2</v>
      </c>
      <c r="O244" s="13">
        <v>2</v>
      </c>
      <c r="P244" s="13" t="s">
        <v>44</v>
      </c>
      <c r="Q244" s="89">
        <v>2</v>
      </c>
      <c r="R244" s="13" t="s">
        <v>54</v>
      </c>
      <c r="S244" s="13" t="s">
        <v>34</v>
      </c>
      <c r="T244" s="13" t="s">
        <v>30</v>
      </c>
      <c r="U244" s="13" t="s">
        <v>30</v>
      </c>
      <c r="V244" s="13" t="s">
        <v>36</v>
      </c>
      <c r="W244" s="13" t="s">
        <v>36</v>
      </c>
      <c r="X244" s="13" t="str">
        <f t="shared" si="7"/>
        <v>Yes</v>
      </c>
      <c r="Y244" s="15">
        <v>0.23197015407153587</v>
      </c>
      <c r="Z244" s="16" t="s">
        <v>36</v>
      </c>
      <c r="AA244" s="13" t="s">
        <v>36</v>
      </c>
      <c r="AB244" s="13" t="s">
        <v>37</v>
      </c>
    </row>
    <row r="245" spans="1:28" ht="15" x14ac:dyDescent="0.25">
      <c r="A245" s="8" t="s">
        <v>782</v>
      </c>
      <c r="B245" s="8" t="b">
        <v>1</v>
      </c>
      <c r="C245" s="62" t="s">
        <v>782</v>
      </c>
      <c r="D245" s="63" t="s">
        <v>783</v>
      </c>
      <c r="E245" s="63" t="s">
        <v>784</v>
      </c>
      <c r="F245" s="13" t="str">
        <f t="shared" si="6"/>
        <v>No</v>
      </c>
      <c r="G245" s="14">
        <v>3140135.8143335823</v>
      </c>
      <c r="H245" s="13" t="s">
        <v>30</v>
      </c>
      <c r="I245" s="13" t="s">
        <v>30</v>
      </c>
      <c r="J245" s="13" t="s">
        <v>40</v>
      </c>
      <c r="K245" s="13" t="s">
        <v>30</v>
      </c>
      <c r="L245" s="13">
        <v>3</v>
      </c>
      <c r="M245" s="13">
        <v>2</v>
      </c>
      <c r="N245" s="13">
        <v>2</v>
      </c>
      <c r="O245" s="13">
        <v>2</v>
      </c>
      <c r="P245" s="13" t="s">
        <v>44</v>
      </c>
      <c r="Q245" s="89">
        <v>2</v>
      </c>
      <c r="R245" s="13" t="s">
        <v>50</v>
      </c>
      <c r="S245" s="13" t="s">
        <v>34</v>
      </c>
      <c r="T245" s="13" t="s">
        <v>30</v>
      </c>
      <c r="U245" s="13" t="s">
        <v>30</v>
      </c>
      <c r="V245" s="13" t="s">
        <v>30</v>
      </c>
      <c r="W245" s="13" t="s">
        <v>35</v>
      </c>
      <c r="X245" s="13" t="str">
        <f t="shared" si="7"/>
        <v>No</v>
      </c>
      <c r="Y245" s="15">
        <v>0.1045192653943104</v>
      </c>
      <c r="Z245" s="16" t="s">
        <v>36</v>
      </c>
      <c r="AA245" s="13" t="s">
        <v>30</v>
      </c>
      <c r="AB245" s="13" t="s">
        <v>86</v>
      </c>
    </row>
    <row r="246" spans="1:28" ht="15" x14ac:dyDescent="0.25">
      <c r="A246" s="8" t="s">
        <v>785</v>
      </c>
      <c r="B246" s="8" t="b">
        <v>1</v>
      </c>
      <c r="C246" s="62" t="s">
        <v>785</v>
      </c>
      <c r="D246" s="63" t="s">
        <v>786</v>
      </c>
      <c r="E246" s="63"/>
      <c r="F246" s="13" t="str">
        <f t="shared" si="6"/>
        <v>Yes</v>
      </c>
      <c r="G246" s="14">
        <v>52721822.404341884</v>
      </c>
      <c r="H246" s="13" t="s">
        <v>36</v>
      </c>
      <c r="I246" s="13" t="s">
        <v>36</v>
      </c>
      <c r="J246" s="13" t="s">
        <v>40</v>
      </c>
      <c r="K246" s="13" t="s">
        <v>36</v>
      </c>
      <c r="L246" s="13">
        <v>3</v>
      </c>
      <c r="M246" s="13">
        <v>2</v>
      </c>
      <c r="N246" s="13">
        <v>2</v>
      </c>
      <c r="O246" s="13">
        <v>2</v>
      </c>
      <c r="P246" s="13" t="s">
        <v>44</v>
      </c>
      <c r="Q246" s="89">
        <v>2</v>
      </c>
      <c r="R246" s="13" t="s">
        <v>178</v>
      </c>
      <c r="S246" s="13" t="s">
        <v>34</v>
      </c>
      <c r="T246" s="13" t="s">
        <v>36</v>
      </c>
      <c r="U246" s="13" t="s">
        <v>30</v>
      </c>
      <c r="V246" s="13" t="s">
        <v>36</v>
      </c>
      <c r="W246" s="13" t="s">
        <v>36</v>
      </c>
      <c r="X246" s="13" t="str">
        <f t="shared" si="7"/>
        <v>Yes</v>
      </c>
      <c r="Y246" s="15">
        <v>0.42558893876347431</v>
      </c>
      <c r="Z246" s="16" t="s">
        <v>36</v>
      </c>
      <c r="AA246" s="13" t="s">
        <v>36</v>
      </c>
      <c r="AB246" s="13" t="s">
        <v>37</v>
      </c>
    </row>
    <row r="247" spans="1:28" ht="15" x14ac:dyDescent="0.25">
      <c r="A247" s="8" t="s">
        <v>787</v>
      </c>
      <c r="B247" s="8" t="b">
        <v>1</v>
      </c>
      <c r="C247" s="62" t="s">
        <v>787</v>
      </c>
      <c r="D247" s="63" t="s">
        <v>788</v>
      </c>
      <c r="E247" s="63"/>
      <c r="F247" s="13" t="str">
        <f t="shared" si="6"/>
        <v>Yes</v>
      </c>
      <c r="G247" s="14">
        <v>15038369.602483697</v>
      </c>
      <c r="H247" s="13" t="s">
        <v>36</v>
      </c>
      <c r="I247" s="13" t="s">
        <v>36</v>
      </c>
      <c r="J247" s="13" t="s">
        <v>40</v>
      </c>
      <c r="K247" s="13" t="s">
        <v>36</v>
      </c>
      <c r="L247" s="13">
        <v>3</v>
      </c>
      <c r="M247" s="13">
        <v>2</v>
      </c>
      <c r="N247" s="13">
        <v>2</v>
      </c>
      <c r="O247" s="13">
        <v>2</v>
      </c>
      <c r="P247" s="13" t="s">
        <v>44</v>
      </c>
      <c r="Q247" s="89">
        <v>2</v>
      </c>
      <c r="R247" s="13" t="s">
        <v>239</v>
      </c>
      <c r="S247" s="13" t="s">
        <v>34</v>
      </c>
      <c r="T247" s="13" t="s">
        <v>36</v>
      </c>
      <c r="U247" s="13" t="s">
        <v>30</v>
      </c>
      <c r="V247" s="13" t="s">
        <v>36</v>
      </c>
      <c r="W247" s="13" t="s">
        <v>36</v>
      </c>
      <c r="X247" s="13" t="str">
        <f t="shared" si="7"/>
        <v>Yes</v>
      </c>
      <c r="Y247" s="15">
        <v>0.31695337852229588</v>
      </c>
      <c r="Z247" s="16" t="s">
        <v>36</v>
      </c>
      <c r="AA247" s="13" t="s">
        <v>36</v>
      </c>
      <c r="AB247" s="13" t="s">
        <v>37</v>
      </c>
    </row>
    <row r="248" spans="1:28" ht="15" x14ac:dyDescent="0.25">
      <c r="A248" s="8" t="s">
        <v>789</v>
      </c>
      <c r="B248" s="8" t="b">
        <v>1</v>
      </c>
      <c r="C248" s="62" t="s">
        <v>789</v>
      </c>
      <c r="D248" s="63" t="s">
        <v>790</v>
      </c>
      <c r="E248" s="63"/>
      <c r="F248" s="13" t="str">
        <f t="shared" si="6"/>
        <v>Yes</v>
      </c>
      <c r="G248" s="14">
        <v>2253190.265280575</v>
      </c>
      <c r="H248" s="13" t="s">
        <v>36</v>
      </c>
      <c r="I248" s="13" t="s">
        <v>36</v>
      </c>
      <c r="J248" s="13" t="s">
        <v>40</v>
      </c>
      <c r="K248" s="13" t="s">
        <v>30</v>
      </c>
      <c r="L248" s="13">
        <v>3</v>
      </c>
      <c r="M248" s="13">
        <v>2</v>
      </c>
      <c r="N248" s="13">
        <v>2</v>
      </c>
      <c r="O248" s="13">
        <v>2</v>
      </c>
      <c r="P248" s="13" t="s">
        <v>32</v>
      </c>
      <c r="Q248" s="89">
        <v>1</v>
      </c>
      <c r="R248" s="13" t="s">
        <v>791</v>
      </c>
      <c r="S248" s="13" t="s">
        <v>34</v>
      </c>
      <c r="T248" s="13" t="s">
        <v>36</v>
      </c>
      <c r="U248" s="13" t="s">
        <v>30</v>
      </c>
      <c r="V248" s="13" t="s">
        <v>36</v>
      </c>
      <c r="W248" s="13" t="s">
        <v>36</v>
      </c>
      <c r="X248" s="13" t="str">
        <f t="shared" si="7"/>
        <v>Yes</v>
      </c>
      <c r="Y248" s="15">
        <v>0.19561802837898995</v>
      </c>
      <c r="Z248" s="16" t="s">
        <v>36</v>
      </c>
      <c r="AA248" s="13" t="s">
        <v>36</v>
      </c>
      <c r="AB248" s="13" t="s">
        <v>37</v>
      </c>
    </row>
    <row r="249" spans="1:28" ht="15" x14ac:dyDescent="0.25">
      <c r="A249" s="8" t="s">
        <v>792</v>
      </c>
      <c r="B249" s="8" t="b">
        <v>1</v>
      </c>
      <c r="C249" s="62" t="s">
        <v>792</v>
      </c>
      <c r="D249" s="63" t="s">
        <v>793</v>
      </c>
      <c r="E249" s="63" t="s">
        <v>794</v>
      </c>
      <c r="F249" s="13" t="str">
        <f t="shared" si="6"/>
        <v>No</v>
      </c>
      <c r="G249" s="14">
        <v>505369.47706924879</v>
      </c>
      <c r="H249" s="13" t="s">
        <v>30</v>
      </c>
      <c r="I249" s="13" t="s">
        <v>30</v>
      </c>
      <c r="J249" s="13" t="s">
        <v>40</v>
      </c>
      <c r="K249" s="13" t="s">
        <v>30</v>
      </c>
      <c r="L249" s="13">
        <v>3</v>
      </c>
      <c r="M249" s="13">
        <v>2</v>
      </c>
      <c r="N249" s="13">
        <v>2</v>
      </c>
      <c r="O249" s="13">
        <v>2</v>
      </c>
      <c r="P249" s="13" t="s">
        <v>44</v>
      </c>
      <c r="Q249" s="89">
        <v>2</v>
      </c>
      <c r="R249" s="13" t="s">
        <v>493</v>
      </c>
      <c r="S249" s="13" t="s">
        <v>34</v>
      </c>
      <c r="T249" s="13" t="s">
        <v>30</v>
      </c>
      <c r="U249" s="13" t="s">
        <v>30</v>
      </c>
      <c r="V249" s="13" t="s">
        <v>30</v>
      </c>
      <c r="W249" s="13" t="s">
        <v>35</v>
      </c>
      <c r="X249" s="13" t="str">
        <f t="shared" si="7"/>
        <v>No</v>
      </c>
      <c r="Y249" s="15">
        <v>2.5356244761106456E-2</v>
      </c>
      <c r="Z249" s="16" t="s">
        <v>36</v>
      </c>
      <c r="AA249" s="13" t="s">
        <v>30</v>
      </c>
      <c r="AB249" s="13" t="s">
        <v>86</v>
      </c>
    </row>
    <row r="250" spans="1:28" ht="15" x14ac:dyDescent="0.25">
      <c r="A250" s="8" t="s">
        <v>795</v>
      </c>
      <c r="B250" s="8" t="b">
        <v>1</v>
      </c>
      <c r="C250" s="62" t="s">
        <v>795</v>
      </c>
      <c r="D250" s="63" t="s">
        <v>796</v>
      </c>
      <c r="E250" s="63"/>
      <c r="F250" s="13" t="str">
        <f t="shared" si="6"/>
        <v>Yes</v>
      </c>
      <c r="G250" s="14">
        <v>13023494.772915671</v>
      </c>
      <c r="H250" s="13" t="s">
        <v>36</v>
      </c>
      <c r="I250" s="13" t="s">
        <v>36</v>
      </c>
      <c r="J250" s="13" t="s">
        <v>40</v>
      </c>
      <c r="K250" s="13" t="s">
        <v>30</v>
      </c>
      <c r="L250" s="13">
        <v>3</v>
      </c>
      <c r="M250" s="13">
        <v>2</v>
      </c>
      <c r="N250" s="13">
        <v>2</v>
      </c>
      <c r="O250" s="13">
        <v>2</v>
      </c>
      <c r="P250" s="13" t="s">
        <v>44</v>
      </c>
      <c r="Q250" s="89">
        <v>2</v>
      </c>
      <c r="R250" s="13" t="s">
        <v>207</v>
      </c>
      <c r="S250" s="13" t="s">
        <v>34</v>
      </c>
      <c r="T250" s="13" t="s">
        <v>30</v>
      </c>
      <c r="U250" s="13" t="s">
        <v>30</v>
      </c>
      <c r="V250" s="13" t="s">
        <v>36</v>
      </c>
      <c r="W250" s="13" t="s">
        <v>36</v>
      </c>
      <c r="X250" s="13" t="str">
        <f t="shared" si="7"/>
        <v>Yes</v>
      </c>
      <c r="Y250" s="15">
        <v>0.21209531140624724</v>
      </c>
      <c r="Z250" s="16" t="s">
        <v>36</v>
      </c>
      <c r="AA250" s="13" t="s">
        <v>36</v>
      </c>
      <c r="AB250" s="13" t="s">
        <v>37</v>
      </c>
    </row>
    <row r="251" spans="1:28" ht="15" x14ac:dyDescent="0.25">
      <c r="A251" s="8" t="s">
        <v>797</v>
      </c>
      <c r="B251" s="8" t="b">
        <v>1</v>
      </c>
      <c r="C251" s="62" t="s">
        <v>797</v>
      </c>
      <c r="D251" s="63" t="s">
        <v>798</v>
      </c>
      <c r="E251" s="63"/>
      <c r="F251" s="13" t="str">
        <f t="shared" si="6"/>
        <v>No</v>
      </c>
      <c r="G251" s="14">
        <v>-101178.52161417301</v>
      </c>
      <c r="H251" s="13" t="s">
        <v>30</v>
      </c>
      <c r="I251" s="13" t="s">
        <v>58</v>
      </c>
      <c r="J251" s="13" t="s">
        <v>40</v>
      </c>
      <c r="K251" s="13" t="s">
        <v>30</v>
      </c>
      <c r="L251" s="13">
        <v>3</v>
      </c>
      <c r="M251" s="13">
        <v>2</v>
      </c>
      <c r="N251" s="13">
        <v>2</v>
      </c>
      <c r="O251" s="13">
        <v>2</v>
      </c>
      <c r="P251" s="13" t="s">
        <v>44</v>
      </c>
      <c r="Q251" s="89">
        <v>2</v>
      </c>
      <c r="R251" s="13" t="s">
        <v>673</v>
      </c>
      <c r="S251" s="13" t="s">
        <v>44</v>
      </c>
      <c r="T251" s="13" t="s">
        <v>30</v>
      </c>
      <c r="U251" s="13" t="s">
        <v>30</v>
      </c>
      <c r="V251" s="13" t="s">
        <v>30</v>
      </c>
      <c r="W251" s="13" t="s">
        <v>35</v>
      </c>
      <c r="X251" s="13" t="str">
        <f t="shared" si="7"/>
        <v>No</v>
      </c>
      <c r="Y251" s="15">
        <v>1.4653865588681153E-2</v>
      </c>
      <c r="Z251" s="16" t="s">
        <v>36</v>
      </c>
      <c r="AA251" s="13" t="s">
        <v>30</v>
      </c>
      <c r="AB251" s="13" t="s">
        <v>86</v>
      </c>
    </row>
    <row r="252" spans="1:28" ht="15" x14ac:dyDescent="0.25">
      <c r="A252" s="8" t="s">
        <v>799</v>
      </c>
      <c r="B252" s="8" t="b">
        <v>1</v>
      </c>
      <c r="C252" s="62" t="s">
        <v>799</v>
      </c>
      <c r="D252" s="63" t="s">
        <v>800</v>
      </c>
      <c r="E252" s="63" t="s">
        <v>801</v>
      </c>
      <c r="F252" s="13" t="str">
        <f t="shared" si="6"/>
        <v>No</v>
      </c>
      <c r="G252" s="14">
        <v>503586.09897255391</v>
      </c>
      <c r="H252" s="13" t="s">
        <v>30</v>
      </c>
      <c r="I252" s="13" t="s">
        <v>30</v>
      </c>
      <c r="J252" s="13" t="s">
        <v>40</v>
      </c>
      <c r="K252" s="13" t="s">
        <v>30</v>
      </c>
      <c r="L252" s="13">
        <v>3</v>
      </c>
      <c r="M252" s="13">
        <v>2</v>
      </c>
      <c r="N252" s="13">
        <v>2</v>
      </c>
      <c r="O252" s="13">
        <v>2</v>
      </c>
      <c r="P252" s="13" t="s">
        <v>44</v>
      </c>
      <c r="Q252" s="89">
        <v>2</v>
      </c>
      <c r="R252" s="13" t="s">
        <v>103</v>
      </c>
      <c r="S252" s="13" t="s">
        <v>34</v>
      </c>
      <c r="T252" s="13" t="s">
        <v>30</v>
      </c>
      <c r="U252" s="13" t="s">
        <v>30</v>
      </c>
      <c r="V252" s="13" t="s">
        <v>30</v>
      </c>
      <c r="W252" s="13" t="s">
        <v>35</v>
      </c>
      <c r="X252" s="13" t="str">
        <f t="shared" si="7"/>
        <v>No</v>
      </c>
      <c r="Y252" s="15">
        <v>3.9761284935409404E-2</v>
      </c>
      <c r="Z252" s="16" t="s">
        <v>36</v>
      </c>
      <c r="AA252" s="13" t="s">
        <v>30</v>
      </c>
      <c r="AB252" s="13" t="s">
        <v>86</v>
      </c>
    </row>
    <row r="253" spans="1:28" ht="15" x14ac:dyDescent="0.25">
      <c r="A253" s="8" t="s">
        <v>802</v>
      </c>
      <c r="B253" s="8" t="b">
        <v>1</v>
      </c>
      <c r="C253" s="62" t="s">
        <v>802</v>
      </c>
      <c r="D253" s="63" t="s">
        <v>803</v>
      </c>
      <c r="E253" s="63" t="s">
        <v>804</v>
      </c>
      <c r="F253" s="13" t="str">
        <f t="shared" si="6"/>
        <v>Yes</v>
      </c>
      <c r="G253" s="14">
        <v>35165833.648086719</v>
      </c>
      <c r="H253" s="13" t="s">
        <v>36</v>
      </c>
      <c r="I253" s="13" t="s">
        <v>36</v>
      </c>
      <c r="J253" s="13" t="s">
        <v>164</v>
      </c>
      <c r="K253" s="13" t="s">
        <v>36</v>
      </c>
      <c r="L253" s="13">
        <v>3</v>
      </c>
      <c r="M253" s="13">
        <v>2</v>
      </c>
      <c r="N253" s="13">
        <v>1</v>
      </c>
      <c r="O253" s="13">
        <v>2</v>
      </c>
      <c r="P253" s="13" t="s">
        <v>44</v>
      </c>
      <c r="Q253" s="89">
        <v>2</v>
      </c>
      <c r="R253" s="13" t="s">
        <v>62</v>
      </c>
      <c r="S253" s="13" t="s">
        <v>36</v>
      </c>
      <c r="T253" s="13" t="s">
        <v>30</v>
      </c>
      <c r="U253" s="13" t="s">
        <v>30</v>
      </c>
      <c r="V253" s="13" t="s">
        <v>30</v>
      </c>
      <c r="W253" s="13" t="s">
        <v>36</v>
      </c>
      <c r="X253" s="13" t="str">
        <f t="shared" si="7"/>
        <v>Yes</v>
      </c>
      <c r="Y253" s="15">
        <v>0.10515935471178438</v>
      </c>
      <c r="Z253" s="16" t="s">
        <v>36</v>
      </c>
      <c r="AA253" s="13" t="s">
        <v>36</v>
      </c>
      <c r="AB253" s="13" t="s">
        <v>37</v>
      </c>
    </row>
    <row r="254" spans="1:28" ht="15" x14ac:dyDescent="0.25">
      <c r="A254" s="8" t="s">
        <v>805</v>
      </c>
      <c r="B254" s="8" t="b">
        <v>1</v>
      </c>
      <c r="C254" s="62" t="s">
        <v>805</v>
      </c>
      <c r="D254" s="63" t="s">
        <v>806</v>
      </c>
      <c r="E254" s="63" t="s">
        <v>807</v>
      </c>
      <c r="F254" s="13" t="str">
        <f t="shared" si="6"/>
        <v>Yes</v>
      </c>
      <c r="G254" s="14">
        <v>1092202.2682554228</v>
      </c>
      <c r="H254" s="13" t="s">
        <v>36</v>
      </c>
      <c r="I254" s="13" t="s">
        <v>36</v>
      </c>
      <c r="J254" s="13" t="s">
        <v>134</v>
      </c>
      <c r="K254" s="13" t="s">
        <v>30</v>
      </c>
      <c r="L254" s="13">
        <v>3</v>
      </c>
      <c r="M254" s="13">
        <v>1</v>
      </c>
      <c r="N254" s="13">
        <v>2</v>
      </c>
      <c r="O254" s="13">
        <v>2</v>
      </c>
      <c r="P254" s="13" t="s">
        <v>44</v>
      </c>
      <c r="Q254" s="89">
        <v>2</v>
      </c>
      <c r="R254" s="13" t="s">
        <v>45</v>
      </c>
      <c r="S254" s="13" t="s">
        <v>34</v>
      </c>
      <c r="T254" s="13" t="s">
        <v>36</v>
      </c>
      <c r="U254" s="13" t="s">
        <v>36</v>
      </c>
      <c r="V254" s="13" t="s">
        <v>30</v>
      </c>
      <c r="W254" s="13" t="s">
        <v>36</v>
      </c>
      <c r="X254" s="13" t="str">
        <f t="shared" si="7"/>
        <v>Yes</v>
      </c>
      <c r="Y254" s="15">
        <v>0.49431574784986981</v>
      </c>
      <c r="Z254" s="16" t="s">
        <v>36</v>
      </c>
      <c r="AA254" s="13" t="s">
        <v>55</v>
      </c>
      <c r="AB254" s="13" t="s">
        <v>86</v>
      </c>
    </row>
    <row r="255" spans="1:28" ht="15" x14ac:dyDescent="0.25">
      <c r="A255" s="8" t="s">
        <v>808</v>
      </c>
      <c r="B255" s="8" t="b">
        <v>1</v>
      </c>
      <c r="C255" s="62" t="s">
        <v>808</v>
      </c>
      <c r="D255" s="63" t="s">
        <v>809</v>
      </c>
      <c r="E255" s="63" t="s">
        <v>810</v>
      </c>
      <c r="F255" s="13" t="str">
        <f t="shared" si="6"/>
        <v>No</v>
      </c>
      <c r="G255" s="14">
        <v>267372.37518142862</v>
      </c>
      <c r="H255" s="13" t="s">
        <v>30</v>
      </c>
      <c r="I255" s="13" t="s">
        <v>30</v>
      </c>
      <c r="J255" s="13" t="s">
        <v>40</v>
      </c>
      <c r="K255" s="13" t="s">
        <v>30</v>
      </c>
      <c r="L255" s="13">
        <v>3</v>
      </c>
      <c r="M255" s="13">
        <v>2</v>
      </c>
      <c r="N255" s="13">
        <v>2</v>
      </c>
      <c r="O255" s="13">
        <v>2</v>
      </c>
      <c r="P255" s="13" t="s">
        <v>32</v>
      </c>
      <c r="Q255" s="89">
        <v>1</v>
      </c>
      <c r="R255" s="13" t="s">
        <v>811</v>
      </c>
      <c r="S255" s="13" t="s">
        <v>34</v>
      </c>
      <c r="T255" s="13" t="s">
        <v>36</v>
      </c>
      <c r="U255" s="13" t="s">
        <v>30</v>
      </c>
      <c r="V255" s="13" t="s">
        <v>30</v>
      </c>
      <c r="W255" s="13" t="s">
        <v>35</v>
      </c>
      <c r="X255" s="13" t="str">
        <f t="shared" si="7"/>
        <v>Yes</v>
      </c>
      <c r="Y255" s="15">
        <v>0.22364217252396165</v>
      </c>
      <c r="Z255" s="16" t="s">
        <v>36</v>
      </c>
      <c r="AA255" s="13" t="s">
        <v>36</v>
      </c>
      <c r="AB255" s="13" t="s">
        <v>37</v>
      </c>
    </row>
    <row r="256" spans="1:28" ht="15" x14ac:dyDescent="0.25">
      <c r="A256" s="8" t="s">
        <v>812</v>
      </c>
      <c r="B256" s="8" t="b">
        <v>1</v>
      </c>
      <c r="C256" s="62" t="s">
        <v>812</v>
      </c>
      <c r="D256" s="63" t="s">
        <v>813</v>
      </c>
      <c r="E256" s="63" t="s">
        <v>814</v>
      </c>
      <c r="F256" s="13" t="str">
        <f t="shared" si="6"/>
        <v>No</v>
      </c>
      <c r="G256" s="14">
        <v>991914.65008243138</v>
      </c>
      <c r="H256" s="13" t="s">
        <v>30</v>
      </c>
      <c r="I256" s="13" t="s">
        <v>30</v>
      </c>
      <c r="J256" s="13" t="s">
        <v>40</v>
      </c>
      <c r="K256" s="13" t="s">
        <v>30</v>
      </c>
      <c r="L256" s="13">
        <v>3</v>
      </c>
      <c r="M256" s="13">
        <v>2</v>
      </c>
      <c r="N256" s="13">
        <v>2</v>
      </c>
      <c r="O256" s="13">
        <v>2</v>
      </c>
      <c r="P256" s="13" t="s">
        <v>32</v>
      </c>
      <c r="Q256" s="89">
        <v>1</v>
      </c>
      <c r="R256" s="13" t="s">
        <v>815</v>
      </c>
      <c r="S256" s="13" t="s">
        <v>34</v>
      </c>
      <c r="T256" s="13" t="s">
        <v>30</v>
      </c>
      <c r="U256" s="13" t="s">
        <v>30</v>
      </c>
      <c r="V256" s="13" t="s">
        <v>30</v>
      </c>
      <c r="W256" s="13" t="s">
        <v>35</v>
      </c>
      <c r="X256" s="13" t="str">
        <f t="shared" si="7"/>
        <v>No</v>
      </c>
      <c r="Y256" s="15">
        <v>9.9431048496342461E-2</v>
      </c>
      <c r="Z256" s="16" t="s">
        <v>36</v>
      </c>
      <c r="AA256" s="13" t="s">
        <v>30</v>
      </c>
      <c r="AB256" s="13" t="s">
        <v>86</v>
      </c>
    </row>
    <row r="257" spans="1:28" ht="15" x14ac:dyDescent="0.25">
      <c r="A257" s="8" t="s">
        <v>816</v>
      </c>
      <c r="B257" s="8" t="b">
        <v>1</v>
      </c>
      <c r="C257" s="62" t="s">
        <v>816</v>
      </c>
      <c r="D257" s="63" t="s">
        <v>817</v>
      </c>
      <c r="E257" s="63"/>
      <c r="F257" s="13" t="str">
        <f t="shared" si="6"/>
        <v>No</v>
      </c>
      <c r="G257" s="14">
        <v>-453384.73491826106</v>
      </c>
      <c r="H257" s="13" t="s">
        <v>30</v>
      </c>
      <c r="I257" s="13" t="s">
        <v>30</v>
      </c>
      <c r="J257" s="13" t="s">
        <v>134</v>
      </c>
      <c r="K257" s="13" t="s">
        <v>30</v>
      </c>
      <c r="L257" s="13">
        <v>3</v>
      </c>
      <c r="M257" s="13">
        <v>1</v>
      </c>
      <c r="N257" s="13">
        <v>2</v>
      </c>
      <c r="O257" s="13">
        <v>2</v>
      </c>
      <c r="P257" s="13" t="s">
        <v>44</v>
      </c>
      <c r="Q257" s="89">
        <v>2</v>
      </c>
      <c r="R257" s="13" t="s">
        <v>85</v>
      </c>
      <c r="S257" s="13" t="s">
        <v>34</v>
      </c>
      <c r="T257" s="13" t="s">
        <v>30</v>
      </c>
      <c r="U257" s="13" t="s">
        <v>30</v>
      </c>
      <c r="V257" s="13" t="s">
        <v>30</v>
      </c>
      <c r="W257" s="13" t="s">
        <v>35</v>
      </c>
      <c r="X257" s="13" t="str">
        <f t="shared" si="7"/>
        <v>Yes</v>
      </c>
      <c r="Y257" s="15">
        <v>0.24493463318208364</v>
      </c>
      <c r="Z257" s="16" t="s">
        <v>36</v>
      </c>
      <c r="AA257" s="13" t="s">
        <v>55</v>
      </c>
      <c r="AB257" s="13" t="s">
        <v>86</v>
      </c>
    </row>
    <row r="258" spans="1:28" ht="15" x14ac:dyDescent="0.25">
      <c r="A258" s="8" t="s">
        <v>818</v>
      </c>
      <c r="B258" s="8" t="b">
        <v>1</v>
      </c>
      <c r="C258" s="62" t="s">
        <v>818</v>
      </c>
      <c r="D258" s="63" t="s">
        <v>819</v>
      </c>
      <c r="E258" s="63" t="s">
        <v>820</v>
      </c>
      <c r="F258" s="13" t="str">
        <f t="shared" si="6"/>
        <v>No</v>
      </c>
      <c r="G258" s="14">
        <v>592030.13194076775</v>
      </c>
      <c r="H258" s="13" t="s">
        <v>36</v>
      </c>
      <c r="I258" s="13" t="s">
        <v>30</v>
      </c>
      <c r="J258" s="13" t="s">
        <v>40</v>
      </c>
      <c r="K258" s="13" t="s">
        <v>30</v>
      </c>
      <c r="L258" s="13">
        <v>3</v>
      </c>
      <c r="M258" s="13">
        <v>2</v>
      </c>
      <c r="N258" s="13">
        <v>2</v>
      </c>
      <c r="O258" s="13">
        <v>2</v>
      </c>
      <c r="P258" s="13" t="s">
        <v>32</v>
      </c>
      <c r="Q258" s="89">
        <v>1</v>
      </c>
      <c r="R258" s="13" t="s">
        <v>821</v>
      </c>
      <c r="S258" s="13" t="s">
        <v>34</v>
      </c>
      <c r="T258" s="13" t="s">
        <v>36</v>
      </c>
      <c r="U258" s="13" t="s">
        <v>30</v>
      </c>
      <c r="V258" s="13" t="s">
        <v>30</v>
      </c>
      <c r="W258" s="13" t="s">
        <v>36</v>
      </c>
      <c r="X258" s="13" t="str">
        <f t="shared" si="7"/>
        <v>Yes</v>
      </c>
      <c r="Y258" s="15">
        <v>0.23936170212765959</v>
      </c>
      <c r="Z258" s="16" t="s">
        <v>30</v>
      </c>
      <c r="AA258" s="13" t="s">
        <v>36</v>
      </c>
      <c r="AB258" s="13" t="s">
        <v>37</v>
      </c>
    </row>
    <row r="259" spans="1:28" ht="15" x14ac:dyDescent="0.25">
      <c r="A259" s="8" t="s">
        <v>822</v>
      </c>
      <c r="B259" s="8" t="b">
        <v>1</v>
      </c>
      <c r="C259" s="62" t="s">
        <v>822</v>
      </c>
      <c r="D259" s="63" t="s">
        <v>823</v>
      </c>
      <c r="E259" s="63"/>
      <c r="F259" s="13" t="str">
        <f t="shared" si="6"/>
        <v>Yes</v>
      </c>
      <c r="G259" s="14">
        <v>45407628.783500351</v>
      </c>
      <c r="H259" s="13" t="s">
        <v>36</v>
      </c>
      <c r="I259" s="13" t="s">
        <v>36</v>
      </c>
      <c r="J259" s="13" t="s">
        <v>40</v>
      </c>
      <c r="K259" s="13" t="s">
        <v>36</v>
      </c>
      <c r="L259" s="13">
        <v>3</v>
      </c>
      <c r="M259" s="13">
        <v>2</v>
      </c>
      <c r="N259" s="13">
        <v>2</v>
      </c>
      <c r="O259" s="13">
        <v>2</v>
      </c>
      <c r="P259" s="13" t="s">
        <v>44</v>
      </c>
      <c r="Q259" s="89">
        <v>2</v>
      </c>
      <c r="R259" s="13" t="s">
        <v>45</v>
      </c>
      <c r="S259" s="13" t="s">
        <v>34</v>
      </c>
      <c r="T259" s="13" t="s">
        <v>36</v>
      </c>
      <c r="U259" s="13" t="s">
        <v>36</v>
      </c>
      <c r="V259" s="13" t="s">
        <v>36</v>
      </c>
      <c r="W259" s="13" t="s">
        <v>36</v>
      </c>
      <c r="X259" s="13" t="str">
        <f t="shared" si="7"/>
        <v>Yes</v>
      </c>
      <c r="Y259" s="15">
        <v>0.3424645812705514</v>
      </c>
      <c r="Z259" s="16" t="s">
        <v>36</v>
      </c>
      <c r="AA259" s="13" t="s">
        <v>36</v>
      </c>
      <c r="AB259" s="13" t="s">
        <v>37</v>
      </c>
    </row>
    <row r="260" spans="1:28" ht="15" x14ac:dyDescent="0.25">
      <c r="A260" s="8" t="s">
        <v>824</v>
      </c>
      <c r="B260" s="8" t="b">
        <v>1</v>
      </c>
      <c r="C260" s="62" t="s">
        <v>824</v>
      </c>
      <c r="D260" s="63" t="s">
        <v>825</v>
      </c>
      <c r="E260" s="63"/>
      <c r="F260" s="13" t="str">
        <f t="shared" ref="F260:F323" si="8">IF(OR(S260="Yes",T260="Yes",U260="Yes",V260="Yes")*AND(H260="Yes",W260="Yes",X260="Yes",Z260="Yes",Y260&gt;0.01),"Yes","No")</f>
        <v>No</v>
      </c>
      <c r="G260" s="14">
        <v>-1109341.6542441403</v>
      </c>
      <c r="H260" s="13" t="s">
        <v>30</v>
      </c>
      <c r="I260" s="13" t="s">
        <v>30</v>
      </c>
      <c r="J260" s="13" t="s">
        <v>134</v>
      </c>
      <c r="K260" s="13" t="s">
        <v>30</v>
      </c>
      <c r="L260" s="13">
        <v>3</v>
      </c>
      <c r="M260" s="13">
        <v>1</v>
      </c>
      <c r="N260" s="13">
        <v>2</v>
      </c>
      <c r="O260" s="13">
        <v>2</v>
      </c>
      <c r="P260" s="13" t="s">
        <v>44</v>
      </c>
      <c r="Q260" s="89">
        <v>2</v>
      </c>
      <c r="R260" s="13" t="s">
        <v>62</v>
      </c>
      <c r="S260" s="13" t="s">
        <v>34</v>
      </c>
      <c r="T260" s="13" t="s">
        <v>36</v>
      </c>
      <c r="U260" s="13" t="s">
        <v>36</v>
      </c>
      <c r="V260" s="13" t="s">
        <v>30</v>
      </c>
      <c r="W260" s="13" t="s">
        <v>35</v>
      </c>
      <c r="X260" s="13" t="str">
        <f t="shared" ref="X260:X323" si="9">IF(OR(J260="State/IMD",J260="Private IMD",J260="State Chest", S260="Yes"),"Yes",IF(AB260="Yes", "Yes", IF(OR(AB260="No",AB260="No Record"),"No","")))</f>
        <v>Yes</v>
      </c>
      <c r="Y260" s="15">
        <v>0.47139047952091623</v>
      </c>
      <c r="Z260" s="16" t="s">
        <v>36</v>
      </c>
      <c r="AA260" s="13" t="s">
        <v>30</v>
      </c>
      <c r="AB260" s="13" t="s">
        <v>30</v>
      </c>
    </row>
    <row r="261" spans="1:28" ht="15" x14ac:dyDescent="0.25">
      <c r="A261" s="8" t="s">
        <v>826</v>
      </c>
      <c r="B261" s="8" t="b">
        <v>1</v>
      </c>
      <c r="C261" s="62" t="s">
        <v>826</v>
      </c>
      <c r="D261" s="63" t="s">
        <v>827</v>
      </c>
      <c r="E261" s="63" t="s">
        <v>828</v>
      </c>
      <c r="F261" s="13" t="str">
        <f t="shared" si="8"/>
        <v>No</v>
      </c>
      <c r="G261" s="14">
        <v>37015.419215523281</v>
      </c>
      <c r="H261" s="13" t="s">
        <v>30</v>
      </c>
      <c r="I261" s="13" t="s">
        <v>30</v>
      </c>
      <c r="J261" s="13" t="s">
        <v>40</v>
      </c>
      <c r="K261" s="13" t="s">
        <v>36</v>
      </c>
      <c r="L261" s="13">
        <v>3</v>
      </c>
      <c r="M261" s="13">
        <v>2</v>
      </c>
      <c r="N261" s="13">
        <v>2</v>
      </c>
      <c r="O261" s="13">
        <v>2</v>
      </c>
      <c r="P261" s="13" t="s">
        <v>44</v>
      </c>
      <c r="Q261" s="89">
        <v>2</v>
      </c>
      <c r="R261" s="13" t="s">
        <v>103</v>
      </c>
      <c r="S261" s="13" t="s">
        <v>34</v>
      </c>
      <c r="T261" s="13" t="s">
        <v>30</v>
      </c>
      <c r="U261" s="13" t="s">
        <v>30</v>
      </c>
      <c r="V261" s="13" t="s">
        <v>30</v>
      </c>
      <c r="W261" s="13" t="s">
        <v>35</v>
      </c>
      <c r="X261" s="13" t="str">
        <f t="shared" si="9"/>
        <v>No</v>
      </c>
      <c r="Y261" s="15">
        <v>3.6995981709851737E-2</v>
      </c>
      <c r="Z261" s="16" t="s">
        <v>36</v>
      </c>
      <c r="AA261" s="13" t="s">
        <v>36</v>
      </c>
      <c r="AB261" s="13" t="s">
        <v>86</v>
      </c>
    </row>
    <row r="262" spans="1:28" ht="15" x14ac:dyDescent="0.25">
      <c r="A262" s="8" t="s">
        <v>829</v>
      </c>
      <c r="B262" s="8" t="b">
        <v>1</v>
      </c>
      <c r="C262" s="62" t="s">
        <v>829</v>
      </c>
      <c r="D262" s="63" t="s">
        <v>439</v>
      </c>
      <c r="E262" s="63" t="s">
        <v>830</v>
      </c>
      <c r="F262" s="13" t="str">
        <f t="shared" si="8"/>
        <v>No</v>
      </c>
      <c r="G262" s="14">
        <v>19289934.055306938</v>
      </c>
      <c r="H262" s="13" t="s">
        <v>30</v>
      </c>
      <c r="I262" s="13" t="s">
        <v>30</v>
      </c>
      <c r="J262" s="13" t="s">
        <v>40</v>
      </c>
      <c r="K262" s="13" t="s">
        <v>30</v>
      </c>
      <c r="L262" s="13">
        <v>3</v>
      </c>
      <c r="M262" s="13">
        <v>2</v>
      </c>
      <c r="N262" s="13">
        <v>2</v>
      </c>
      <c r="O262" s="13">
        <v>2</v>
      </c>
      <c r="P262" s="13" t="s">
        <v>44</v>
      </c>
      <c r="Q262" s="89">
        <v>2</v>
      </c>
      <c r="R262" s="13" t="s">
        <v>74</v>
      </c>
      <c r="S262" s="13" t="s">
        <v>34</v>
      </c>
      <c r="T262" s="13" t="s">
        <v>30</v>
      </c>
      <c r="U262" s="13" t="s">
        <v>30</v>
      </c>
      <c r="V262" s="13" t="s">
        <v>30</v>
      </c>
      <c r="W262" s="13" t="s">
        <v>35</v>
      </c>
      <c r="X262" s="13" t="str">
        <f t="shared" si="9"/>
        <v>Yes</v>
      </c>
      <c r="Y262" s="15">
        <v>0.10537190082644628</v>
      </c>
      <c r="Z262" s="16" t="s">
        <v>36</v>
      </c>
      <c r="AA262" s="13" t="s">
        <v>30</v>
      </c>
      <c r="AB262" s="13" t="s">
        <v>37</v>
      </c>
    </row>
    <row r="263" spans="1:28" ht="15" x14ac:dyDescent="0.25">
      <c r="A263" s="8" t="s">
        <v>831</v>
      </c>
      <c r="B263" s="8" t="b">
        <v>1</v>
      </c>
      <c r="C263" s="62" t="s">
        <v>831</v>
      </c>
      <c r="D263" s="63" t="s">
        <v>209</v>
      </c>
      <c r="E263" s="63" t="s">
        <v>832</v>
      </c>
      <c r="F263" s="13" t="str">
        <f t="shared" si="8"/>
        <v>Yes</v>
      </c>
      <c r="G263" s="14">
        <v>-75076833.711921334</v>
      </c>
      <c r="H263" s="13" t="s">
        <v>36</v>
      </c>
      <c r="I263" s="13" t="s">
        <v>36</v>
      </c>
      <c r="J263" s="13" t="s">
        <v>40</v>
      </c>
      <c r="K263" s="13" t="s">
        <v>36</v>
      </c>
      <c r="L263" s="13">
        <v>3</v>
      </c>
      <c r="M263" s="13">
        <v>2</v>
      </c>
      <c r="N263" s="13">
        <v>2</v>
      </c>
      <c r="O263" s="13">
        <v>1</v>
      </c>
      <c r="P263" s="13" t="s">
        <v>44</v>
      </c>
      <c r="Q263" s="89">
        <v>2</v>
      </c>
      <c r="R263" s="13" t="s">
        <v>137</v>
      </c>
      <c r="S263" s="13" t="s">
        <v>36</v>
      </c>
      <c r="T263" s="13" t="s">
        <v>36</v>
      </c>
      <c r="U263" s="13" t="s">
        <v>30</v>
      </c>
      <c r="V263" s="13" t="s">
        <v>36</v>
      </c>
      <c r="W263" s="13" t="s">
        <v>36</v>
      </c>
      <c r="X263" s="13" t="str">
        <f t="shared" si="9"/>
        <v>Yes</v>
      </c>
      <c r="Y263" s="15">
        <v>0.46038089291289414</v>
      </c>
      <c r="Z263" s="16" t="s">
        <v>36</v>
      </c>
      <c r="AA263" s="13" t="s">
        <v>36</v>
      </c>
      <c r="AB263" s="13" t="s">
        <v>37</v>
      </c>
    </row>
    <row r="264" spans="1:28" ht="15" x14ac:dyDescent="0.25">
      <c r="A264" s="8" t="s">
        <v>833</v>
      </c>
      <c r="B264" s="8" t="b">
        <v>1</v>
      </c>
      <c r="C264" s="62" t="s">
        <v>833</v>
      </c>
      <c r="D264" s="63" t="s">
        <v>834</v>
      </c>
      <c r="E264" s="63" t="s">
        <v>835</v>
      </c>
      <c r="F264" s="13" t="str">
        <f t="shared" si="8"/>
        <v>No</v>
      </c>
      <c r="G264" s="14">
        <v>977129.50106976496</v>
      </c>
      <c r="H264" s="13" t="s">
        <v>36</v>
      </c>
      <c r="I264" s="13" t="s">
        <v>36</v>
      </c>
      <c r="J264" s="13" t="s">
        <v>31</v>
      </c>
      <c r="K264" s="13" t="s">
        <v>30</v>
      </c>
      <c r="L264" s="13">
        <v>3</v>
      </c>
      <c r="M264" s="13">
        <v>2</v>
      </c>
      <c r="N264" s="13">
        <v>2</v>
      </c>
      <c r="O264" s="13">
        <v>2</v>
      </c>
      <c r="P264" s="13" t="s">
        <v>32</v>
      </c>
      <c r="Q264" s="89">
        <v>1</v>
      </c>
      <c r="R264" s="13" t="s">
        <v>836</v>
      </c>
      <c r="S264" s="13" t="s">
        <v>34</v>
      </c>
      <c r="T264" s="13" t="s">
        <v>30</v>
      </c>
      <c r="U264" s="13" t="s">
        <v>30</v>
      </c>
      <c r="V264" s="13" t="s">
        <v>30</v>
      </c>
      <c r="W264" s="13" t="s">
        <v>36</v>
      </c>
      <c r="X264" s="13" t="str">
        <f t="shared" si="9"/>
        <v>Yes</v>
      </c>
      <c r="Y264" s="15">
        <v>8.1733136386016744E-2</v>
      </c>
      <c r="Z264" s="16" t="s">
        <v>36</v>
      </c>
      <c r="AA264" s="13" t="s">
        <v>36</v>
      </c>
      <c r="AB264" s="13" t="s">
        <v>37</v>
      </c>
    </row>
    <row r="265" spans="1:28" ht="15" x14ac:dyDescent="0.25">
      <c r="A265" s="8" t="s">
        <v>837</v>
      </c>
      <c r="B265" s="8" t="b">
        <v>1</v>
      </c>
      <c r="C265" s="62" t="s">
        <v>837</v>
      </c>
      <c r="D265" s="63" t="s">
        <v>838</v>
      </c>
      <c r="E265" s="63" t="s">
        <v>839</v>
      </c>
      <c r="F265" s="13" t="str">
        <f t="shared" si="8"/>
        <v>No</v>
      </c>
      <c r="G265" s="14">
        <v>-1203208.2655327267</v>
      </c>
      <c r="H265" s="13" t="s">
        <v>30</v>
      </c>
      <c r="I265" s="13" t="s">
        <v>30</v>
      </c>
      <c r="J265" s="13" t="s">
        <v>40</v>
      </c>
      <c r="K265" s="13" t="s">
        <v>36</v>
      </c>
      <c r="L265" s="13">
        <v>3</v>
      </c>
      <c r="M265" s="13">
        <v>2</v>
      </c>
      <c r="N265" s="13">
        <v>2</v>
      </c>
      <c r="O265" s="13">
        <v>2</v>
      </c>
      <c r="P265" s="13" t="s">
        <v>44</v>
      </c>
      <c r="Q265" s="89">
        <v>2</v>
      </c>
      <c r="R265" s="13" t="s">
        <v>77</v>
      </c>
      <c r="S265" s="13" t="s">
        <v>34</v>
      </c>
      <c r="T265" s="13" t="s">
        <v>30</v>
      </c>
      <c r="U265" s="13" t="s">
        <v>30</v>
      </c>
      <c r="V265" s="13" t="s">
        <v>30</v>
      </c>
      <c r="W265" s="13" t="s">
        <v>35</v>
      </c>
      <c r="X265" s="13" t="str">
        <f t="shared" si="9"/>
        <v>Yes</v>
      </c>
      <c r="Y265" s="15">
        <v>6.1528525296017225E-2</v>
      </c>
      <c r="Z265" s="16" t="s">
        <v>36</v>
      </c>
      <c r="AA265" s="13" t="s">
        <v>36</v>
      </c>
      <c r="AB265" s="13" t="s">
        <v>37</v>
      </c>
    </row>
    <row r="266" spans="1:28" ht="15" x14ac:dyDescent="0.25">
      <c r="A266" s="8" t="s">
        <v>840</v>
      </c>
      <c r="B266" s="8" t="b">
        <v>1</v>
      </c>
      <c r="C266" s="62" t="s">
        <v>840</v>
      </c>
      <c r="D266" s="63" t="s">
        <v>841</v>
      </c>
      <c r="E266" s="63" t="s">
        <v>842</v>
      </c>
      <c r="F266" s="13" t="str">
        <f t="shared" si="8"/>
        <v>No</v>
      </c>
      <c r="G266" s="14">
        <v>-4312933.2170756739</v>
      </c>
      <c r="H266" s="13" t="s">
        <v>30</v>
      </c>
      <c r="I266" s="13" t="s">
        <v>30</v>
      </c>
      <c r="J266" s="13" t="s">
        <v>134</v>
      </c>
      <c r="K266" s="13" t="s">
        <v>30</v>
      </c>
      <c r="L266" s="13">
        <v>3</v>
      </c>
      <c r="M266" s="13">
        <v>1</v>
      </c>
      <c r="N266" s="13">
        <v>2</v>
      </c>
      <c r="O266" s="13">
        <v>2</v>
      </c>
      <c r="P266" s="13" t="s">
        <v>44</v>
      </c>
      <c r="Q266" s="89">
        <v>2</v>
      </c>
      <c r="R266" s="13" t="s">
        <v>174</v>
      </c>
      <c r="S266" s="13" t="s">
        <v>34</v>
      </c>
      <c r="T266" s="13" t="s">
        <v>30</v>
      </c>
      <c r="U266" s="13" t="s">
        <v>30</v>
      </c>
      <c r="V266" s="13" t="s">
        <v>30</v>
      </c>
      <c r="W266" s="13" t="s">
        <v>35</v>
      </c>
      <c r="X266" s="13" t="str">
        <f t="shared" si="9"/>
        <v>Yes</v>
      </c>
      <c r="Y266" s="15">
        <v>0.27485564511361171</v>
      </c>
      <c r="Z266" s="16" t="s">
        <v>36</v>
      </c>
      <c r="AA266" s="13" t="s">
        <v>30</v>
      </c>
      <c r="AB266" s="13" t="s">
        <v>86</v>
      </c>
    </row>
    <row r="267" spans="1:28" ht="15" x14ac:dyDescent="0.25">
      <c r="A267" s="8" t="s">
        <v>843</v>
      </c>
      <c r="B267" s="8" t="b">
        <v>1</v>
      </c>
      <c r="C267" s="62" t="s">
        <v>843</v>
      </c>
      <c r="D267" s="63" t="s">
        <v>844</v>
      </c>
      <c r="E267" s="63"/>
      <c r="F267" s="13" t="str">
        <f t="shared" si="8"/>
        <v>No</v>
      </c>
      <c r="G267" s="14">
        <v>8177908.2199802389</v>
      </c>
      <c r="H267" s="13" t="s">
        <v>36</v>
      </c>
      <c r="I267" s="13" t="s">
        <v>30</v>
      </c>
      <c r="J267" s="13" t="s">
        <v>40</v>
      </c>
      <c r="K267" s="13" t="s">
        <v>30</v>
      </c>
      <c r="L267" s="13">
        <v>3</v>
      </c>
      <c r="M267" s="13">
        <v>2</v>
      </c>
      <c r="N267" s="13">
        <v>2</v>
      </c>
      <c r="O267" s="13">
        <v>2</v>
      </c>
      <c r="P267" s="13" t="s">
        <v>44</v>
      </c>
      <c r="Q267" s="89">
        <v>2</v>
      </c>
      <c r="R267" s="13" t="s">
        <v>77</v>
      </c>
      <c r="S267" s="13" t="s">
        <v>34</v>
      </c>
      <c r="T267" s="13" t="s">
        <v>30</v>
      </c>
      <c r="U267" s="13" t="s">
        <v>30</v>
      </c>
      <c r="V267" s="13" t="s">
        <v>30</v>
      </c>
      <c r="W267" s="13" t="s">
        <v>36</v>
      </c>
      <c r="X267" s="13" t="str">
        <f t="shared" si="9"/>
        <v>Yes</v>
      </c>
      <c r="Y267" s="15">
        <v>0.11943883191643476</v>
      </c>
      <c r="Z267" s="16" t="s">
        <v>36</v>
      </c>
      <c r="AA267" s="13" t="s">
        <v>36</v>
      </c>
      <c r="AB267" s="13" t="s">
        <v>37</v>
      </c>
    </row>
    <row r="268" spans="1:28" ht="15" x14ac:dyDescent="0.25">
      <c r="A268" s="8" t="s">
        <v>845</v>
      </c>
      <c r="B268" s="8" t="b">
        <v>1</v>
      </c>
      <c r="C268" s="62" t="s">
        <v>845</v>
      </c>
      <c r="D268" s="63" t="s">
        <v>846</v>
      </c>
      <c r="E268" s="63"/>
      <c r="F268" s="13" t="str">
        <f t="shared" si="8"/>
        <v>No</v>
      </c>
      <c r="G268" s="14">
        <v>37167399.564676806</v>
      </c>
      <c r="H268" s="13" t="s">
        <v>36</v>
      </c>
      <c r="I268" s="13" t="s">
        <v>30</v>
      </c>
      <c r="J268" s="13" t="s">
        <v>40</v>
      </c>
      <c r="K268" s="13" t="s">
        <v>30</v>
      </c>
      <c r="L268" s="13">
        <v>3</v>
      </c>
      <c r="M268" s="13">
        <v>2</v>
      </c>
      <c r="N268" s="13">
        <v>2</v>
      </c>
      <c r="O268" s="13">
        <v>2</v>
      </c>
      <c r="P268" s="13" t="s">
        <v>44</v>
      </c>
      <c r="Q268" s="89">
        <v>2</v>
      </c>
      <c r="R268" s="13" t="s">
        <v>45</v>
      </c>
      <c r="S268" s="13" t="s">
        <v>34</v>
      </c>
      <c r="T268" s="13" t="s">
        <v>30</v>
      </c>
      <c r="U268" s="13" t="s">
        <v>30</v>
      </c>
      <c r="V268" s="13" t="s">
        <v>30</v>
      </c>
      <c r="W268" s="13" t="s">
        <v>36</v>
      </c>
      <c r="X268" s="13" t="str">
        <f t="shared" si="9"/>
        <v>No</v>
      </c>
      <c r="Y268" s="15">
        <v>0.21080348545547486</v>
      </c>
      <c r="Z268" s="16" t="s">
        <v>36</v>
      </c>
      <c r="AA268" s="13" t="s">
        <v>30</v>
      </c>
      <c r="AB268" s="13" t="s">
        <v>30</v>
      </c>
    </row>
    <row r="269" spans="1:28" ht="15" x14ac:dyDescent="0.25">
      <c r="A269" s="8" t="s">
        <v>847</v>
      </c>
      <c r="B269" s="8" t="b">
        <v>1</v>
      </c>
      <c r="C269" s="62" t="s">
        <v>847</v>
      </c>
      <c r="D269" s="63" t="s">
        <v>848</v>
      </c>
      <c r="E269" s="63" t="s">
        <v>849</v>
      </c>
      <c r="F269" s="13" t="str">
        <f t="shared" si="8"/>
        <v>No</v>
      </c>
      <c r="G269" s="14">
        <v>724952.43262637057</v>
      </c>
      <c r="H269" s="13" t="s">
        <v>30</v>
      </c>
      <c r="I269" s="13" t="s">
        <v>30</v>
      </c>
      <c r="J269" s="13" t="s">
        <v>40</v>
      </c>
      <c r="K269" s="13" t="s">
        <v>30</v>
      </c>
      <c r="L269" s="13">
        <v>3</v>
      </c>
      <c r="M269" s="13">
        <v>2</v>
      </c>
      <c r="N269" s="13">
        <v>2</v>
      </c>
      <c r="O269" s="13">
        <v>2</v>
      </c>
      <c r="P269" s="13" t="s">
        <v>44</v>
      </c>
      <c r="Q269" s="89">
        <v>2</v>
      </c>
      <c r="R269" s="13" t="s">
        <v>81</v>
      </c>
      <c r="S269" s="13" t="s">
        <v>34</v>
      </c>
      <c r="T269" s="13" t="s">
        <v>30</v>
      </c>
      <c r="U269" s="13" t="s">
        <v>30</v>
      </c>
      <c r="V269" s="13" t="s">
        <v>30</v>
      </c>
      <c r="W269" s="13" t="s">
        <v>35</v>
      </c>
      <c r="X269" s="13" t="str">
        <f t="shared" si="9"/>
        <v>No</v>
      </c>
      <c r="Y269" s="15">
        <v>7.8427799040155524E-2</v>
      </c>
      <c r="Z269" s="16" t="s">
        <v>36</v>
      </c>
      <c r="AA269" s="13" t="s">
        <v>30</v>
      </c>
      <c r="AB269" s="13" t="s">
        <v>86</v>
      </c>
    </row>
    <row r="270" spans="1:28" ht="15" x14ac:dyDescent="0.25">
      <c r="A270" s="8" t="s">
        <v>850</v>
      </c>
      <c r="B270" s="8" t="b">
        <v>1</v>
      </c>
      <c r="C270" s="62" t="s">
        <v>850</v>
      </c>
      <c r="D270" s="63" t="s">
        <v>851</v>
      </c>
      <c r="E270" s="63"/>
      <c r="F270" s="13" t="str">
        <f t="shared" si="8"/>
        <v>Yes</v>
      </c>
      <c r="G270" s="14">
        <v>44652272.790977158</v>
      </c>
      <c r="H270" s="13" t="s">
        <v>36</v>
      </c>
      <c r="I270" s="13" t="s">
        <v>36</v>
      </c>
      <c r="J270" s="13" t="s">
        <v>40</v>
      </c>
      <c r="K270" s="13" t="s">
        <v>36</v>
      </c>
      <c r="L270" s="13">
        <v>3</v>
      </c>
      <c r="M270" s="13">
        <v>2</v>
      </c>
      <c r="N270" s="13">
        <v>2</v>
      </c>
      <c r="O270" s="13">
        <v>2</v>
      </c>
      <c r="P270" s="13" t="s">
        <v>44</v>
      </c>
      <c r="Q270" s="89">
        <v>2</v>
      </c>
      <c r="R270" s="13" t="s">
        <v>45</v>
      </c>
      <c r="S270" s="13" t="s">
        <v>34</v>
      </c>
      <c r="T270" s="13" t="s">
        <v>36</v>
      </c>
      <c r="U270" s="13" t="s">
        <v>36</v>
      </c>
      <c r="V270" s="13" t="s">
        <v>36</v>
      </c>
      <c r="W270" s="13" t="s">
        <v>36</v>
      </c>
      <c r="X270" s="13" t="str">
        <f t="shared" si="9"/>
        <v>Yes</v>
      </c>
      <c r="Y270" s="15">
        <v>0.32755743651753327</v>
      </c>
      <c r="Z270" s="16" t="s">
        <v>36</v>
      </c>
      <c r="AA270" s="13" t="s">
        <v>36</v>
      </c>
      <c r="AB270" s="13" t="s">
        <v>37</v>
      </c>
    </row>
    <row r="271" spans="1:28" ht="15" x14ac:dyDescent="0.25">
      <c r="A271" s="8" t="s">
        <v>852</v>
      </c>
      <c r="B271" s="8" t="b">
        <v>1</v>
      </c>
      <c r="C271" s="62" t="s">
        <v>852</v>
      </c>
      <c r="D271" s="63" t="s">
        <v>209</v>
      </c>
      <c r="E271" s="63" t="s">
        <v>853</v>
      </c>
      <c r="F271" s="13" t="str">
        <f t="shared" si="8"/>
        <v>No</v>
      </c>
      <c r="G271" s="14">
        <v>15208582.284959828</v>
      </c>
      <c r="H271" s="13" t="s">
        <v>36</v>
      </c>
      <c r="I271" s="13" t="s">
        <v>30</v>
      </c>
      <c r="J271" s="13" t="s">
        <v>40</v>
      </c>
      <c r="K271" s="13" t="s">
        <v>30</v>
      </c>
      <c r="L271" s="13">
        <v>3</v>
      </c>
      <c r="M271" s="13">
        <v>2</v>
      </c>
      <c r="N271" s="13">
        <v>2</v>
      </c>
      <c r="O271" s="13">
        <v>2</v>
      </c>
      <c r="P271" s="13" t="s">
        <v>44</v>
      </c>
      <c r="Q271" s="89">
        <v>2</v>
      </c>
      <c r="R271" s="13" t="s">
        <v>77</v>
      </c>
      <c r="S271" s="13" t="s">
        <v>34</v>
      </c>
      <c r="T271" s="13" t="s">
        <v>30</v>
      </c>
      <c r="U271" s="13" t="s">
        <v>30</v>
      </c>
      <c r="V271" s="13" t="s">
        <v>30</v>
      </c>
      <c r="W271" s="13" t="s">
        <v>36</v>
      </c>
      <c r="X271" s="13" t="str">
        <f t="shared" si="9"/>
        <v>Yes</v>
      </c>
      <c r="Y271" s="15">
        <v>8.8640562740689627E-2</v>
      </c>
      <c r="Z271" s="16" t="s">
        <v>36</v>
      </c>
      <c r="AA271" s="13" t="s">
        <v>36</v>
      </c>
      <c r="AB271" s="13" t="s">
        <v>37</v>
      </c>
    </row>
    <row r="272" spans="1:28" ht="15" x14ac:dyDescent="0.25">
      <c r="A272" s="8" t="s">
        <v>854</v>
      </c>
      <c r="B272" s="8" t="b">
        <v>1</v>
      </c>
      <c r="C272" s="62" t="s">
        <v>854</v>
      </c>
      <c r="D272" s="63" t="s">
        <v>855</v>
      </c>
      <c r="E272" s="63" t="s">
        <v>856</v>
      </c>
      <c r="F272" s="13" t="str">
        <f t="shared" si="8"/>
        <v>Yes</v>
      </c>
      <c r="G272" s="14">
        <v>23856470.329753675</v>
      </c>
      <c r="H272" s="13" t="s">
        <v>36</v>
      </c>
      <c r="I272" s="13" t="s">
        <v>36</v>
      </c>
      <c r="J272" s="13" t="s">
        <v>40</v>
      </c>
      <c r="K272" s="13" t="s">
        <v>36</v>
      </c>
      <c r="L272" s="13">
        <v>3</v>
      </c>
      <c r="M272" s="13">
        <v>2</v>
      </c>
      <c r="N272" s="13">
        <v>2</v>
      </c>
      <c r="O272" s="13">
        <v>2</v>
      </c>
      <c r="P272" s="13" t="s">
        <v>44</v>
      </c>
      <c r="Q272" s="89">
        <v>2</v>
      </c>
      <c r="R272" s="13" t="s">
        <v>857</v>
      </c>
      <c r="S272" s="13" t="s">
        <v>34</v>
      </c>
      <c r="T272" s="13" t="s">
        <v>30</v>
      </c>
      <c r="U272" s="13" t="s">
        <v>30</v>
      </c>
      <c r="V272" s="13" t="s">
        <v>36</v>
      </c>
      <c r="W272" s="13" t="s">
        <v>36</v>
      </c>
      <c r="X272" s="13" t="str">
        <f t="shared" si="9"/>
        <v>Yes</v>
      </c>
      <c r="Y272" s="15">
        <v>0.1940329283380389</v>
      </c>
      <c r="Z272" s="16" t="s">
        <v>36</v>
      </c>
      <c r="AA272" s="13" t="s">
        <v>36</v>
      </c>
      <c r="AB272" s="13" t="s">
        <v>37</v>
      </c>
    </row>
    <row r="273" spans="1:28" ht="15" x14ac:dyDescent="0.25">
      <c r="A273" s="8" t="s">
        <v>858</v>
      </c>
      <c r="B273" s="8" t="b">
        <v>1</v>
      </c>
      <c r="C273" s="62" t="s">
        <v>858</v>
      </c>
      <c r="D273" s="63" t="s">
        <v>859</v>
      </c>
      <c r="E273" s="63" t="s">
        <v>860</v>
      </c>
      <c r="F273" s="13" t="str">
        <f t="shared" si="8"/>
        <v>No</v>
      </c>
      <c r="G273" s="14">
        <v>-2644400.0433781305</v>
      </c>
      <c r="H273" s="13" t="s">
        <v>36</v>
      </c>
      <c r="I273" s="13" t="s">
        <v>30</v>
      </c>
      <c r="J273" s="13" t="s">
        <v>40</v>
      </c>
      <c r="K273" s="13" t="s">
        <v>30</v>
      </c>
      <c r="L273" s="13">
        <v>3</v>
      </c>
      <c r="M273" s="13">
        <v>2</v>
      </c>
      <c r="N273" s="13">
        <v>2</v>
      </c>
      <c r="O273" s="13">
        <v>2</v>
      </c>
      <c r="P273" s="13" t="s">
        <v>44</v>
      </c>
      <c r="Q273" s="89">
        <v>2</v>
      </c>
      <c r="R273" s="13" t="s">
        <v>174</v>
      </c>
      <c r="S273" s="13" t="s">
        <v>34</v>
      </c>
      <c r="T273" s="13" t="s">
        <v>30</v>
      </c>
      <c r="U273" s="13" t="s">
        <v>30</v>
      </c>
      <c r="V273" s="13" t="s">
        <v>30</v>
      </c>
      <c r="W273" s="13" t="s">
        <v>36</v>
      </c>
      <c r="X273" s="13" t="str">
        <f t="shared" si="9"/>
        <v>Yes</v>
      </c>
      <c r="Y273" s="15">
        <v>0.20739099356683346</v>
      </c>
      <c r="Z273" s="16" t="s">
        <v>36</v>
      </c>
      <c r="AA273" s="13" t="s">
        <v>36</v>
      </c>
      <c r="AB273" s="13" t="s">
        <v>37</v>
      </c>
    </row>
    <row r="274" spans="1:28" ht="15" x14ac:dyDescent="0.25">
      <c r="A274" s="8" t="s">
        <v>861</v>
      </c>
      <c r="B274" s="8" t="b">
        <v>1</v>
      </c>
      <c r="C274" s="62" t="s">
        <v>861</v>
      </c>
      <c r="D274" s="63" t="s">
        <v>862</v>
      </c>
      <c r="E274" s="63" t="s">
        <v>863</v>
      </c>
      <c r="F274" s="13" t="str">
        <f t="shared" si="8"/>
        <v>Yes</v>
      </c>
      <c r="G274" s="14">
        <v>2800266.9151764931</v>
      </c>
      <c r="H274" s="13" t="s">
        <v>36</v>
      </c>
      <c r="I274" s="13" t="s">
        <v>36</v>
      </c>
      <c r="J274" s="13" t="s">
        <v>40</v>
      </c>
      <c r="K274" s="13" t="s">
        <v>30</v>
      </c>
      <c r="L274" s="13">
        <v>3</v>
      </c>
      <c r="M274" s="13">
        <v>2</v>
      </c>
      <c r="N274" s="13">
        <v>2</v>
      </c>
      <c r="O274" s="13">
        <v>2</v>
      </c>
      <c r="P274" s="13" t="s">
        <v>32</v>
      </c>
      <c r="Q274" s="89">
        <v>1</v>
      </c>
      <c r="R274" s="13" t="s">
        <v>864</v>
      </c>
      <c r="S274" s="13" t="s">
        <v>34</v>
      </c>
      <c r="T274" s="13" t="s">
        <v>36</v>
      </c>
      <c r="U274" s="13" t="s">
        <v>36</v>
      </c>
      <c r="V274" s="13" t="s">
        <v>30</v>
      </c>
      <c r="W274" s="13" t="s">
        <v>36</v>
      </c>
      <c r="X274" s="13" t="str">
        <f t="shared" si="9"/>
        <v>Yes</v>
      </c>
      <c r="Y274" s="15">
        <v>0.31089636787737424</v>
      </c>
      <c r="Z274" s="16" t="s">
        <v>36</v>
      </c>
      <c r="AA274" s="13" t="s">
        <v>36</v>
      </c>
      <c r="AB274" s="13" t="s">
        <v>37</v>
      </c>
    </row>
    <row r="275" spans="1:28" ht="15" x14ac:dyDescent="0.25">
      <c r="A275" s="8" t="s">
        <v>865</v>
      </c>
      <c r="B275" s="8" t="b">
        <v>1</v>
      </c>
      <c r="C275" s="62" t="s">
        <v>865</v>
      </c>
      <c r="D275" s="63" t="s">
        <v>866</v>
      </c>
      <c r="E275" s="63" t="s">
        <v>867</v>
      </c>
      <c r="F275" s="13" t="str">
        <f t="shared" si="8"/>
        <v>No</v>
      </c>
      <c r="G275" s="14">
        <v>189587.31969345739</v>
      </c>
      <c r="H275" s="13" t="s">
        <v>30</v>
      </c>
      <c r="I275" s="13" t="s">
        <v>30</v>
      </c>
      <c r="J275" s="13" t="s">
        <v>31</v>
      </c>
      <c r="K275" s="13" t="s">
        <v>30</v>
      </c>
      <c r="L275" s="13">
        <v>3</v>
      </c>
      <c r="M275" s="13">
        <v>2</v>
      </c>
      <c r="N275" s="13">
        <v>2</v>
      </c>
      <c r="O275" s="13">
        <v>2</v>
      </c>
      <c r="P275" s="13" t="s">
        <v>32</v>
      </c>
      <c r="Q275" s="89">
        <v>1</v>
      </c>
      <c r="R275" s="13" t="s">
        <v>868</v>
      </c>
      <c r="S275" s="13" t="s">
        <v>34</v>
      </c>
      <c r="T275" s="13" t="s">
        <v>30</v>
      </c>
      <c r="U275" s="13" t="s">
        <v>30</v>
      </c>
      <c r="V275" s="13" t="s">
        <v>30</v>
      </c>
      <c r="W275" s="13" t="s">
        <v>35</v>
      </c>
      <c r="X275" s="13" t="str">
        <f t="shared" si="9"/>
        <v>No</v>
      </c>
      <c r="Y275" s="15">
        <v>5.721393034825871E-2</v>
      </c>
      <c r="Z275" s="16" t="s">
        <v>36</v>
      </c>
      <c r="AA275" s="13" t="s">
        <v>55</v>
      </c>
      <c r="AB275" s="13" t="s">
        <v>86</v>
      </c>
    </row>
    <row r="276" spans="1:28" ht="15" x14ac:dyDescent="0.25">
      <c r="A276" s="8" t="s">
        <v>869</v>
      </c>
      <c r="B276" s="8" t="b">
        <v>1</v>
      </c>
      <c r="C276" s="62" t="s">
        <v>869</v>
      </c>
      <c r="D276" s="63" t="s">
        <v>870</v>
      </c>
      <c r="E276" s="63" t="s">
        <v>871</v>
      </c>
      <c r="F276" s="13" t="str">
        <f t="shared" si="8"/>
        <v>No</v>
      </c>
      <c r="G276" s="14">
        <v>124951.3839657254</v>
      </c>
      <c r="H276" s="13" t="s">
        <v>30</v>
      </c>
      <c r="I276" s="13" t="s">
        <v>30</v>
      </c>
      <c r="J276" s="13" t="s">
        <v>40</v>
      </c>
      <c r="K276" s="13" t="s">
        <v>30</v>
      </c>
      <c r="L276" s="13">
        <v>3</v>
      </c>
      <c r="M276" s="13">
        <v>2</v>
      </c>
      <c r="N276" s="13">
        <v>2</v>
      </c>
      <c r="O276" s="13">
        <v>2</v>
      </c>
      <c r="P276" s="13" t="s">
        <v>32</v>
      </c>
      <c r="Q276" s="89">
        <v>1</v>
      </c>
      <c r="R276" s="13" t="s">
        <v>872</v>
      </c>
      <c r="S276" s="13" t="s">
        <v>34</v>
      </c>
      <c r="T276" s="13" t="s">
        <v>30</v>
      </c>
      <c r="U276" s="13" t="s">
        <v>30</v>
      </c>
      <c r="V276" s="13" t="s">
        <v>30</v>
      </c>
      <c r="W276" s="13" t="s">
        <v>35</v>
      </c>
      <c r="X276" s="13" t="str">
        <f t="shared" si="9"/>
        <v>Yes</v>
      </c>
      <c r="Y276" s="15">
        <v>0.10789766407119021</v>
      </c>
      <c r="Z276" s="16" t="s">
        <v>30</v>
      </c>
      <c r="AA276" s="13" t="s">
        <v>36</v>
      </c>
      <c r="AB276" s="13" t="s">
        <v>37</v>
      </c>
    </row>
    <row r="277" spans="1:28" ht="15" x14ac:dyDescent="0.25">
      <c r="A277" s="8" t="s">
        <v>873</v>
      </c>
      <c r="B277" s="8" t="b">
        <v>1</v>
      </c>
      <c r="C277" s="62" t="s">
        <v>873</v>
      </c>
      <c r="D277" s="63" t="s">
        <v>874</v>
      </c>
      <c r="E277" s="63"/>
      <c r="F277" s="13" t="str">
        <f t="shared" si="8"/>
        <v>No</v>
      </c>
      <c r="G277" s="14">
        <v>11103254.656121012</v>
      </c>
      <c r="H277" s="13" t="s">
        <v>36</v>
      </c>
      <c r="I277" s="13" t="s">
        <v>30</v>
      </c>
      <c r="J277" s="13" t="s">
        <v>40</v>
      </c>
      <c r="K277" s="13" t="s">
        <v>36</v>
      </c>
      <c r="L277" s="13">
        <v>3</v>
      </c>
      <c r="M277" s="13">
        <v>2</v>
      </c>
      <c r="N277" s="13">
        <v>2</v>
      </c>
      <c r="O277" s="13">
        <v>2</v>
      </c>
      <c r="P277" s="13" t="s">
        <v>44</v>
      </c>
      <c r="Q277" s="89">
        <v>2</v>
      </c>
      <c r="R277" s="13" t="s">
        <v>54</v>
      </c>
      <c r="S277" s="13" t="s">
        <v>34</v>
      </c>
      <c r="T277" s="13" t="s">
        <v>30</v>
      </c>
      <c r="U277" s="13" t="s">
        <v>30</v>
      </c>
      <c r="V277" s="13" t="s">
        <v>30</v>
      </c>
      <c r="W277" s="13" t="s">
        <v>36</v>
      </c>
      <c r="X277" s="13" t="str">
        <f t="shared" si="9"/>
        <v>Yes</v>
      </c>
      <c r="Y277" s="15">
        <v>0.16338615194988373</v>
      </c>
      <c r="Z277" s="16" t="s">
        <v>36</v>
      </c>
      <c r="AA277" s="13" t="s">
        <v>36</v>
      </c>
      <c r="AB277" s="13" t="s">
        <v>37</v>
      </c>
    </row>
    <row r="278" spans="1:28" ht="15" x14ac:dyDescent="0.25">
      <c r="A278" s="8" t="s">
        <v>875</v>
      </c>
      <c r="B278" s="8" t="b">
        <v>1</v>
      </c>
      <c r="C278" s="62" t="s">
        <v>875</v>
      </c>
      <c r="D278" s="63" t="s">
        <v>876</v>
      </c>
      <c r="E278" s="63" t="s">
        <v>877</v>
      </c>
      <c r="F278" s="13" t="str">
        <f t="shared" si="8"/>
        <v>No</v>
      </c>
      <c r="G278" s="14">
        <v>259596.92742933091</v>
      </c>
      <c r="H278" s="13" t="s">
        <v>30</v>
      </c>
      <c r="I278" s="13" t="s">
        <v>30</v>
      </c>
      <c r="J278" s="13" t="s">
        <v>40</v>
      </c>
      <c r="K278" s="13" t="s">
        <v>30</v>
      </c>
      <c r="L278" s="13">
        <v>3</v>
      </c>
      <c r="M278" s="13">
        <v>2</v>
      </c>
      <c r="N278" s="13">
        <v>2</v>
      </c>
      <c r="O278" s="13">
        <v>2</v>
      </c>
      <c r="P278" s="13" t="s">
        <v>32</v>
      </c>
      <c r="Q278" s="89">
        <v>1</v>
      </c>
      <c r="R278" s="13" t="s">
        <v>878</v>
      </c>
      <c r="S278" s="13" t="s">
        <v>34</v>
      </c>
      <c r="T278" s="13" t="s">
        <v>30</v>
      </c>
      <c r="U278" s="13" t="s">
        <v>30</v>
      </c>
      <c r="V278" s="13" t="s">
        <v>30</v>
      </c>
      <c r="W278" s="13" t="s">
        <v>35</v>
      </c>
      <c r="X278" s="13" t="str">
        <f t="shared" si="9"/>
        <v>Yes</v>
      </c>
      <c r="Y278" s="15">
        <v>8.9397089397089402E-2</v>
      </c>
      <c r="Z278" s="16" t="s">
        <v>36</v>
      </c>
      <c r="AA278" s="13" t="s">
        <v>36</v>
      </c>
      <c r="AB278" s="13" t="s">
        <v>37</v>
      </c>
    </row>
    <row r="279" spans="1:28" ht="15" x14ac:dyDescent="0.25">
      <c r="A279" s="8" t="s">
        <v>879</v>
      </c>
      <c r="B279" s="8" t="b">
        <v>1</v>
      </c>
      <c r="C279" s="62" t="s">
        <v>879</v>
      </c>
      <c r="D279" s="63" t="s">
        <v>880</v>
      </c>
      <c r="E279" s="63"/>
      <c r="F279" s="13" t="str">
        <f t="shared" si="8"/>
        <v>Yes</v>
      </c>
      <c r="G279" s="14">
        <v>12344490.220886961</v>
      </c>
      <c r="H279" s="13" t="s">
        <v>36</v>
      </c>
      <c r="I279" s="13" t="s">
        <v>36</v>
      </c>
      <c r="J279" s="13" t="s">
        <v>40</v>
      </c>
      <c r="K279" s="13" t="s">
        <v>36</v>
      </c>
      <c r="L279" s="13">
        <v>3</v>
      </c>
      <c r="M279" s="13">
        <v>2</v>
      </c>
      <c r="N279" s="13">
        <v>2</v>
      </c>
      <c r="O279" s="13">
        <v>2</v>
      </c>
      <c r="P279" s="13" t="s">
        <v>44</v>
      </c>
      <c r="Q279" s="89">
        <v>2</v>
      </c>
      <c r="R279" s="13" t="s">
        <v>93</v>
      </c>
      <c r="S279" s="13" t="s">
        <v>34</v>
      </c>
      <c r="T279" s="13" t="s">
        <v>36</v>
      </c>
      <c r="U279" s="13" t="s">
        <v>30</v>
      </c>
      <c r="V279" s="13" t="s">
        <v>36</v>
      </c>
      <c r="W279" s="13" t="s">
        <v>36</v>
      </c>
      <c r="X279" s="13" t="str">
        <f t="shared" si="9"/>
        <v>Yes</v>
      </c>
      <c r="Y279" s="15">
        <v>0.30650804758572431</v>
      </c>
      <c r="Z279" s="16" t="s">
        <v>36</v>
      </c>
      <c r="AA279" s="13" t="s">
        <v>36</v>
      </c>
      <c r="AB279" s="13" t="s">
        <v>37</v>
      </c>
    </row>
    <row r="280" spans="1:28" ht="15" x14ac:dyDescent="0.25">
      <c r="A280" s="8" t="s">
        <v>881</v>
      </c>
      <c r="B280" s="8" t="b">
        <v>1</v>
      </c>
      <c r="C280" s="62" t="s">
        <v>881</v>
      </c>
      <c r="D280" s="63" t="s">
        <v>209</v>
      </c>
      <c r="E280" s="63" t="s">
        <v>882</v>
      </c>
      <c r="F280" s="13" t="str">
        <f t="shared" si="8"/>
        <v>Yes</v>
      </c>
      <c r="G280" s="14">
        <v>18967714.972374938</v>
      </c>
      <c r="H280" s="13" t="s">
        <v>36</v>
      </c>
      <c r="I280" s="13" t="s">
        <v>36</v>
      </c>
      <c r="J280" s="13" t="s">
        <v>40</v>
      </c>
      <c r="K280" s="13" t="s">
        <v>30</v>
      </c>
      <c r="L280" s="13">
        <v>3</v>
      </c>
      <c r="M280" s="13">
        <v>2</v>
      </c>
      <c r="N280" s="13">
        <v>2</v>
      </c>
      <c r="O280" s="13">
        <v>2</v>
      </c>
      <c r="P280" s="13" t="s">
        <v>44</v>
      </c>
      <c r="Q280" s="89">
        <v>2</v>
      </c>
      <c r="R280" s="13" t="s">
        <v>776</v>
      </c>
      <c r="S280" s="13" t="s">
        <v>34</v>
      </c>
      <c r="T280" s="13" t="s">
        <v>30</v>
      </c>
      <c r="U280" s="13" t="s">
        <v>30</v>
      </c>
      <c r="V280" s="13" t="s">
        <v>36</v>
      </c>
      <c r="W280" s="13" t="s">
        <v>36</v>
      </c>
      <c r="X280" s="13" t="str">
        <f t="shared" si="9"/>
        <v>Yes</v>
      </c>
      <c r="Y280" s="15">
        <v>0.15186872539116453</v>
      </c>
      <c r="Z280" s="16" t="s">
        <v>36</v>
      </c>
      <c r="AA280" s="13" t="s">
        <v>36</v>
      </c>
      <c r="AB280" s="13" t="s">
        <v>37</v>
      </c>
    </row>
    <row r="281" spans="1:28" ht="15" x14ac:dyDescent="0.25">
      <c r="A281" s="8" t="s">
        <v>883</v>
      </c>
      <c r="B281" s="8" t="b">
        <v>1</v>
      </c>
      <c r="C281" s="62" t="s">
        <v>883</v>
      </c>
      <c r="D281" s="63" t="s">
        <v>439</v>
      </c>
      <c r="E281" s="63" t="s">
        <v>884</v>
      </c>
      <c r="F281" s="13" t="str">
        <f t="shared" si="8"/>
        <v>No</v>
      </c>
      <c r="G281" s="14">
        <v>22517752.493703142</v>
      </c>
      <c r="H281" s="13" t="s">
        <v>30</v>
      </c>
      <c r="I281" s="13" t="s">
        <v>30</v>
      </c>
      <c r="J281" s="13" t="s">
        <v>40</v>
      </c>
      <c r="K281" s="13" t="s">
        <v>36</v>
      </c>
      <c r="L281" s="13">
        <v>3</v>
      </c>
      <c r="M281" s="13">
        <v>2</v>
      </c>
      <c r="N281" s="13">
        <v>2</v>
      </c>
      <c r="O281" s="13">
        <v>2</v>
      </c>
      <c r="P281" s="13" t="s">
        <v>44</v>
      </c>
      <c r="Q281" s="89">
        <v>2</v>
      </c>
      <c r="R281" s="13" t="s">
        <v>62</v>
      </c>
      <c r="S281" s="13" t="s">
        <v>34</v>
      </c>
      <c r="T281" s="13" t="s">
        <v>30</v>
      </c>
      <c r="U281" s="13" t="s">
        <v>30</v>
      </c>
      <c r="V281" s="13" t="s">
        <v>30</v>
      </c>
      <c r="W281" s="13" t="s">
        <v>35</v>
      </c>
      <c r="X281" s="13" t="str">
        <f t="shared" si="9"/>
        <v>Yes</v>
      </c>
      <c r="Y281" s="15">
        <v>0.13505295287425426</v>
      </c>
      <c r="Z281" s="16" t="s">
        <v>36</v>
      </c>
      <c r="AA281" s="13" t="s">
        <v>30</v>
      </c>
      <c r="AB281" s="13" t="s">
        <v>37</v>
      </c>
    </row>
    <row r="282" spans="1:28" ht="15" x14ac:dyDescent="0.25">
      <c r="A282" s="8" t="s">
        <v>885</v>
      </c>
      <c r="B282" s="8" t="b">
        <v>1</v>
      </c>
      <c r="C282" s="62" t="s">
        <v>885</v>
      </c>
      <c r="D282" s="63" t="s">
        <v>886</v>
      </c>
      <c r="E282" s="63" t="s">
        <v>887</v>
      </c>
      <c r="F282" s="13" t="str">
        <f t="shared" si="8"/>
        <v>No</v>
      </c>
      <c r="G282" s="14">
        <v>3429006.7681607325</v>
      </c>
      <c r="H282" s="13" t="s">
        <v>36</v>
      </c>
      <c r="I282" s="13" t="s">
        <v>30</v>
      </c>
      <c r="J282" s="13" t="s">
        <v>40</v>
      </c>
      <c r="K282" s="13" t="s">
        <v>30</v>
      </c>
      <c r="L282" s="13">
        <v>3</v>
      </c>
      <c r="M282" s="13">
        <v>2</v>
      </c>
      <c r="N282" s="13">
        <v>2</v>
      </c>
      <c r="O282" s="13">
        <v>2</v>
      </c>
      <c r="P282" s="13" t="s">
        <v>44</v>
      </c>
      <c r="Q282" s="89">
        <v>2</v>
      </c>
      <c r="R282" s="13" t="s">
        <v>62</v>
      </c>
      <c r="S282" s="13" t="s">
        <v>34</v>
      </c>
      <c r="T282" s="13" t="s">
        <v>30</v>
      </c>
      <c r="U282" s="13" t="s">
        <v>30</v>
      </c>
      <c r="V282" s="13" t="s">
        <v>30</v>
      </c>
      <c r="W282" s="13" t="s">
        <v>35</v>
      </c>
      <c r="X282" s="13" t="str">
        <f t="shared" si="9"/>
        <v>No</v>
      </c>
      <c r="Y282" s="15">
        <v>0.1084649555774926</v>
      </c>
      <c r="Z282" s="16" t="s">
        <v>36</v>
      </c>
      <c r="AA282" s="13" t="s">
        <v>55</v>
      </c>
      <c r="AB282" s="13" t="s">
        <v>86</v>
      </c>
    </row>
    <row r="283" spans="1:28" ht="15" x14ac:dyDescent="0.25">
      <c r="A283" s="8" t="s">
        <v>888</v>
      </c>
      <c r="B283" s="8" t="b">
        <v>1</v>
      </c>
      <c r="C283" s="62" t="s">
        <v>888</v>
      </c>
      <c r="D283" s="63" t="s">
        <v>889</v>
      </c>
      <c r="E283" s="63" t="s">
        <v>890</v>
      </c>
      <c r="F283" s="13" t="str">
        <f t="shared" si="8"/>
        <v>No</v>
      </c>
      <c r="G283" s="14">
        <v>595555.97955442732</v>
      </c>
      <c r="H283" s="13" t="s">
        <v>30</v>
      </c>
      <c r="I283" s="13" t="s">
        <v>30</v>
      </c>
      <c r="J283" s="13" t="s">
        <v>40</v>
      </c>
      <c r="K283" s="13" t="s">
        <v>30</v>
      </c>
      <c r="L283" s="13">
        <v>3</v>
      </c>
      <c r="M283" s="13">
        <v>2</v>
      </c>
      <c r="N283" s="13">
        <v>2</v>
      </c>
      <c r="O283" s="13">
        <v>2</v>
      </c>
      <c r="P283" s="13" t="s">
        <v>44</v>
      </c>
      <c r="Q283" s="89">
        <v>2</v>
      </c>
      <c r="R283" s="13" t="s">
        <v>50</v>
      </c>
      <c r="S283" s="13" t="s">
        <v>34</v>
      </c>
      <c r="T283" s="13" t="s">
        <v>30</v>
      </c>
      <c r="U283" s="13" t="s">
        <v>30</v>
      </c>
      <c r="V283" s="13" t="s">
        <v>30</v>
      </c>
      <c r="W283" s="13" t="s">
        <v>35</v>
      </c>
      <c r="X283" s="13" t="str">
        <f t="shared" si="9"/>
        <v>No</v>
      </c>
      <c r="Y283" s="15">
        <v>1.2014787430683918E-2</v>
      </c>
      <c r="Z283" s="16" t="s">
        <v>36</v>
      </c>
      <c r="AA283" s="13" t="s">
        <v>55</v>
      </c>
      <c r="AB283" s="13" t="s">
        <v>86</v>
      </c>
    </row>
    <row r="284" spans="1:28" ht="15" x14ac:dyDescent="0.25">
      <c r="A284" s="8" t="s">
        <v>891</v>
      </c>
      <c r="B284" s="8" t="b">
        <v>1</v>
      </c>
      <c r="C284" s="62" t="s">
        <v>891</v>
      </c>
      <c r="D284" s="63" t="s">
        <v>892</v>
      </c>
      <c r="E284" s="63"/>
      <c r="F284" s="13" t="str">
        <f t="shared" si="8"/>
        <v>Yes</v>
      </c>
      <c r="G284" s="14">
        <v>4453955.5505613014</v>
      </c>
      <c r="H284" s="13" t="s">
        <v>36</v>
      </c>
      <c r="I284" s="13" t="s">
        <v>58</v>
      </c>
      <c r="J284" s="13" t="s">
        <v>134</v>
      </c>
      <c r="K284" s="13" t="s">
        <v>30</v>
      </c>
      <c r="L284" s="13">
        <v>3</v>
      </c>
      <c r="M284" s="13">
        <v>1</v>
      </c>
      <c r="N284" s="13">
        <v>2</v>
      </c>
      <c r="O284" s="13">
        <v>2</v>
      </c>
      <c r="P284" s="13" t="s">
        <v>44</v>
      </c>
      <c r="Q284" s="89">
        <v>2</v>
      </c>
      <c r="R284" s="13" t="s">
        <v>585</v>
      </c>
      <c r="S284" s="13" t="s">
        <v>44</v>
      </c>
      <c r="T284" s="13" t="s">
        <v>30</v>
      </c>
      <c r="U284" s="13" t="s">
        <v>36</v>
      </c>
      <c r="V284" s="13" t="s">
        <v>30</v>
      </c>
      <c r="W284" s="13" t="s">
        <v>36</v>
      </c>
      <c r="X284" s="13" t="str">
        <f t="shared" si="9"/>
        <v>Yes</v>
      </c>
      <c r="Y284" s="15">
        <v>0.17938247426976123</v>
      </c>
      <c r="Z284" s="16" t="s">
        <v>36</v>
      </c>
      <c r="AA284" s="13" t="s">
        <v>30</v>
      </c>
      <c r="AB284" s="13" t="s">
        <v>37</v>
      </c>
    </row>
    <row r="285" spans="1:28" ht="15" x14ac:dyDescent="0.25">
      <c r="A285" s="8" t="s">
        <v>893</v>
      </c>
      <c r="B285" s="8" t="b">
        <v>1</v>
      </c>
      <c r="C285" s="62" t="s">
        <v>893</v>
      </c>
      <c r="D285" s="63" t="s">
        <v>894</v>
      </c>
      <c r="E285" s="63" t="s">
        <v>895</v>
      </c>
      <c r="F285" s="13" t="str">
        <f t="shared" si="8"/>
        <v>Yes</v>
      </c>
      <c r="G285" s="14">
        <v>2073685.7306675264</v>
      </c>
      <c r="H285" s="13" t="s">
        <v>36</v>
      </c>
      <c r="I285" s="13" t="s">
        <v>30</v>
      </c>
      <c r="J285" s="13" t="s">
        <v>40</v>
      </c>
      <c r="K285" s="13" t="s">
        <v>30</v>
      </c>
      <c r="L285" s="13">
        <v>3</v>
      </c>
      <c r="M285" s="13">
        <v>2</v>
      </c>
      <c r="N285" s="13">
        <v>2</v>
      </c>
      <c r="O285" s="13">
        <v>2</v>
      </c>
      <c r="P285" s="13" t="s">
        <v>32</v>
      </c>
      <c r="Q285" s="89">
        <v>1</v>
      </c>
      <c r="R285" s="13" t="s">
        <v>581</v>
      </c>
      <c r="S285" s="13" t="s">
        <v>34</v>
      </c>
      <c r="T285" s="13" t="s">
        <v>36</v>
      </c>
      <c r="U285" s="13" t="s">
        <v>30</v>
      </c>
      <c r="V285" s="13" t="s">
        <v>30</v>
      </c>
      <c r="W285" s="13" t="s">
        <v>36</v>
      </c>
      <c r="X285" s="13" t="str">
        <f t="shared" si="9"/>
        <v>Yes</v>
      </c>
      <c r="Y285" s="15">
        <v>0.16589861751152074</v>
      </c>
      <c r="Z285" s="16" t="s">
        <v>36</v>
      </c>
      <c r="AA285" s="13" t="s">
        <v>36</v>
      </c>
      <c r="AB285" s="13" t="s">
        <v>37</v>
      </c>
    </row>
    <row r="286" spans="1:28" ht="15" x14ac:dyDescent="0.25">
      <c r="A286" s="8" t="s">
        <v>896</v>
      </c>
      <c r="B286" s="8" t="b">
        <v>1</v>
      </c>
      <c r="C286" s="62" t="s">
        <v>896</v>
      </c>
      <c r="D286" s="63" t="s">
        <v>897</v>
      </c>
      <c r="E286" s="63" t="s">
        <v>898</v>
      </c>
      <c r="F286" s="13" t="str">
        <f t="shared" si="8"/>
        <v>No</v>
      </c>
      <c r="G286" s="14">
        <v>2671793.534706959</v>
      </c>
      <c r="H286" s="13" t="s">
        <v>36</v>
      </c>
      <c r="I286" s="13" t="s">
        <v>36</v>
      </c>
      <c r="J286" s="13" t="s">
        <v>31</v>
      </c>
      <c r="K286" s="13" t="s">
        <v>30</v>
      </c>
      <c r="L286" s="13">
        <v>3</v>
      </c>
      <c r="M286" s="13">
        <v>2</v>
      </c>
      <c r="N286" s="13">
        <v>2</v>
      </c>
      <c r="O286" s="13">
        <v>2</v>
      </c>
      <c r="P286" s="13" t="s">
        <v>32</v>
      </c>
      <c r="Q286" s="89">
        <v>1</v>
      </c>
      <c r="R286" s="13" t="s">
        <v>899</v>
      </c>
      <c r="S286" s="13" t="s">
        <v>34</v>
      </c>
      <c r="T286" s="13" t="s">
        <v>30</v>
      </c>
      <c r="U286" s="13" t="s">
        <v>30</v>
      </c>
      <c r="V286" s="13" t="s">
        <v>30</v>
      </c>
      <c r="W286" s="13" t="s">
        <v>36</v>
      </c>
      <c r="X286" s="13" t="str">
        <f t="shared" si="9"/>
        <v>Yes</v>
      </c>
      <c r="Y286" s="15">
        <v>0.22812051649928264</v>
      </c>
      <c r="Z286" s="16" t="s">
        <v>36</v>
      </c>
      <c r="AA286" s="13" t="s">
        <v>36</v>
      </c>
      <c r="AB286" s="13" t="s">
        <v>37</v>
      </c>
    </row>
    <row r="287" spans="1:28" ht="15" x14ac:dyDescent="0.25">
      <c r="A287" s="8" t="s">
        <v>900</v>
      </c>
      <c r="B287" s="8" t="b">
        <v>1</v>
      </c>
      <c r="C287" s="62" t="s">
        <v>900</v>
      </c>
      <c r="D287" s="63" t="s">
        <v>901</v>
      </c>
      <c r="E287" s="63" t="s">
        <v>902</v>
      </c>
      <c r="F287" s="13" t="str">
        <f t="shared" si="8"/>
        <v>No</v>
      </c>
      <c r="G287" s="14">
        <v>137290.40502980651</v>
      </c>
      <c r="H287" s="13" t="s">
        <v>30</v>
      </c>
      <c r="I287" s="13" t="s">
        <v>30</v>
      </c>
      <c r="J287" s="13" t="s">
        <v>31</v>
      </c>
      <c r="K287" s="13" t="s">
        <v>30</v>
      </c>
      <c r="L287" s="13">
        <v>3</v>
      </c>
      <c r="M287" s="13">
        <v>2</v>
      </c>
      <c r="N287" s="13">
        <v>2</v>
      </c>
      <c r="O287" s="13">
        <v>2</v>
      </c>
      <c r="P287" s="13" t="s">
        <v>32</v>
      </c>
      <c r="Q287" s="89">
        <v>1</v>
      </c>
      <c r="R287" s="13" t="s">
        <v>903</v>
      </c>
      <c r="S287" s="13" t="s">
        <v>34</v>
      </c>
      <c r="T287" s="13" t="s">
        <v>30</v>
      </c>
      <c r="U287" s="13" t="s">
        <v>30</v>
      </c>
      <c r="V287" s="13" t="s">
        <v>30</v>
      </c>
      <c r="W287" s="13" t="s">
        <v>35</v>
      </c>
      <c r="X287" s="13" t="str">
        <f t="shared" si="9"/>
        <v>No</v>
      </c>
      <c r="Y287" s="15">
        <v>5.725567620927937E-2</v>
      </c>
      <c r="Z287" s="16" t="s">
        <v>36</v>
      </c>
      <c r="AA287" s="13" t="s">
        <v>36</v>
      </c>
      <c r="AB287" s="13" t="s">
        <v>86</v>
      </c>
    </row>
    <row r="288" spans="1:28" ht="15" x14ac:dyDescent="0.25">
      <c r="A288" s="8" t="s">
        <v>904</v>
      </c>
      <c r="B288" s="8" t="b">
        <v>1</v>
      </c>
      <c r="C288" s="62" t="s">
        <v>904</v>
      </c>
      <c r="D288" s="63" t="s">
        <v>905</v>
      </c>
      <c r="E288" s="63"/>
      <c r="F288" s="13" t="str">
        <f t="shared" si="8"/>
        <v>No</v>
      </c>
      <c r="G288" s="14">
        <v>-2705996.342704617</v>
      </c>
      <c r="H288" s="13" t="s">
        <v>30</v>
      </c>
      <c r="I288" s="13" t="s">
        <v>30</v>
      </c>
      <c r="J288" s="13" t="s">
        <v>134</v>
      </c>
      <c r="K288" s="13" t="s">
        <v>30</v>
      </c>
      <c r="L288" s="13">
        <v>3</v>
      </c>
      <c r="M288" s="13">
        <v>1</v>
      </c>
      <c r="N288" s="13">
        <v>2</v>
      </c>
      <c r="O288" s="13">
        <v>2</v>
      </c>
      <c r="P288" s="13" t="s">
        <v>44</v>
      </c>
      <c r="Q288" s="89">
        <v>2</v>
      </c>
      <c r="R288" s="13" t="s">
        <v>45</v>
      </c>
      <c r="S288" s="13" t="s">
        <v>34</v>
      </c>
      <c r="T288" s="13" t="s">
        <v>36</v>
      </c>
      <c r="U288" s="13" t="s">
        <v>36</v>
      </c>
      <c r="V288" s="13" t="s">
        <v>30</v>
      </c>
      <c r="W288" s="13" t="s">
        <v>35</v>
      </c>
      <c r="X288" s="13" t="str">
        <f t="shared" si="9"/>
        <v>Yes</v>
      </c>
      <c r="Y288" s="15">
        <v>0.47525149752085066</v>
      </c>
      <c r="Z288" s="16" t="s">
        <v>36</v>
      </c>
      <c r="AA288" s="13" t="s">
        <v>55</v>
      </c>
      <c r="AB288" s="13" t="s">
        <v>86</v>
      </c>
    </row>
    <row r="289" spans="1:28" ht="15" x14ac:dyDescent="0.25">
      <c r="A289" s="8" t="s">
        <v>906</v>
      </c>
      <c r="B289" s="8" t="b">
        <v>1</v>
      </c>
      <c r="C289" s="62" t="s">
        <v>906</v>
      </c>
      <c r="D289" s="63" t="s">
        <v>907</v>
      </c>
      <c r="E289" s="63" t="s">
        <v>908</v>
      </c>
      <c r="F289" s="13" t="str">
        <f t="shared" si="8"/>
        <v>No</v>
      </c>
      <c r="G289" s="14">
        <v>2416618.3188326228</v>
      </c>
      <c r="H289" s="13" t="s">
        <v>30</v>
      </c>
      <c r="I289" s="13" t="s">
        <v>30</v>
      </c>
      <c r="J289" s="13" t="s">
        <v>40</v>
      </c>
      <c r="K289" s="13" t="s">
        <v>30</v>
      </c>
      <c r="L289" s="13">
        <v>3</v>
      </c>
      <c r="M289" s="13">
        <v>2</v>
      </c>
      <c r="N289" s="13">
        <v>2</v>
      </c>
      <c r="O289" s="13">
        <v>2</v>
      </c>
      <c r="P289" s="13" t="s">
        <v>44</v>
      </c>
      <c r="Q289" s="89">
        <v>2</v>
      </c>
      <c r="R289" s="13" t="s">
        <v>85</v>
      </c>
      <c r="S289" s="13" t="s">
        <v>34</v>
      </c>
      <c r="T289" s="13" t="s">
        <v>30</v>
      </c>
      <c r="U289" s="13" t="s">
        <v>30</v>
      </c>
      <c r="V289" s="13" t="s">
        <v>30</v>
      </c>
      <c r="W289" s="13" t="s">
        <v>35</v>
      </c>
      <c r="X289" s="13" t="str">
        <f t="shared" si="9"/>
        <v>No</v>
      </c>
      <c r="Y289" s="15">
        <v>0.13921421310823354</v>
      </c>
      <c r="Z289" s="16" t="s">
        <v>36</v>
      </c>
      <c r="AA289" s="13" t="s">
        <v>30</v>
      </c>
      <c r="AB289" s="13" t="s">
        <v>86</v>
      </c>
    </row>
    <row r="290" spans="1:28" ht="15" x14ac:dyDescent="0.25">
      <c r="A290" s="8" t="s">
        <v>909</v>
      </c>
      <c r="B290" s="8" t="b">
        <v>1</v>
      </c>
      <c r="C290" s="62" t="s">
        <v>909</v>
      </c>
      <c r="D290" s="63" t="s">
        <v>910</v>
      </c>
      <c r="E290" s="63"/>
      <c r="F290" s="13" t="str">
        <f t="shared" si="8"/>
        <v>Yes</v>
      </c>
      <c r="G290" s="14">
        <v>3528848.7343722479</v>
      </c>
      <c r="H290" s="13" t="s">
        <v>36</v>
      </c>
      <c r="I290" s="13" t="s">
        <v>36</v>
      </c>
      <c r="J290" s="13" t="s">
        <v>31</v>
      </c>
      <c r="K290" s="13" t="s">
        <v>30</v>
      </c>
      <c r="L290" s="13">
        <v>3</v>
      </c>
      <c r="M290" s="13">
        <v>2</v>
      </c>
      <c r="N290" s="13">
        <v>2</v>
      </c>
      <c r="O290" s="13">
        <v>2</v>
      </c>
      <c r="P290" s="13" t="s">
        <v>32</v>
      </c>
      <c r="Q290" s="89">
        <v>1</v>
      </c>
      <c r="R290" s="13" t="s">
        <v>911</v>
      </c>
      <c r="S290" s="13" t="s">
        <v>34</v>
      </c>
      <c r="T290" s="13" t="s">
        <v>36</v>
      </c>
      <c r="U290" s="13" t="s">
        <v>36</v>
      </c>
      <c r="V290" s="13" t="s">
        <v>30</v>
      </c>
      <c r="W290" s="13" t="s">
        <v>36</v>
      </c>
      <c r="X290" s="13" t="str">
        <f t="shared" si="9"/>
        <v>Yes</v>
      </c>
      <c r="Y290" s="15">
        <v>0.25838796760509064</v>
      </c>
      <c r="Z290" s="16" t="s">
        <v>36</v>
      </c>
      <c r="AA290" s="13" t="s">
        <v>36</v>
      </c>
      <c r="AB290" s="13" t="s">
        <v>37</v>
      </c>
    </row>
    <row r="291" spans="1:28" ht="15" x14ac:dyDescent="0.25">
      <c r="A291" s="8" t="s">
        <v>912</v>
      </c>
      <c r="B291" s="8" t="b">
        <v>1</v>
      </c>
      <c r="C291" s="62" t="s">
        <v>912</v>
      </c>
      <c r="D291" s="63" t="s">
        <v>913</v>
      </c>
      <c r="E291" s="63"/>
      <c r="F291" s="13" t="str">
        <f t="shared" si="8"/>
        <v>No</v>
      </c>
      <c r="G291" s="14">
        <v>2203751.7661807416</v>
      </c>
      <c r="H291" s="13" t="s">
        <v>30</v>
      </c>
      <c r="I291" s="13" t="s">
        <v>30</v>
      </c>
      <c r="J291" s="13" t="s">
        <v>40</v>
      </c>
      <c r="K291" s="13" t="s">
        <v>30</v>
      </c>
      <c r="L291" s="13">
        <v>3</v>
      </c>
      <c r="M291" s="13">
        <v>2</v>
      </c>
      <c r="N291" s="13">
        <v>2</v>
      </c>
      <c r="O291" s="13">
        <v>2</v>
      </c>
      <c r="P291" s="13" t="s">
        <v>44</v>
      </c>
      <c r="Q291" s="89">
        <v>2</v>
      </c>
      <c r="R291" s="13" t="s">
        <v>62</v>
      </c>
      <c r="S291" s="13" t="s">
        <v>34</v>
      </c>
      <c r="T291" s="13" t="s">
        <v>30</v>
      </c>
      <c r="U291" s="13" t="s">
        <v>30</v>
      </c>
      <c r="V291" s="13" t="s">
        <v>30</v>
      </c>
      <c r="W291" s="13" t="s">
        <v>36</v>
      </c>
      <c r="X291" s="13" t="str">
        <f t="shared" si="9"/>
        <v>Yes</v>
      </c>
      <c r="Y291" s="15">
        <v>0.19625486381322957</v>
      </c>
      <c r="Z291" s="16" t="s">
        <v>36</v>
      </c>
      <c r="AA291" s="13" t="s">
        <v>36</v>
      </c>
      <c r="AB291" s="13" t="s">
        <v>37</v>
      </c>
    </row>
    <row r="292" spans="1:28" ht="15" x14ac:dyDescent="0.25">
      <c r="A292" s="8" t="s">
        <v>914</v>
      </c>
      <c r="B292" s="8" t="b">
        <v>1</v>
      </c>
      <c r="C292" s="62" t="s">
        <v>914</v>
      </c>
      <c r="D292" s="63" t="s">
        <v>915</v>
      </c>
      <c r="E292" s="63" t="s">
        <v>916</v>
      </c>
      <c r="F292" s="13" t="str">
        <f t="shared" si="8"/>
        <v>No</v>
      </c>
      <c r="G292" s="14">
        <v>4980088.4850560399</v>
      </c>
      <c r="H292" s="13" t="s">
        <v>36</v>
      </c>
      <c r="I292" s="13" t="s">
        <v>30</v>
      </c>
      <c r="J292" s="13" t="s">
        <v>40</v>
      </c>
      <c r="K292" s="13" t="s">
        <v>30</v>
      </c>
      <c r="L292" s="13">
        <v>3</v>
      </c>
      <c r="M292" s="13">
        <v>2</v>
      </c>
      <c r="N292" s="13">
        <v>2</v>
      </c>
      <c r="O292" s="13">
        <v>2</v>
      </c>
      <c r="P292" s="13" t="s">
        <v>44</v>
      </c>
      <c r="Q292" s="89">
        <v>2</v>
      </c>
      <c r="R292" s="13" t="s">
        <v>857</v>
      </c>
      <c r="S292" s="13" t="s">
        <v>34</v>
      </c>
      <c r="T292" s="13" t="s">
        <v>30</v>
      </c>
      <c r="U292" s="13" t="s">
        <v>30</v>
      </c>
      <c r="V292" s="13" t="s">
        <v>30</v>
      </c>
      <c r="W292" s="13" t="s">
        <v>36</v>
      </c>
      <c r="X292" s="13" t="str">
        <f t="shared" si="9"/>
        <v>Yes</v>
      </c>
      <c r="Y292" s="15">
        <v>0.23041554610913506</v>
      </c>
      <c r="Z292" s="16" t="s">
        <v>36</v>
      </c>
      <c r="AA292" s="13" t="s">
        <v>36</v>
      </c>
      <c r="AB292" s="13" t="s">
        <v>37</v>
      </c>
    </row>
    <row r="293" spans="1:28" ht="15" x14ac:dyDescent="0.25">
      <c r="A293" s="8" t="s">
        <v>917</v>
      </c>
      <c r="B293" s="8" t="b">
        <v>1</v>
      </c>
      <c r="C293" s="62" t="s">
        <v>917</v>
      </c>
      <c r="D293" s="63" t="s">
        <v>918</v>
      </c>
      <c r="E293" s="63"/>
      <c r="F293" s="13" t="str">
        <f t="shared" si="8"/>
        <v>No</v>
      </c>
      <c r="G293" s="14">
        <v>1796596.257915315</v>
      </c>
      <c r="H293" s="13" t="s">
        <v>36</v>
      </c>
      <c r="I293" s="13" t="s">
        <v>30</v>
      </c>
      <c r="J293" s="13" t="s">
        <v>40</v>
      </c>
      <c r="K293" s="13" t="s">
        <v>30</v>
      </c>
      <c r="L293" s="13">
        <v>3</v>
      </c>
      <c r="M293" s="13">
        <v>2</v>
      </c>
      <c r="N293" s="13">
        <v>2</v>
      </c>
      <c r="O293" s="13">
        <v>2</v>
      </c>
      <c r="P293" s="13" t="s">
        <v>32</v>
      </c>
      <c r="Q293" s="89">
        <v>1</v>
      </c>
      <c r="R293" s="13" t="s">
        <v>919</v>
      </c>
      <c r="S293" s="13" t="s">
        <v>34</v>
      </c>
      <c r="T293" s="13" t="s">
        <v>30</v>
      </c>
      <c r="U293" s="13" t="s">
        <v>30</v>
      </c>
      <c r="V293" s="13" t="s">
        <v>30</v>
      </c>
      <c r="W293" s="13" t="s">
        <v>36</v>
      </c>
      <c r="X293" s="13" t="str">
        <f t="shared" si="9"/>
        <v>Yes</v>
      </c>
      <c r="Y293" s="15">
        <v>3.7621359223300968E-2</v>
      </c>
      <c r="Z293" s="16" t="s">
        <v>36</v>
      </c>
      <c r="AA293" s="13" t="s">
        <v>36</v>
      </c>
      <c r="AB293" s="13" t="s">
        <v>37</v>
      </c>
    </row>
    <row r="294" spans="1:28" ht="15" x14ac:dyDescent="0.25">
      <c r="A294" s="8" t="s">
        <v>920</v>
      </c>
      <c r="B294" s="8" t="b">
        <v>1</v>
      </c>
      <c r="C294" s="62" t="s">
        <v>920</v>
      </c>
      <c r="D294" s="63" t="s">
        <v>921</v>
      </c>
      <c r="E294" s="63" t="s">
        <v>922</v>
      </c>
      <c r="F294" s="13" t="str">
        <f t="shared" si="8"/>
        <v>No</v>
      </c>
      <c r="G294" s="14">
        <v>5926301.5955629526</v>
      </c>
      <c r="H294" s="13" t="s">
        <v>30</v>
      </c>
      <c r="I294" s="13" t="s">
        <v>30</v>
      </c>
      <c r="J294" s="13" t="s">
        <v>40</v>
      </c>
      <c r="K294" s="13" t="s">
        <v>36</v>
      </c>
      <c r="L294" s="13">
        <v>3</v>
      </c>
      <c r="M294" s="13">
        <v>2</v>
      </c>
      <c r="N294" s="13">
        <v>2</v>
      </c>
      <c r="O294" s="13">
        <v>2</v>
      </c>
      <c r="P294" s="13" t="s">
        <v>44</v>
      </c>
      <c r="Q294" s="89">
        <v>2</v>
      </c>
      <c r="R294" s="13" t="s">
        <v>45</v>
      </c>
      <c r="S294" s="13" t="s">
        <v>34</v>
      </c>
      <c r="T294" s="13" t="s">
        <v>30</v>
      </c>
      <c r="U294" s="13" t="s">
        <v>30</v>
      </c>
      <c r="V294" s="13" t="s">
        <v>30</v>
      </c>
      <c r="W294" s="13" t="s">
        <v>35</v>
      </c>
      <c r="X294" s="13" t="str">
        <f t="shared" si="9"/>
        <v>No</v>
      </c>
      <c r="Y294" s="15">
        <v>0.1486355109474059</v>
      </c>
      <c r="Z294" s="16" t="s">
        <v>36</v>
      </c>
      <c r="AA294" s="13" t="s">
        <v>55</v>
      </c>
      <c r="AB294" s="13" t="s">
        <v>86</v>
      </c>
    </row>
    <row r="295" spans="1:28" ht="15" x14ac:dyDescent="0.25">
      <c r="A295" s="8" t="s">
        <v>923</v>
      </c>
      <c r="B295" s="8" t="b">
        <v>1</v>
      </c>
      <c r="C295" s="62" t="s">
        <v>923</v>
      </c>
      <c r="D295" s="63" t="s">
        <v>924</v>
      </c>
      <c r="E295" s="63" t="s">
        <v>925</v>
      </c>
      <c r="F295" s="13" t="str">
        <f t="shared" si="8"/>
        <v>No</v>
      </c>
      <c r="G295" s="14">
        <v>800450.31526068668</v>
      </c>
      <c r="H295" s="13" t="s">
        <v>30</v>
      </c>
      <c r="I295" s="13" t="s">
        <v>30</v>
      </c>
      <c r="J295" s="13" t="s">
        <v>40</v>
      </c>
      <c r="K295" s="13" t="s">
        <v>30</v>
      </c>
      <c r="L295" s="13">
        <v>3</v>
      </c>
      <c r="M295" s="13">
        <v>2</v>
      </c>
      <c r="N295" s="13">
        <v>2</v>
      </c>
      <c r="O295" s="13">
        <v>2</v>
      </c>
      <c r="P295" s="13" t="s">
        <v>44</v>
      </c>
      <c r="Q295" s="89">
        <v>2</v>
      </c>
      <c r="R295" s="13" t="s">
        <v>45</v>
      </c>
      <c r="S295" s="13" t="s">
        <v>34</v>
      </c>
      <c r="T295" s="13" t="s">
        <v>30</v>
      </c>
      <c r="U295" s="13" t="s">
        <v>30</v>
      </c>
      <c r="V295" s="13" t="s">
        <v>30</v>
      </c>
      <c r="W295" s="13" t="s">
        <v>35</v>
      </c>
      <c r="X295" s="13" t="str">
        <f t="shared" si="9"/>
        <v>No</v>
      </c>
      <c r="Y295" s="15">
        <v>6.6601514781333984E-2</v>
      </c>
      <c r="Z295" s="16" t="s">
        <v>36</v>
      </c>
      <c r="AA295" s="13" t="s">
        <v>55</v>
      </c>
      <c r="AB295" s="13" t="s">
        <v>86</v>
      </c>
    </row>
    <row r="296" spans="1:28" ht="15" x14ac:dyDescent="0.25">
      <c r="A296" s="8" t="s">
        <v>926</v>
      </c>
      <c r="B296" s="8" t="b">
        <v>1</v>
      </c>
      <c r="C296" s="62" t="s">
        <v>926</v>
      </c>
      <c r="D296" s="63" t="s">
        <v>927</v>
      </c>
      <c r="E296" s="63" t="s">
        <v>928</v>
      </c>
      <c r="F296" s="13" t="str">
        <f t="shared" si="8"/>
        <v>No</v>
      </c>
      <c r="G296" s="14">
        <v>2095322.7221718719</v>
      </c>
      <c r="H296" s="13" t="s">
        <v>36</v>
      </c>
      <c r="I296" s="13" t="s">
        <v>30</v>
      </c>
      <c r="J296" s="13" t="s">
        <v>40</v>
      </c>
      <c r="K296" s="13" t="s">
        <v>30</v>
      </c>
      <c r="L296" s="13">
        <v>3</v>
      </c>
      <c r="M296" s="13">
        <v>2</v>
      </c>
      <c r="N296" s="13">
        <v>2</v>
      </c>
      <c r="O296" s="13">
        <v>2</v>
      </c>
      <c r="P296" s="13" t="s">
        <v>32</v>
      </c>
      <c r="Q296" s="89">
        <v>1</v>
      </c>
      <c r="R296" s="13" t="s">
        <v>929</v>
      </c>
      <c r="S296" s="13" t="s">
        <v>34</v>
      </c>
      <c r="T296" s="13" t="s">
        <v>30</v>
      </c>
      <c r="U296" s="13" t="s">
        <v>30</v>
      </c>
      <c r="V296" s="13" t="s">
        <v>30</v>
      </c>
      <c r="W296" s="13" t="s">
        <v>36</v>
      </c>
      <c r="X296" s="13" t="str">
        <f t="shared" si="9"/>
        <v>Yes</v>
      </c>
      <c r="Y296" s="15">
        <v>0.12794612794612795</v>
      </c>
      <c r="Z296" s="16" t="s">
        <v>36</v>
      </c>
      <c r="AA296" s="13" t="s">
        <v>36</v>
      </c>
      <c r="AB296" s="13" t="s">
        <v>37</v>
      </c>
    </row>
    <row r="297" spans="1:28" ht="15" x14ac:dyDescent="0.25">
      <c r="A297" s="99" t="s">
        <v>930</v>
      </c>
      <c r="B297" s="8" t="b">
        <v>1</v>
      </c>
      <c r="C297" s="62" t="s">
        <v>930</v>
      </c>
      <c r="D297" s="63" t="s">
        <v>931</v>
      </c>
      <c r="E297" s="63" t="s">
        <v>932</v>
      </c>
      <c r="F297" s="13" t="str">
        <f t="shared" si="8"/>
        <v>No</v>
      </c>
      <c r="G297" s="14">
        <v>746231.17636202555</v>
      </c>
      <c r="H297" s="13" t="s">
        <v>30</v>
      </c>
      <c r="I297" s="13" t="s">
        <v>58</v>
      </c>
      <c r="J297" s="13" t="s">
        <v>40</v>
      </c>
      <c r="K297" s="13" t="s">
        <v>30</v>
      </c>
      <c r="L297" s="13">
        <v>3</v>
      </c>
      <c r="M297" s="13">
        <v>2</v>
      </c>
      <c r="N297" s="13">
        <v>2</v>
      </c>
      <c r="O297" s="13">
        <v>2</v>
      </c>
      <c r="P297" s="13" t="s">
        <v>44</v>
      </c>
      <c r="Q297" s="89">
        <v>2</v>
      </c>
      <c r="R297" s="13" t="s">
        <v>493</v>
      </c>
      <c r="S297" s="13" t="s">
        <v>44</v>
      </c>
      <c r="T297" s="13" t="s">
        <v>30</v>
      </c>
      <c r="U297" s="13" t="s">
        <v>30</v>
      </c>
      <c r="V297" s="13" t="s">
        <v>30</v>
      </c>
      <c r="W297" s="13" t="s">
        <v>35</v>
      </c>
      <c r="X297" s="13" t="str">
        <f t="shared" si="9"/>
        <v>No</v>
      </c>
      <c r="Y297" s="15">
        <v>1.2012012012012012E-2</v>
      </c>
      <c r="Z297" s="16" t="s">
        <v>36</v>
      </c>
      <c r="AA297" s="13" t="s">
        <v>30</v>
      </c>
      <c r="AB297" s="13" t="s">
        <v>86</v>
      </c>
    </row>
    <row r="298" spans="1:28" ht="15" x14ac:dyDescent="0.25">
      <c r="A298" s="8" t="s">
        <v>933</v>
      </c>
      <c r="B298" s="8" t="b">
        <v>1</v>
      </c>
      <c r="C298" s="62" t="s">
        <v>933</v>
      </c>
      <c r="D298" s="63" t="s">
        <v>934</v>
      </c>
      <c r="E298" s="63"/>
      <c r="F298" s="13" t="str">
        <f t="shared" si="8"/>
        <v>No</v>
      </c>
      <c r="G298" s="14">
        <v>189918.28932926853</v>
      </c>
      <c r="H298" s="13" t="s">
        <v>30</v>
      </c>
      <c r="I298" s="13" t="s">
        <v>30</v>
      </c>
      <c r="J298" s="13" t="s">
        <v>40</v>
      </c>
      <c r="K298" s="13" t="s">
        <v>30</v>
      </c>
      <c r="L298" s="13">
        <v>3</v>
      </c>
      <c r="M298" s="13">
        <v>2</v>
      </c>
      <c r="N298" s="13">
        <v>2</v>
      </c>
      <c r="O298" s="13">
        <v>2</v>
      </c>
      <c r="P298" s="13" t="s">
        <v>44</v>
      </c>
      <c r="Q298" s="89">
        <v>2</v>
      </c>
      <c r="R298" s="13" t="s">
        <v>85</v>
      </c>
      <c r="S298" s="13" t="s">
        <v>34</v>
      </c>
      <c r="T298" s="13" t="s">
        <v>36</v>
      </c>
      <c r="U298" s="13" t="s">
        <v>30</v>
      </c>
      <c r="V298" s="13" t="s">
        <v>30</v>
      </c>
      <c r="W298" s="13" t="s">
        <v>35</v>
      </c>
      <c r="X298" s="13" t="str">
        <f t="shared" si="9"/>
        <v>No</v>
      </c>
      <c r="Y298" s="15">
        <v>0.28841302073718539</v>
      </c>
      <c r="Z298" s="16" t="s">
        <v>36</v>
      </c>
      <c r="AA298" s="13" t="s">
        <v>55</v>
      </c>
      <c r="AB298" s="13" t="s">
        <v>86</v>
      </c>
    </row>
    <row r="299" spans="1:28" ht="15" x14ac:dyDescent="0.25">
      <c r="A299" s="8" t="s">
        <v>935</v>
      </c>
      <c r="B299" s="8" t="b">
        <v>1</v>
      </c>
      <c r="C299" s="62" t="s">
        <v>935</v>
      </c>
      <c r="D299" s="63" t="s">
        <v>936</v>
      </c>
      <c r="E299" s="63" t="s">
        <v>937</v>
      </c>
      <c r="F299" s="13" t="str">
        <f t="shared" si="8"/>
        <v>No</v>
      </c>
      <c r="G299" s="14">
        <v>831176.9807969972</v>
      </c>
      <c r="H299" s="13" t="s">
        <v>30</v>
      </c>
      <c r="I299" s="13" t="s">
        <v>30</v>
      </c>
      <c r="J299" s="13" t="s">
        <v>31</v>
      </c>
      <c r="K299" s="13" t="s">
        <v>30</v>
      </c>
      <c r="L299" s="13">
        <v>3</v>
      </c>
      <c r="M299" s="13">
        <v>2</v>
      </c>
      <c r="N299" s="13">
        <v>2</v>
      </c>
      <c r="O299" s="13">
        <v>2</v>
      </c>
      <c r="P299" s="13" t="s">
        <v>32</v>
      </c>
      <c r="Q299" s="89">
        <v>1</v>
      </c>
      <c r="R299" s="13" t="s">
        <v>938</v>
      </c>
      <c r="S299" s="13" t="s">
        <v>34</v>
      </c>
      <c r="T299" s="13" t="s">
        <v>30</v>
      </c>
      <c r="U299" s="13" t="s">
        <v>30</v>
      </c>
      <c r="V299" s="13" t="s">
        <v>30</v>
      </c>
      <c r="W299" s="13" t="s">
        <v>35</v>
      </c>
      <c r="X299" s="13" t="str">
        <f t="shared" si="9"/>
        <v>No</v>
      </c>
      <c r="Y299" s="15">
        <v>3.2312925170068028E-2</v>
      </c>
      <c r="Z299" s="16" t="s">
        <v>36</v>
      </c>
      <c r="AA299" s="13" t="s">
        <v>30</v>
      </c>
      <c r="AB299" s="13" t="s">
        <v>86</v>
      </c>
    </row>
    <row r="300" spans="1:28" ht="15" x14ac:dyDescent="0.25">
      <c r="A300" s="8" t="s">
        <v>939</v>
      </c>
      <c r="B300" s="8" t="b">
        <v>1</v>
      </c>
      <c r="C300" s="62" t="s">
        <v>939</v>
      </c>
      <c r="D300" s="63" t="s">
        <v>209</v>
      </c>
      <c r="E300" s="63" t="s">
        <v>940</v>
      </c>
      <c r="F300" s="13" t="str">
        <f t="shared" si="8"/>
        <v>No</v>
      </c>
      <c r="G300" s="14">
        <v>3552575.3393609086</v>
      </c>
      <c r="H300" s="13" t="s">
        <v>30</v>
      </c>
      <c r="I300" s="13" t="s">
        <v>30</v>
      </c>
      <c r="J300" s="13" t="s">
        <v>40</v>
      </c>
      <c r="K300" s="13" t="s">
        <v>30</v>
      </c>
      <c r="L300" s="13">
        <v>3</v>
      </c>
      <c r="M300" s="13">
        <v>2</v>
      </c>
      <c r="N300" s="13">
        <v>2</v>
      </c>
      <c r="O300" s="13">
        <v>2</v>
      </c>
      <c r="P300" s="13" t="s">
        <v>44</v>
      </c>
      <c r="Q300" s="89">
        <v>2</v>
      </c>
      <c r="R300" s="13" t="s">
        <v>941</v>
      </c>
      <c r="S300" s="13" t="s">
        <v>34</v>
      </c>
      <c r="T300" s="13" t="s">
        <v>30</v>
      </c>
      <c r="U300" s="13" t="s">
        <v>30</v>
      </c>
      <c r="V300" s="13" t="s">
        <v>30</v>
      </c>
      <c r="W300" s="13" t="s">
        <v>35</v>
      </c>
      <c r="X300" s="13" t="str">
        <f t="shared" si="9"/>
        <v>No</v>
      </c>
      <c r="Y300" s="15">
        <v>9.6327096327096323E-2</v>
      </c>
      <c r="Z300" s="16" t="s">
        <v>36</v>
      </c>
      <c r="AA300" s="13" t="s">
        <v>30</v>
      </c>
      <c r="AB300" s="13" t="s">
        <v>86</v>
      </c>
    </row>
    <row r="301" spans="1:28" ht="15" x14ac:dyDescent="0.25">
      <c r="A301" s="8" t="s">
        <v>942</v>
      </c>
      <c r="B301" s="8" t="b">
        <v>1</v>
      </c>
      <c r="C301" s="62" t="s">
        <v>942</v>
      </c>
      <c r="D301" s="63" t="s">
        <v>943</v>
      </c>
      <c r="E301" s="63" t="s">
        <v>944</v>
      </c>
      <c r="F301" s="13" t="str">
        <f t="shared" si="8"/>
        <v>No</v>
      </c>
      <c r="G301" s="14">
        <v>-8275922.2171911085</v>
      </c>
      <c r="H301" s="13" t="s">
        <v>30</v>
      </c>
      <c r="I301" s="13" t="s">
        <v>36</v>
      </c>
      <c r="J301" s="13" t="s">
        <v>40</v>
      </c>
      <c r="K301" s="13" t="s">
        <v>36</v>
      </c>
      <c r="L301" s="13">
        <v>3</v>
      </c>
      <c r="M301" s="13">
        <v>2</v>
      </c>
      <c r="N301" s="13">
        <v>2</v>
      </c>
      <c r="O301" s="13">
        <v>1</v>
      </c>
      <c r="P301" s="13" t="s">
        <v>44</v>
      </c>
      <c r="Q301" s="89">
        <v>2</v>
      </c>
      <c r="R301" s="13" t="s">
        <v>174</v>
      </c>
      <c r="S301" s="13" t="s">
        <v>36</v>
      </c>
      <c r="T301" s="13" t="s">
        <v>36</v>
      </c>
      <c r="U301" s="13" t="s">
        <v>36</v>
      </c>
      <c r="V301" s="13" t="s">
        <v>30</v>
      </c>
      <c r="W301" s="13" t="s">
        <v>35</v>
      </c>
      <c r="X301" s="13" t="str">
        <f t="shared" si="9"/>
        <v>Yes</v>
      </c>
      <c r="Y301" s="15">
        <v>0.50041644211454606</v>
      </c>
      <c r="Z301" s="16" t="s">
        <v>36</v>
      </c>
      <c r="AA301" s="13" t="s">
        <v>36</v>
      </c>
      <c r="AB301" s="13" t="s">
        <v>86</v>
      </c>
    </row>
    <row r="302" spans="1:28" ht="15" x14ac:dyDescent="0.25">
      <c r="A302" s="8" t="s">
        <v>945</v>
      </c>
      <c r="B302" s="8" t="b">
        <v>1</v>
      </c>
      <c r="C302" s="62" t="s">
        <v>945</v>
      </c>
      <c r="D302" s="63" t="s">
        <v>946</v>
      </c>
      <c r="E302" s="63"/>
      <c r="F302" s="13" t="str">
        <f t="shared" si="8"/>
        <v>Yes</v>
      </c>
      <c r="G302" s="14">
        <v>2227004.9117741478</v>
      </c>
      <c r="H302" s="13" t="s">
        <v>36</v>
      </c>
      <c r="I302" s="13" t="s">
        <v>36</v>
      </c>
      <c r="J302" s="13" t="s">
        <v>40</v>
      </c>
      <c r="K302" s="13" t="s">
        <v>36</v>
      </c>
      <c r="L302" s="13">
        <v>3</v>
      </c>
      <c r="M302" s="13">
        <v>2</v>
      </c>
      <c r="N302" s="13">
        <v>2</v>
      </c>
      <c r="O302" s="13">
        <v>2</v>
      </c>
      <c r="P302" s="13" t="s">
        <v>44</v>
      </c>
      <c r="Q302" s="89">
        <v>2</v>
      </c>
      <c r="R302" s="13" t="s">
        <v>71</v>
      </c>
      <c r="S302" s="13" t="s">
        <v>34</v>
      </c>
      <c r="T302" s="13" t="s">
        <v>36</v>
      </c>
      <c r="U302" s="13" t="s">
        <v>30</v>
      </c>
      <c r="V302" s="13" t="s">
        <v>30</v>
      </c>
      <c r="W302" s="13" t="s">
        <v>36</v>
      </c>
      <c r="X302" s="13" t="str">
        <f t="shared" si="9"/>
        <v>Yes</v>
      </c>
      <c r="Y302" s="15">
        <v>0.29145372243893281</v>
      </c>
      <c r="Z302" s="16" t="s">
        <v>36</v>
      </c>
      <c r="AA302" s="13" t="s">
        <v>36</v>
      </c>
      <c r="AB302" s="13" t="s">
        <v>37</v>
      </c>
    </row>
    <row r="303" spans="1:28" ht="15" x14ac:dyDescent="0.25">
      <c r="A303" s="8" t="s">
        <v>947</v>
      </c>
      <c r="B303" s="8" t="b">
        <v>1</v>
      </c>
      <c r="C303" s="62" t="s">
        <v>947</v>
      </c>
      <c r="D303" s="63" t="s">
        <v>948</v>
      </c>
      <c r="E303" s="63"/>
      <c r="F303" s="13" t="str">
        <f t="shared" si="8"/>
        <v>Yes</v>
      </c>
      <c r="G303" s="14">
        <v>938450.23044804879</v>
      </c>
      <c r="H303" s="13" t="s">
        <v>36</v>
      </c>
      <c r="I303" s="13" t="s">
        <v>36</v>
      </c>
      <c r="J303" s="13" t="s">
        <v>40</v>
      </c>
      <c r="K303" s="13" t="s">
        <v>30</v>
      </c>
      <c r="L303" s="13">
        <v>3</v>
      </c>
      <c r="M303" s="13">
        <v>2</v>
      </c>
      <c r="N303" s="13">
        <v>2</v>
      </c>
      <c r="O303" s="13">
        <v>2</v>
      </c>
      <c r="P303" s="13" t="s">
        <v>44</v>
      </c>
      <c r="Q303" s="89">
        <v>2</v>
      </c>
      <c r="R303" s="13" t="s">
        <v>71</v>
      </c>
      <c r="S303" s="13" t="s">
        <v>34</v>
      </c>
      <c r="T303" s="13" t="s">
        <v>36</v>
      </c>
      <c r="U303" s="13" t="s">
        <v>30</v>
      </c>
      <c r="V303" s="13" t="s">
        <v>30</v>
      </c>
      <c r="W303" s="13" t="s">
        <v>36</v>
      </c>
      <c r="X303" s="13" t="str">
        <f t="shared" si="9"/>
        <v>Yes</v>
      </c>
      <c r="Y303" s="15">
        <v>0.37553800592300096</v>
      </c>
      <c r="Z303" s="16" t="s">
        <v>36</v>
      </c>
      <c r="AA303" s="13" t="s">
        <v>36</v>
      </c>
      <c r="AB303" s="13" t="s">
        <v>37</v>
      </c>
    </row>
    <row r="304" spans="1:28" ht="15" x14ac:dyDescent="0.25">
      <c r="A304" s="8" t="s">
        <v>949</v>
      </c>
      <c r="B304" s="8" t="b">
        <v>1</v>
      </c>
      <c r="C304" s="62" t="s">
        <v>949</v>
      </c>
      <c r="D304" s="63" t="s">
        <v>950</v>
      </c>
      <c r="E304" s="63" t="s">
        <v>951</v>
      </c>
      <c r="F304" s="13" t="str">
        <f t="shared" si="8"/>
        <v>No</v>
      </c>
      <c r="G304" s="14">
        <v>3313258.7384269666</v>
      </c>
      <c r="H304" s="13" t="s">
        <v>30</v>
      </c>
      <c r="I304" s="13" t="s">
        <v>30</v>
      </c>
      <c r="J304" s="13" t="s">
        <v>40</v>
      </c>
      <c r="K304" s="13" t="s">
        <v>30</v>
      </c>
      <c r="L304" s="13">
        <v>3</v>
      </c>
      <c r="M304" s="13">
        <v>2</v>
      </c>
      <c r="N304" s="13">
        <v>2</v>
      </c>
      <c r="O304" s="13">
        <v>2</v>
      </c>
      <c r="P304" s="13" t="s">
        <v>44</v>
      </c>
      <c r="Q304" s="89">
        <v>2</v>
      </c>
      <c r="R304" s="13" t="s">
        <v>254</v>
      </c>
      <c r="S304" s="13" t="s">
        <v>34</v>
      </c>
      <c r="T304" s="13" t="s">
        <v>30</v>
      </c>
      <c r="U304" s="13" t="s">
        <v>30</v>
      </c>
      <c r="V304" s="13" t="s">
        <v>30</v>
      </c>
      <c r="W304" s="13" t="s">
        <v>35</v>
      </c>
      <c r="X304" s="13" t="str">
        <f t="shared" si="9"/>
        <v>Yes</v>
      </c>
      <c r="Y304" s="15">
        <v>0.23766628658304828</v>
      </c>
      <c r="Z304" s="16" t="s">
        <v>36</v>
      </c>
      <c r="AA304" s="13" t="s">
        <v>55</v>
      </c>
      <c r="AB304" s="13" t="s">
        <v>36</v>
      </c>
    </row>
    <row r="305" spans="1:28" ht="15" x14ac:dyDescent="0.25">
      <c r="A305" s="8" t="s">
        <v>952</v>
      </c>
      <c r="B305" s="8" t="b">
        <v>1</v>
      </c>
      <c r="C305" s="62" t="s">
        <v>952</v>
      </c>
      <c r="D305" s="63" t="s">
        <v>953</v>
      </c>
      <c r="E305" s="63" t="s">
        <v>954</v>
      </c>
      <c r="F305" s="13" t="str">
        <f t="shared" si="8"/>
        <v>Yes</v>
      </c>
      <c r="G305" s="14">
        <v>1639171.145705157</v>
      </c>
      <c r="H305" s="13" t="s">
        <v>36</v>
      </c>
      <c r="I305" s="13" t="s">
        <v>36</v>
      </c>
      <c r="J305" s="13" t="s">
        <v>40</v>
      </c>
      <c r="K305" s="13" t="s">
        <v>30</v>
      </c>
      <c r="L305" s="13">
        <v>3</v>
      </c>
      <c r="M305" s="13">
        <v>2</v>
      </c>
      <c r="N305" s="13">
        <v>2</v>
      </c>
      <c r="O305" s="13">
        <v>2</v>
      </c>
      <c r="P305" s="13" t="s">
        <v>32</v>
      </c>
      <c r="Q305" s="89">
        <v>1</v>
      </c>
      <c r="R305" s="13" t="s">
        <v>955</v>
      </c>
      <c r="S305" s="13" t="s">
        <v>34</v>
      </c>
      <c r="T305" s="13" t="s">
        <v>36</v>
      </c>
      <c r="U305" s="13" t="s">
        <v>30</v>
      </c>
      <c r="V305" s="13" t="s">
        <v>30</v>
      </c>
      <c r="W305" s="13" t="s">
        <v>36</v>
      </c>
      <c r="X305" s="13" t="str">
        <f t="shared" si="9"/>
        <v>Yes</v>
      </c>
      <c r="Y305" s="15">
        <v>0.15936106983655274</v>
      </c>
      <c r="Z305" s="16" t="s">
        <v>36</v>
      </c>
      <c r="AA305" s="13" t="s">
        <v>36</v>
      </c>
      <c r="AB305" s="13" t="s">
        <v>37</v>
      </c>
    </row>
    <row r="306" spans="1:28" ht="15" x14ac:dyDescent="0.25">
      <c r="A306" s="8" t="s">
        <v>956</v>
      </c>
      <c r="B306" s="8" t="b">
        <v>1</v>
      </c>
      <c r="C306" s="62" t="s">
        <v>956</v>
      </c>
      <c r="D306" s="63" t="s">
        <v>957</v>
      </c>
      <c r="E306" s="63"/>
      <c r="F306" s="13" t="str">
        <f t="shared" si="8"/>
        <v>No</v>
      </c>
      <c r="G306" s="14">
        <v>907928.57606396044</v>
      </c>
      <c r="H306" s="13" t="s">
        <v>36</v>
      </c>
      <c r="I306" s="13" t="s">
        <v>30</v>
      </c>
      <c r="J306" s="13" t="s">
        <v>40</v>
      </c>
      <c r="K306" s="13" t="s">
        <v>30</v>
      </c>
      <c r="L306" s="13">
        <v>3</v>
      </c>
      <c r="M306" s="13">
        <v>2</v>
      </c>
      <c r="N306" s="13">
        <v>2</v>
      </c>
      <c r="O306" s="13">
        <v>2</v>
      </c>
      <c r="P306" s="13" t="s">
        <v>32</v>
      </c>
      <c r="Q306" s="89">
        <v>1</v>
      </c>
      <c r="R306" s="13" t="s">
        <v>958</v>
      </c>
      <c r="S306" s="13" t="s">
        <v>34</v>
      </c>
      <c r="T306" s="13" t="s">
        <v>30</v>
      </c>
      <c r="U306" s="13" t="s">
        <v>30</v>
      </c>
      <c r="V306" s="13" t="s">
        <v>30</v>
      </c>
      <c r="W306" s="13" t="s">
        <v>36</v>
      </c>
      <c r="X306" s="13" t="str">
        <f t="shared" si="9"/>
        <v>Yes</v>
      </c>
      <c r="Y306" s="15">
        <v>9.975619666802113E-2</v>
      </c>
      <c r="Z306" s="16" t="s">
        <v>36</v>
      </c>
      <c r="AA306" s="13" t="s">
        <v>36</v>
      </c>
      <c r="AB306" s="13" t="s">
        <v>37</v>
      </c>
    </row>
    <row r="307" spans="1:28" ht="15" x14ac:dyDescent="0.25">
      <c r="A307" s="8" t="s">
        <v>959</v>
      </c>
      <c r="B307" s="8" t="b">
        <v>1</v>
      </c>
      <c r="C307" s="62" t="s">
        <v>959</v>
      </c>
      <c r="D307" s="63" t="s">
        <v>960</v>
      </c>
      <c r="E307" s="63" t="s">
        <v>961</v>
      </c>
      <c r="F307" s="13" t="str">
        <f t="shared" si="8"/>
        <v>No</v>
      </c>
      <c r="G307" s="14">
        <v>11601427.10002096</v>
      </c>
      <c r="H307" s="13" t="s">
        <v>36</v>
      </c>
      <c r="I307" s="13" t="s">
        <v>30</v>
      </c>
      <c r="J307" s="13" t="s">
        <v>40</v>
      </c>
      <c r="K307" s="13" t="s">
        <v>30</v>
      </c>
      <c r="L307" s="13">
        <v>3</v>
      </c>
      <c r="M307" s="13">
        <v>2</v>
      </c>
      <c r="N307" s="13">
        <v>2</v>
      </c>
      <c r="O307" s="13">
        <v>2</v>
      </c>
      <c r="P307" s="13" t="s">
        <v>44</v>
      </c>
      <c r="Q307" s="89">
        <v>2</v>
      </c>
      <c r="R307" s="13" t="s">
        <v>148</v>
      </c>
      <c r="S307" s="13" t="s">
        <v>34</v>
      </c>
      <c r="T307" s="13" t="s">
        <v>30</v>
      </c>
      <c r="U307" s="13" t="s">
        <v>30</v>
      </c>
      <c r="V307" s="13" t="s">
        <v>30</v>
      </c>
      <c r="W307" s="13" t="s">
        <v>36</v>
      </c>
      <c r="X307" s="13" t="str">
        <f t="shared" si="9"/>
        <v>Yes</v>
      </c>
      <c r="Y307" s="15">
        <v>0.22576400058488083</v>
      </c>
      <c r="Z307" s="16" t="s">
        <v>36</v>
      </c>
      <c r="AA307" s="13" t="s">
        <v>36</v>
      </c>
      <c r="AB307" s="13" t="s">
        <v>37</v>
      </c>
    </row>
    <row r="308" spans="1:28" ht="15" x14ac:dyDescent="0.25">
      <c r="A308" s="8" t="s">
        <v>962</v>
      </c>
      <c r="B308" s="8" t="b">
        <v>1</v>
      </c>
      <c r="C308" s="62" t="s">
        <v>962</v>
      </c>
      <c r="D308" s="63" t="s">
        <v>963</v>
      </c>
      <c r="E308" s="63" t="s">
        <v>964</v>
      </c>
      <c r="F308" s="13" t="str">
        <f t="shared" si="8"/>
        <v>No</v>
      </c>
      <c r="G308" s="14">
        <v>15508337.341965767</v>
      </c>
      <c r="H308" s="13" t="s">
        <v>36</v>
      </c>
      <c r="I308" s="13" t="s">
        <v>30</v>
      </c>
      <c r="J308" s="13" t="s">
        <v>40</v>
      </c>
      <c r="K308" s="13" t="s">
        <v>30</v>
      </c>
      <c r="L308" s="13">
        <v>3</v>
      </c>
      <c r="M308" s="13">
        <v>2</v>
      </c>
      <c r="N308" s="13">
        <v>2</v>
      </c>
      <c r="O308" s="13">
        <v>2</v>
      </c>
      <c r="P308" s="13" t="s">
        <v>44</v>
      </c>
      <c r="Q308" s="89">
        <v>2</v>
      </c>
      <c r="R308" s="13" t="s">
        <v>74</v>
      </c>
      <c r="S308" s="13" t="s">
        <v>34</v>
      </c>
      <c r="T308" s="13" t="s">
        <v>30</v>
      </c>
      <c r="U308" s="13" t="s">
        <v>30</v>
      </c>
      <c r="V308" s="13" t="s">
        <v>30</v>
      </c>
      <c r="W308" s="13" t="s">
        <v>36</v>
      </c>
      <c r="X308" s="13" t="str">
        <f t="shared" si="9"/>
        <v>Yes</v>
      </c>
      <c r="Y308" s="15">
        <v>0.16246663662518632</v>
      </c>
      <c r="Z308" s="16" t="s">
        <v>36</v>
      </c>
      <c r="AA308" s="13" t="s">
        <v>36</v>
      </c>
      <c r="AB308" s="13" t="s">
        <v>37</v>
      </c>
    </row>
    <row r="309" spans="1:28" ht="15" x14ac:dyDescent="0.25">
      <c r="A309" s="8" t="s">
        <v>965</v>
      </c>
      <c r="B309" s="8" t="b">
        <v>1</v>
      </c>
      <c r="C309" s="62" t="s">
        <v>965</v>
      </c>
      <c r="D309" s="63" t="s">
        <v>966</v>
      </c>
      <c r="E309" s="63" t="s">
        <v>967</v>
      </c>
      <c r="F309" s="13" t="str">
        <f t="shared" si="8"/>
        <v>No</v>
      </c>
      <c r="G309" s="14">
        <v>-243173.67423964126</v>
      </c>
      <c r="H309" s="13" t="s">
        <v>30</v>
      </c>
      <c r="I309" s="13" t="s">
        <v>30</v>
      </c>
      <c r="J309" s="13" t="s">
        <v>40</v>
      </c>
      <c r="K309" s="13" t="s">
        <v>30</v>
      </c>
      <c r="L309" s="13">
        <v>3</v>
      </c>
      <c r="M309" s="13">
        <v>2</v>
      </c>
      <c r="N309" s="13">
        <v>2</v>
      </c>
      <c r="O309" s="13">
        <v>2</v>
      </c>
      <c r="P309" s="13" t="s">
        <v>44</v>
      </c>
      <c r="Q309" s="89">
        <v>2</v>
      </c>
      <c r="R309" s="13" t="s">
        <v>103</v>
      </c>
      <c r="S309" s="13" t="s">
        <v>34</v>
      </c>
      <c r="T309" s="13" t="s">
        <v>30</v>
      </c>
      <c r="U309" s="13" t="s">
        <v>30</v>
      </c>
      <c r="V309" s="13" t="s">
        <v>30</v>
      </c>
      <c r="W309" s="13" t="s">
        <v>35</v>
      </c>
      <c r="X309" s="13" t="str">
        <f t="shared" si="9"/>
        <v>Yes</v>
      </c>
      <c r="Y309" s="15">
        <v>7.6974467107872813E-2</v>
      </c>
      <c r="Z309" s="16" t="s">
        <v>36</v>
      </c>
      <c r="AA309" s="13" t="s">
        <v>55</v>
      </c>
      <c r="AB309" s="13" t="s">
        <v>37</v>
      </c>
    </row>
    <row r="310" spans="1:28" ht="15" x14ac:dyDescent="0.25">
      <c r="A310" s="8" t="s">
        <v>968</v>
      </c>
      <c r="B310" s="8" t="b">
        <v>1</v>
      </c>
      <c r="C310" s="62" t="s">
        <v>968</v>
      </c>
      <c r="D310" s="63" t="s">
        <v>969</v>
      </c>
      <c r="E310" s="63" t="s">
        <v>970</v>
      </c>
      <c r="F310" s="13" t="str">
        <f t="shared" si="8"/>
        <v>Yes</v>
      </c>
      <c r="G310" s="14">
        <v>27799648.209378116</v>
      </c>
      <c r="H310" s="13" t="s">
        <v>36</v>
      </c>
      <c r="I310" s="13" t="s">
        <v>36</v>
      </c>
      <c r="J310" s="13" t="s">
        <v>40</v>
      </c>
      <c r="K310" s="13" t="s">
        <v>30</v>
      </c>
      <c r="L310" s="13">
        <v>3</v>
      </c>
      <c r="M310" s="13">
        <v>2</v>
      </c>
      <c r="N310" s="13">
        <v>2</v>
      </c>
      <c r="O310" s="13">
        <v>1</v>
      </c>
      <c r="P310" s="13" t="s">
        <v>44</v>
      </c>
      <c r="Q310" s="89">
        <v>2</v>
      </c>
      <c r="R310" s="13" t="s">
        <v>62</v>
      </c>
      <c r="S310" s="13" t="s">
        <v>36</v>
      </c>
      <c r="T310" s="13" t="s">
        <v>36</v>
      </c>
      <c r="U310" s="13" t="s">
        <v>30</v>
      </c>
      <c r="V310" s="13" t="s">
        <v>30</v>
      </c>
      <c r="W310" s="13" t="s">
        <v>36</v>
      </c>
      <c r="X310" s="13" t="str">
        <f t="shared" si="9"/>
        <v>Yes</v>
      </c>
      <c r="Y310" s="15">
        <v>0.43220601923673596</v>
      </c>
      <c r="Z310" s="16" t="s">
        <v>36</v>
      </c>
      <c r="AA310" s="13" t="s">
        <v>36</v>
      </c>
      <c r="AB310" s="13" t="s">
        <v>86</v>
      </c>
    </row>
    <row r="311" spans="1:28" ht="15" x14ac:dyDescent="0.25">
      <c r="A311" s="8" t="s">
        <v>971</v>
      </c>
      <c r="B311" s="8" t="b">
        <v>1</v>
      </c>
      <c r="C311" s="62" t="s">
        <v>971</v>
      </c>
      <c r="D311" s="63" t="s">
        <v>972</v>
      </c>
      <c r="E311" s="63" t="s">
        <v>973</v>
      </c>
      <c r="F311" s="13" t="str">
        <f t="shared" si="8"/>
        <v>No</v>
      </c>
      <c r="G311" s="14">
        <v>23198.41004856522</v>
      </c>
      <c r="H311" s="13" t="s">
        <v>30</v>
      </c>
      <c r="I311" s="13" t="s">
        <v>30</v>
      </c>
      <c r="J311" s="13" t="s">
        <v>31</v>
      </c>
      <c r="K311" s="13" t="s">
        <v>30</v>
      </c>
      <c r="L311" s="13">
        <v>3</v>
      </c>
      <c r="M311" s="13">
        <v>2</v>
      </c>
      <c r="N311" s="13">
        <v>2</v>
      </c>
      <c r="O311" s="13">
        <v>2</v>
      </c>
      <c r="P311" s="13" t="s">
        <v>32</v>
      </c>
      <c r="Q311" s="89">
        <v>1</v>
      </c>
      <c r="R311" s="13" t="s">
        <v>974</v>
      </c>
      <c r="S311" s="13" t="s">
        <v>34</v>
      </c>
      <c r="T311" s="13" t="s">
        <v>30</v>
      </c>
      <c r="U311" s="13" t="s">
        <v>30</v>
      </c>
      <c r="V311" s="13" t="s">
        <v>30</v>
      </c>
      <c r="W311" s="13" t="s">
        <v>35</v>
      </c>
      <c r="X311" s="13" t="str">
        <f t="shared" si="9"/>
        <v>Yes</v>
      </c>
      <c r="Y311" s="15">
        <v>5.1652892561983473E-2</v>
      </c>
      <c r="Z311" s="16" t="s">
        <v>36</v>
      </c>
      <c r="AA311" s="13" t="s">
        <v>55</v>
      </c>
      <c r="AB311" s="13" t="s">
        <v>37</v>
      </c>
    </row>
    <row r="312" spans="1:28" ht="15" x14ac:dyDescent="0.25">
      <c r="A312" s="8" t="s">
        <v>975</v>
      </c>
      <c r="B312" s="8" t="b">
        <v>1</v>
      </c>
      <c r="C312" s="62" t="s">
        <v>975</v>
      </c>
      <c r="D312" s="63" t="s">
        <v>976</v>
      </c>
      <c r="E312" s="63" t="s">
        <v>977</v>
      </c>
      <c r="F312" s="13" t="str">
        <f t="shared" si="8"/>
        <v>No</v>
      </c>
      <c r="G312" s="14">
        <v>8118098.5067320205</v>
      </c>
      <c r="H312" s="13" t="s">
        <v>36</v>
      </c>
      <c r="I312" s="13" t="s">
        <v>30</v>
      </c>
      <c r="J312" s="13" t="s">
        <v>40</v>
      </c>
      <c r="K312" s="13" t="s">
        <v>30</v>
      </c>
      <c r="L312" s="13">
        <v>3</v>
      </c>
      <c r="M312" s="13">
        <v>2</v>
      </c>
      <c r="N312" s="13">
        <v>2</v>
      </c>
      <c r="O312" s="13">
        <v>2</v>
      </c>
      <c r="P312" s="13" t="s">
        <v>44</v>
      </c>
      <c r="Q312" s="89">
        <v>2</v>
      </c>
      <c r="R312" s="13" t="s">
        <v>74</v>
      </c>
      <c r="S312" s="13" t="s">
        <v>34</v>
      </c>
      <c r="T312" s="13" t="s">
        <v>30</v>
      </c>
      <c r="U312" s="13" t="s">
        <v>30</v>
      </c>
      <c r="V312" s="13" t="s">
        <v>30</v>
      </c>
      <c r="W312" s="13" t="s">
        <v>36</v>
      </c>
      <c r="X312" s="13" t="str">
        <f t="shared" si="9"/>
        <v>Yes</v>
      </c>
      <c r="Y312" s="15">
        <v>0.11191629255187528</v>
      </c>
      <c r="Z312" s="16" t="s">
        <v>36</v>
      </c>
      <c r="AA312" s="13" t="s">
        <v>36</v>
      </c>
      <c r="AB312" s="13" t="s">
        <v>37</v>
      </c>
    </row>
    <row r="313" spans="1:28" ht="15" x14ac:dyDescent="0.25">
      <c r="A313" s="8" t="s">
        <v>978</v>
      </c>
      <c r="B313" s="8" t="b">
        <v>1</v>
      </c>
      <c r="C313" s="62" t="s">
        <v>978</v>
      </c>
      <c r="D313" s="63" t="s">
        <v>979</v>
      </c>
      <c r="E313" s="63" t="s">
        <v>980</v>
      </c>
      <c r="F313" s="13" t="str">
        <f t="shared" si="8"/>
        <v>Yes</v>
      </c>
      <c r="G313" s="14">
        <v>1208171.3216240848</v>
      </c>
      <c r="H313" s="13" t="s">
        <v>36</v>
      </c>
      <c r="I313" s="13" t="s">
        <v>36</v>
      </c>
      <c r="J313" s="13" t="s">
        <v>40</v>
      </c>
      <c r="K313" s="13" t="s">
        <v>30</v>
      </c>
      <c r="L313" s="13">
        <v>3</v>
      </c>
      <c r="M313" s="13">
        <v>2</v>
      </c>
      <c r="N313" s="13">
        <v>2</v>
      </c>
      <c r="O313" s="13">
        <v>2</v>
      </c>
      <c r="P313" s="13" t="s">
        <v>32</v>
      </c>
      <c r="Q313" s="89">
        <v>1</v>
      </c>
      <c r="R313" s="13" t="s">
        <v>981</v>
      </c>
      <c r="S313" s="13" t="s">
        <v>34</v>
      </c>
      <c r="T313" s="13" t="s">
        <v>36</v>
      </c>
      <c r="U313" s="13" t="s">
        <v>30</v>
      </c>
      <c r="V313" s="13" t="s">
        <v>30</v>
      </c>
      <c r="W313" s="13" t="s">
        <v>36</v>
      </c>
      <c r="X313" s="13" t="str">
        <f t="shared" si="9"/>
        <v>Yes</v>
      </c>
      <c r="Y313" s="15">
        <v>0.2161605764282038</v>
      </c>
      <c r="Z313" s="16" t="s">
        <v>36</v>
      </c>
      <c r="AA313" s="13" t="s">
        <v>36</v>
      </c>
      <c r="AB313" s="13" t="s">
        <v>37</v>
      </c>
    </row>
    <row r="314" spans="1:28" ht="15" x14ac:dyDescent="0.25">
      <c r="A314" s="8" t="s">
        <v>982</v>
      </c>
      <c r="B314" s="8" t="b">
        <v>1</v>
      </c>
      <c r="C314" s="62" t="s">
        <v>982</v>
      </c>
      <c r="D314" s="63" t="s">
        <v>983</v>
      </c>
      <c r="E314" s="63"/>
      <c r="F314" s="13" t="str">
        <f t="shared" si="8"/>
        <v>Yes</v>
      </c>
      <c r="G314" s="14">
        <v>33018557.448634807</v>
      </c>
      <c r="H314" s="13" t="s">
        <v>36</v>
      </c>
      <c r="I314" s="13" t="s">
        <v>36</v>
      </c>
      <c r="J314" s="13" t="s">
        <v>40</v>
      </c>
      <c r="K314" s="13" t="s">
        <v>36</v>
      </c>
      <c r="L314" s="13">
        <v>3</v>
      </c>
      <c r="M314" s="13">
        <v>2</v>
      </c>
      <c r="N314" s="13">
        <v>2</v>
      </c>
      <c r="O314" s="13">
        <v>2</v>
      </c>
      <c r="P314" s="13" t="s">
        <v>44</v>
      </c>
      <c r="Q314" s="89">
        <v>2</v>
      </c>
      <c r="R314" s="13" t="s">
        <v>673</v>
      </c>
      <c r="S314" s="13" t="s">
        <v>34</v>
      </c>
      <c r="T314" s="13" t="s">
        <v>30</v>
      </c>
      <c r="U314" s="13" t="s">
        <v>30</v>
      </c>
      <c r="V314" s="13" t="s">
        <v>36</v>
      </c>
      <c r="W314" s="13" t="s">
        <v>36</v>
      </c>
      <c r="X314" s="13" t="str">
        <f t="shared" si="9"/>
        <v>Yes</v>
      </c>
      <c r="Y314" s="15">
        <v>0.13031342058241174</v>
      </c>
      <c r="Z314" s="16" t="s">
        <v>36</v>
      </c>
      <c r="AA314" s="13" t="s">
        <v>36</v>
      </c>
      <c r="AB314" s="13" t="s">
        <v>37</v>
      </c>
    </row>
    <row r="315" spans="1:28" ht="15" x14ac:dyDescent="0.25">
      <c r="A315" s="8" t="s">
        <v>984</v>
      </c>
      <c r="B315" s="8" t="b">
        <v>1</v>
      </c>
      <c r="C315" s="62" t="s">
        <v>984</v>
      </c>
      <c r="D315" s="63" t="s">
        <v>985</v>
      </c>
      <c r="E315" s="63" t="s">
        <v>986</v>
      </c>
      <c r="F315" s="13" t="str">
        <f t="shared" si="8"/>
        <v>No</v>
      </c>
      <c r="G315" s="14">
        <v>1358447.3365751791</v>
      </c>
      <c r="H315" s="13" t="s">
        <v>36</v>
      </c>
      <c r="I315" s="13" t="s">
        <v>36</v>
      </c>
      <c r="J315" s="13" t="s">
        <v>40</v>
      </c>
      <c r="K315" s="13" t="s">
        <v>30</v>
      </c>
      <c r="L315" s="13">
        <v>3</v>
      </c>
      <c r="M315" s="13">
        <v>2</v>
      </c>
      <c r="N315" s="13">
        <v>2</v>
      </c>
      <c r="O315" s="13">
        <v>2</v>
      </c>
      <c r="P315" s="13" t="s">
        <v>32</v>
      </c>
      <c r="Q315" s="89">
        <v>1</v>
      </c>
      <c r="R315" s="13" t="s">
        <v>987</v>
      </c>
      <c r="S315" s="13" t="s">
        <v>34</v>
      </c>
      <c r="T315" s="13" t="s">
        <v>30</v>
      </c>
      <c r="U315" s="13" t="s">
        <v>30</v>
      </c>
      <c r="V315" s="13" t="s">
        <v>30</v>
      </c>
      <c r="W315" s="13" t="s">
        <v>36</v>
      </c>
      <c r="X315" s="13" t="str">
        <f t="shared" si="9"/>
        <v>Yes</v>
      </c>
      <c r="Y315" s="15">
        <v>0.11208151382823872</v>
      </c>
      <c r="Z315" s="16" t="s">
        <v>36</v>
      </c>
      <c r="AA315" s="13" t="s">
        <v>36</v>
      </c>
      <c r="AB315" s="13" t="s">
        <v>37</v>
      </c>
    </row>
    <row r="316" spans="1:28" ht="15" x14ac:dyDescent="0.25">
      <c r="A316" s="8" t="s">
        <v>988</v>
      </c>
      <c r="B316" s="8" t="b">
        <v>1</v>
      </c>
      <c r="C316" s="62" t="s">
        <v>988</v>
      </c>
      <c r="D316" s="63" t="s">
        <v>989</v>
      </c>
      <c r="E316" s="63"/>
      <c r="F316" s="13" t="str">
        <f t="shared" si="8"/>
        <v>Yes</v>
      </c>
      <c r="G316" s="14">
        <v>10429231.057849512</v>
      </c>
      <c r="H316" s="13" t="s">
        <v>36</v>
      </c>
      <c r="I316" s="13" t="s">
        <v>30</v>
      </c>
      <c r="J316" s="13" t="s">
        <v>40</v>
      </c>
      <c r="K316" s="13" t="s">
        <v>30</v>
      </c>
      <c r="L316" s="13">
        <v>3</v>
      </c>
      <c r="M316" s="13">
        <v>2</v>
      </c>
      <c r="N316" s="13">
        <v>2</v>
      </c>
      <c r="O316" s="13">
        <v>2</v>
      </c>
      <c r="P316" s="13" t="s">
        <v>44</v>
      </c>
      <c r="Q316" s="89">
        <v>2</v>
      </c>
      <c r="R316" s="13" t="s">
        <v>455</v>
      </c>
      <c r="S316" s="13" t="s">
        <v>34</v>
      </c>
      <c r="T316" s="13" t="s">
        <v>30</v>
      </c>
      <c r="U316" s="13" t="s">
        <v>30</v>
      </c>
      <c r="V316" s="13" t="s">
        <v>36</v>
      </c>
      <c r="W316" s="13" t="s">
        <v>36</v>
      </c>
      <c r="X316" s="13" t="str">
        <f t="shared" si="9"/>
        <v>Yes</v>
      </c>
      <c r="Y316" s="15">
        <v>0.16941850265724162</v>
      </c>
      <c r="Z316" s="16" t="s">
        <v>36</v>
      </c>
      <c r="AA316" s="13" t="s">
        <v>36</v>
      </c>
      <c r="AB316" s="13" t="s">
        <v>37</v>
      </c>
    </row>
    <row r="317" spans="1:28" ht="15" x14ac:dyDescent="0.25">
      <c r="A317" s="8" t="s">
        <v>990</v>
      </c>
      <c r="B317" s="8" t="b">
        <v>1</v>
      </c>
      <c r="C317" s="62" t="s">
        <v>990</v>
      </c>
      <c r="D317" s="63" t="s">
        <v>991</v>
      </c>
      <c r="E317" s="63" t="s">
        <v>992</v>
      </c>
      <c r="F317" s="13" t="str">
        <f t="shared" si="8"/>
        <v>No</v>
      </c>
      <c r="G317" s="14">
        <v>48858.27749917686</v>
      </c>
      <c r="H317" s="13" t="s">
        <v>30</v>
      </c>
      <c r="I317" s="13" t="s">
        <v>30</v>
      </c>
      <c r="J317" s="13" t="s">
        <v>40</v>
      </c>
      <c r="K317" s="13" t="s">
        <v>30</v>
      </c>
      <c r="L317" s="13">
        <v>3</v>
      </c>
      <c r="M317" s="13">
        <v>2</v>
      </c>
      <c r="N317" s="13">
        <v>2</v>
      </c>
      <c r="O317" s="13">
        <v>2</v>
      </c>
      <c r="P317" s="13" t="s">
        <v>44</v>
      </c>
      <c r="Q317" s="89">
        <v>2</v>
      </c>
      <c r="R317" s="13" t="s">
        <v>85</v>
      </c>
      <c r="S317" s="13" t="s">
        <v>34</v>
      </c>
      <c r="T317" s="13" t="s">
        <v>30</v>
      </c>
      <c r="U317" s="13" t="s">
        <v>30</v>
      </c>
      <c r="V317" s="13" t="s">
        <v>30</v>
      </c>
      <c r="W317" s="13" t="s">
        <v>35</v>
      </c>
      <c r="X317" s="13" t="str">
        <f t="shared" si="9"/>
        <v>No</v>
      </c>
      <c r="Y317" s="15">
        <v>1.5832950894905919E-2</v>
      </c>
      <c r="Z317" s="16" t="s">
        <v>36</v>
      </c>
      <c r="AA317" s="13" t="s">
        <v>55</v>
      </c>
      <c r="AB317" s="13" t="s">
        <v>86</v>
      </c>
    </row>
    <row r="318" spans="1:28" ht="15" x14ac:dyDescent="0.25">
      <c r="A318" s="8" t="s">
        <v>993</v>
      </c>
      <c r="B318" s="8" t="b">
        <v>1</v>
      </c>
      <c r="C318" s="62" t="s">
        <v>993</v>
      </c>
      <c r="D318" s="63" t="s">
        <v>994</v>
      </c>
      <c r="E318" s="63"/>
      <c r="F318" s="13" t="str">
        <f t="shared" si="8"/>
        <v>No</v>
      </c>
      <c r="G318" s="14">
        <v>1696844.2186503476</v>
      </c>
      <c r="H318" s="13" t="s">
        <v>30</v>
      </c>
      <c r="I318" s="13" t="s">
        <v>30</v>
      </c>
      <c r="J318" s="13" t="s">
        <v>31</v>
      </c>
      <c r="K318" s="13" t="s">
        <v>30</v>
      </c>
      <c r="L318" s="13">
        <v>3</v>
      </c>
      <c r="M318" s="13">
        <v>2</v>
      </c>
      <c r="N318" s="13">
        <v>2</v>
      </c>
      <c r="O318" s="13">
        <v>2</v>
      </c>
      <c r="P318" s="13" t="s">
        <v>32</v>
      </c>
      <c r="Q318" s="89">
        <v>1</v>
      </c>
      <c r="R318" s="13" t="s">
        <v>995</v>
      </c>
      <c r="S318" s="13" t="s">
        <v>34</v>
      </c>
      <c r="T318" s="13" t="s">
        <v>30</v>
      </c>
      <c r="U318" s="13" t="s">
        <v>30</v>
      </c>
      <c r="V318" s="13" t="s">
        <v>30</v>
      </c>
      <c r="W318" s="13" t="s">
        <v>35</v>
      </c>
      <c r="X318" s="13" t="str">
        <f t="shared" si="9"/>
        <v>Yes</v>
      </c>
      <c r="Y318" s="15">
        <v>6.456513482719331E-2</v>
      </c>
      <c r="Z318" s="16" t="s">
        <v>36</v>
      </c>
      <c r="AA318" s="13" t="s">
        <v>30</v>
      </c>
      <c r="AB318" s="13" t="s">
        <v>37</v>
      </c>
    </row>
    <row r="319" spans="1:28" ht="15" x14ac:dyDescent="0.25">
      <c r="A319" s="8" t="s">
        <v>996</v>
      </c>
      <c r="B319" s="8" t="b">
        <v>1</v>
      </c>
      <c r="C319" s="62" t="s">
        <v>996</v>
      </c>
      <c r="D319" s="63" t="s">
        <v>997</v>
      </c>
      <c r="E319" s="63"/>
      <c r="F319" s="13" t="str">
        <f t="shared" si="8"/>
        <v>No</v>
      </c>
      <c r="G319" s="14">
        <v>-1339435.8150822516</v>
      </c>
      <c r="H319" s="13" t="s">
        <v>30</v>
      </c>
      <c r="I319" s="13" t="s">
        <v>30</v>
      </c>
      <c r="J319" s="13" t="s">
        <v>134</v>
      </c>
      <c r="K319" s="13" t="s">
        <v>30</v>
      </c>
      <c r="L319" s="13">
        <v>3</v>
      </c>
      <c r="M319" s="13">
        <v>1</v>
      </c>
      <c r="N319" s="13">
        <v>2</v>
      </c>
      <c r="O319" s="13">
        <v>2</v>
      </c>
      <c r="P319" s="13" t="s">
        <v>44</v>
      </c>
      <c r="Q319" s="89">
        <v>2</v>
      </c>
      <c r="R319" s="13" t="s">
        <v>137</v>
      </c>
      <c r="S319" s="13" t="s">
        <v>34</v>
      </c>
      <c r="T319" s="13" t="s">
        <v>36</v>
      </c>
      <c r="U319" s="13" t="s">
        <v>36</v>
      </c>
      <c r="V319" s="13" t="s">
        <v>30</v>
      </c>
      <c r="W319" s="13" t="s">
        <v>35</v>
      </c>
      <c r="X319" s="13" t="str">
        <f t="shared" si="9"/>
        <v>Yes</v>
      </c>
      <c r="Y319" s="15">
        <v>0.35285699141312415</v>
      </c>
      <c r="Z319" s="16" t="s">
        <v>36</v>
      </c>
      <c r="AA319" s="13" t="s">
        <v>55</v>
      </c>
      <c r="AB319" s="13" t="s">
        <v>86</v>
      </c>
    </row>
    <row r="320" spans="1:28" ht="15" x14ac:dyDescent="0.25">
      <c r="A320" s="8" t="s">
        <v>998</v>
      </c>
      <c r="B320" s="8" t="b">
        <v>1</v>
      </c>
      <c r="C320" s="62" t="s">
        <v>998</v>
      </c>
      <c r="D320" s="63" t="s">
        <v>999</v>
      </c>
      <c r="E320" s="63"/>
      <c r="F320" s="13" t="str">
        <f t="shared" si="8"/>
        <v>Yes</v>
      </c>
      <c r="G320" s="14">
        <v>2206696.38549871</v>
      </c>
      <c r="H320" s="13" t="s">
        <v>36</v>
      </c>
      <c r="I320" s="13" t="s">
        <v>30</v>
      </c>
      <c r="J320" s="13" t="s">
        <v>134</v>
      </c>
      <c r="K320" s="13" t="s">
        <v>30</v>
      </c>
      <c r="L320" s="13">
        <v>3</v>
      </c>
      <c r="M320" s="13">
        <v>1</v>
      </c>
      <c r="N320" s="13">
        <v>2</v>
      </c>
      <c r="O320" s="13">
        <v>2</v>
      </c>
      <c r="P320" s="13" t="s">
        <v>44</v>
      </c>
      <c r="Q320" s="89">
        <v>2</v>
      </c>
      <c r="R320" s="13" t="s">
        <v>62</v>
      </c>
      <c r="S320" s="13" t="s">
        <v>34</v>
      </c>
      <c r="T320" s="13" t="s">
        <v>36</v>
      </c>
      <c r="U320" s="13" t="s">
        <v>36</v>
      </c>
      <c r="V320" s="13" t="s">
        <v>30</v>
      </c>
      <c r="W320" s="13" t="s">
        <v>36</v>
      </c>
      <c r="X320" s="13" t="str">
        <f t="shared" si="9"/>
        <v>Yes</v>
      </c>
      <c r="Y320" s="15">
        <v>0.43936507936507935</v>
      </c>
      <c r="Z320" s="16" t="s">
        <v>36</v>
      </c>
      <c r="AA320" s="13" t="s">
        <v>36</v>
      </c>
      <c r="AB320" s="13" t="s">
        <v>86</v>
      </c>
    </row>
    <row r="321" spans="1:28" ht="15" x14ac:dyDescent="0.25">
      <c r="A321" s="8" t="s">
        <v>1000</v>
      </c>
      <c r="B321" s="8" t="b">
        <v>1</v>
      </c>
      <c r="C321" s="62" t="s">
        <v>1000</v>
      </c>
      <c r="D321" s="63" t="s">
        <v>1001</v>
      </c>
      <c r="E321" s="63"/>
      <c r="F321" s="13" t="str">
        <f t="shared" si="8"/>
        <v>Yes</v>
      </c>
      <c r="G321" s="14">
        <v>2907872.9127483643</v>
      </c>
      <c r="H321" s="13" t="s">
        <v>36</v>
      </c>
      <c r="I321" s="13" t="s">
        <v>36</v>
      </c>
      <c r="J321" s="13" t="s">
        <v>134</v>
      </c>
      <c r="K321" s="13" t="s">
        <v>30</v>
      </c>
      <c r="L321" s="13">
        <v>3</v>
      </c>
      <c r="M321" s="13">
        <v>1</v>
      </c>
      <c r="N321" s="13">
        <v>2</v>
      </c>
      <c r="O321" s="13">
        <v>2</v>
      </c>
      <c r="P321" s="13" t="s">
        <v>44</v>
      </c>
      <c r="Q321" s="89">
        <v>2</v>
      </c>
      <c r="R321" s="13" t="s">
        <v>716</v>
      </c>
      <c r="S321" s="13" t="s">
        <v>34</v>
      </c>
      <c r="T321" s="13" t="s">
        <v>36</v>
      </c>
      <c r="U321" s="13" t="s">
        <v>36</v>
      </c>
      <c r="V321" s="13" t="s">
        <v>36</v>
      </c>
      <c r="W321" s="13" t="s">
        <v>36</v>
      </c>
      <c r="X321" s="13" t="str">
        <f t="shared" si="9"/>
        <v>Yes</v>
      </c>
      <c r="Y321" s="15">
        <v>0.40828349944629017</v>
      </c>
      <c r="Z321" s="16" t="s">
        <v>36</v>
      </c>
      <c r="AA321" s="13" t="s">
        <v>30</v>
      </c>
      <c r="AB321" s="13" t="s">
        <v>86</v>
      </c>
    </row>
    <row r="322" spans="1:28" ht="15" x14ac:dyDescent="0.25">
      <c r="A322" s="8" t="s">
        <v>1002</v>
      </c>
      <c r="B322" s="8" t="b">
        <v>1</v>
      </c>
      <c r="C322" s="62" t="s">
        <v>1002</v>
      </c>
      <c r="D322" s="63" t="s">
        <v>1003</v>
      </c>
      <c r="E322" s="63" t="s">
        <v>1004</v>
      </c>
      <c r="F322" s="13" t="str">
        <f t="shared" si="8"/>
        <v>No</v>
      </c>
      <c r="G322" s="14">
        <v>-999185.46292870247</v>
      </c>
      <c r="H322" s="13" t="s">
        <v>30</v>
      </c>
      <c r="I322" s="13" t="s">
        <v>30</v>
      </c>
      <c r="J322" s="13" t="s">
        <v>40</v>
      </c>
      <c r="K322" s="13" t="s">
        <v>30</v>
      </c>
      <c r="L322" s="13">
        <v>3</v>
      </c>
      <c r="M322" s="13">
        <v>2</v>
      </c>
      <c r="N322" s="13">
        <v>2</v>
      </c>
      <c r="O322" s="13">
        <v>2</v>
      </c>
      <c r="P322" s="13" t="s">
        <v>44</v>
      </c>
      <c r="Q322" s="89">
        <v>2</v>
      </c>
      <c r="R322" s="13" t="s">
        <v>45</v>
      </c>
      <c r="S322" s="13" t="s">
        <v>34</v>
      </c>
      <c r="T322" s="13" t="s">
        <v>30</v>
      </c>
      <c r="U322" s="13" t="s">
        <v>30</v>
      </c>
      <c r="V322" s="13" t="s">
        <v>30</v>
      </c>
      <c r="W322" s="13" t="s">
        <v>35</v>
      </c>
      <c r="X322" s="13" t="str">
        <f t="shared" si="9"/>
        <v>No</v>
      </c>
      <c r="Y322" s="15">
        <v>7.1956668923493575E-2</v>
      </c>
      <c r="Z322" s="16" t="s">
        <v>36</v>
      </c>
      <c r="AA322" s="13" t="s">
        <v>55</v>
      </c>
      <c r="AB322" s="13" t="s">
        <v>86</v>
      </c>
    </row>
    <row r="323" spans="1:28" ht="15" x14ac:dyDescent="0.25">
      <c r="A323" s="8" t="s">
        <v>1005</v>
      </c>
      <c r="B323" s="8" t="b">
        <v>1</v>
      </c>
      <c r="C323" s="62" t="s">
        <v>1005</v>
      </c>
      <c r="D323" s="63" t="s">
        <v>1006</v>
      </c>
      <c r="E323" s="63" t="s">
        <v>1007</v>
      </c>
      <c r="F323" s="13" t="str">
        <f t="shared" si="8"/>
        <v>Yes</v>
      </c>
      <c r="G323" s="14">
        <v>5004962.1853512553</v>
      </c>
      <c r="H323" s="13" t="s">
        <v>36</v>
      </c>
      <c r="I323" s="13" t="s">
        <v>36</v>
      </c>
      <c r="J323" s="13" t="s">
        <v>134</v>
      </c>
      <c r="K323" s="13" t="s">
        <v>30</v>
      </c>
      <c r="L323" s="13">
        <v>3</v>
      </c>
      <c r="M323" s="13">
        <v>1</v>
      </c>
      <c r="N323" s="13">
        <v>2</v>
      </c>
      <c r="O323" s="13">
        <v>2</v>
      </c>
      <c r="P323" s="13" t="s">
        <v>44</v>
      </c>
      <c r="Q323" s="89">
        <v>2</v>
      </c>
      <c r="R323" s="13" t="s">
        <v>623</v>
      </c>
      <c r="S323" s="13" t="s">
        <v>34</v>
      </c>
      <c r="T323" s="13" t="s">
        <v>36</v>
      </c>
      <c r="U323" s="13" t="s">
        <v>36</v>
      </c>
      <c r="V323" s="13" t="s">
        <v>30</v>
      </c>
      <c r="W323" s="13" t="s">
        <v>36</v>
      </c>
      <c r="X323" s="13" t="str">
        <f t="shared" si="9"/>
        <v>Yes</v>
      </c>
      <c r="Y323" s="15">
        <v>0.32916278450685477</v>
      </c>
      <c r="Z323" s="16" t="s">
        <v>36</v>
      </c>
      <c r="AA323" s="13" t="s">
        <v>30</v>
      </c>
      <c r="AB323" s="13" t="s">
        <v>86</v>
      </c>
    </row>
    <row r="324" spans="1:28" ht="15" x14ac:dyDescent="0.25">
      <c r="A324" s="8" t="s">
        <v>1008</v>
      </c>
      <c r="B324" s="8" t="b">
        <v>1</v>
      </c>
      <c r="C324" s="62" t="s">
        <v>1008</v>
      </c>
      <c r="D324" s="63" t="s">
        <v>1009</v>
      </c>
      <c r="E324" s="63"/>
      <c r="F324" s="13" t="str">
        <f t="shared" ref="F324:F385" si="10">IF(OR(S324="Yes",T324="Yes",U324="Yes",V324="Yes")*AND(H324="Yes",W324="Yes",X324="Yes",Z324="Yes",Y324&gt;0.01),"Yes","No")</f>
        <v>No</v>
      </c>
      <c r="G324" s="14">
        <v>371589.95657215721</v>
      </c>
      <c r="H324" s="13" t="s">
        <v>30</v>
      </c>
      <c r="I324" s="13" t="s">
        <v>30</v>
      </c>
      <c r="J324" s="13" t="s">
        <v>31</v>
      </c>
      <c r="K324" s="13" t="s">
        <v>30</v>
      </c>
      <c r="L324" s="13">
        <v>3</v>
      </c>
      <c r="M324" s="13">
        <v>2</v>
      </c>
      <c r="N324" s="13">
        <v>2</v>
      </c>
      <c r="O324" s="13">
        <v>2</v>
      </c>
      <c r="P324" s="13" t="s">
        <v>32</v>
      </c>
      <c r="Q324" s="89">
        <v>1</v>
      </c>
      <c r="R324" s="13" t="s">
        <v>1010</v>
      </c>
      <c r="S324" s="13" t="s">
        <v>34</v>
      </c>
      <c r="T324" s="13" t="s">
        <v>30</v>
      </c>
      <c r="U324" s="13" t="s">
        <v>30</v>
      </c>
      <c r="V324" s="13" t="s">
        <v>30</v>
      </c>
      <c r="W324" s="13" t="s">
        <v>35</v>
      </c>
      <c r="X324" s="13" t="str">
        <f t="shared" ref="X324:X385" si="11">IF(OR(J324="State/IMD",J324="Private IMD",J324="State Chest", S324="Yes"),"Yes",IF(AB324="Yes", "Yes", IF(OR(AB324="No",AB324="No Record"),"No","")))</f>
        <v>Yes</v>
      </c>
      <c r="Y324" s="15">
        <v>4.7787610619469026E-2</v>
      </c>
      <c r="Z324" s="16" t="s">
        <v>36</v>
      </c>
      <c r="AA324" s="13" t="s">
        <v>55</v>
      </c>
      <c r="AB324" s="13" t="s">
        <v>37</v>
      </c>
    </row>
    <row r="325" spans="1:28" ht="15" x14ac:dyDescent="0.25">
      <c r="A325" s="8" t="s">
        <v>1011</v>
      </c>
      <c r="B325" s="8" t="b">
        <v>1</v>
      </c>
      <c r="C325" s="62" t="s">
        <v>1011</v>
      </c>
      <c r="D325" s="63" t="s">
        <v>1012</v>
      </c>
      <c r="E325" s="63"/>
      <c r="F325" s="13" t="str">
        <f t="shared" si="10"/>
        <v>No</v>
      </c>
      <c r="G325" s="14">
        <v>2145515.9902095883</v>
      </c>
      <c r="H325" s="13" t="s">
        <v>30</v>
      </c>
      <c r="I325" s="13" t="s">
        <v>30</v>
      </c>
      <c r="J325" s="13" t="s">
        <v>40</v>
      </c>
      <c r="K325" s="13" t="s">
        <v>30</v>
      </c>
      <c r="L325" s="13">
        <v>3</v>
      </c>
      <c r="M325" s="13">
        <v>2</v>
      </c>
      <c r="N325" s="13">
        <v>2</v>
      </c>
      <c r="O325" s="13">
        <v>2</v>
      </c>
      <c r="P325" s="13" t="s">
        <v>44</v>
      </c>
      <c r="Q325" s="89">
        <v>2</v>
      </c>
      <c r="R325" s="13" t="s">
        <v>45</v>
      </c>
      <c r="S325" s="13" t="s">
        <v>34</v>
      </c>
      <c r="T325" s="13" t="s">
        <v>30</v>
      </c>
      <c r="U325" s="13" t="s">
        <v>30</v>
      </c>
      <c r="V325" s="13" t="s">
        <v>30</v>
      </c>
      <c r="W325" s="13" t="s">
        <v>35</v>
      </c>
      <c r="X325" s="13" t="str">
        <f t="shared" si="11"/>
        <v>Yes</v>
      </c>
      <c r="Y325" s="15">
        <v>0.15846094946401226</v>
      </c>
      <c r="Z325" s="16" t="s">
        <v>36</v>
      </c>
      <c r="AA325" s="13" t="s">
        <v>30</v>
      </c>
      <c r="AB325" s="13" t="s">
        <v>36</v>
      </c>
    </row>
    <row r="326" spans="1:28" ht="15" x14ac:dyDescent="0.25">
      <c r="A326" s="8" t="s">
        <v>1013</v>
      </c>
      <c r="B326" s="8" t="b">
        <v>1</v>
      </c>
      <c r="C326" s="62" t="s">
        <v>1013</v>
      </c>
      <c r="D326" s="63" t="s">
        <v>1014</v>
      </c>
      <c r="E326" s="63"/>
      <c r="F326" s="13" t="str">
        <f t="shared" si="10"/>
        <v>Yes</v>
      </c>
      <c r="G326" s="14">
        <v>1238245.7548631013</v>
      </c>
      <c r="H326" s="13" t="s">
        <v>36</v>
      </c>
      <c r="I326" s="13" t="s">
        <v>58</v>
      </c>
      <c r="J326" s="13" t="s">
        <v>134</v>
      </c>
      <c r="K326" s="13" t="s">
        <v>30</v>
      </c>
      <c r="L326" s="13">
        <v>3</v>
      </c>
      <c r="M326" s="13">
        <v>1</v>
      </c>
      <c r="N326" s="13">
        <v>2</v>
      </c>
      <c r="O326" s="13">
        <v>2</v>
      </c>
      <c r="P326" s="13" t="s">
        <v>44</v>
      </c>
      <c r="Q326" s="89">
        <v>2</v>
      </c>
      <c r="R326" s="13" t="s">
        <v>74</v>
      </c>
      <c r="S326" s="13" t="s">
        <v>44</v>
      </c>
      <c r="T326" s="13" t="s">
        <v>30</v>
      </c>
      <c r="U326" s="13" t="s">
        <v>36</v>
      </c>
      <c r="V326" s="13" t="s">
        <v>30</v>
      </c>
      <c r="W326" s="13" t="s">
        <v>36</v>
      </c>
      <c r="X326" s="13" t="str">
        <f t="shared" si="11"/>
        <v>Yes</v>
      </c>
      <c r="Y326" s="15">
        <v>0.27300699300699299</v>
      </c>
      <c r="Z326" s="16" t="s">
        <v>36</v>
      </c>
      <c r="AA326" s="13" t="s">
        <v>30</v>
      </c>
      <c r="AB326" s="13" t="s">
        <v>86</v>
      </c>
    </row>
    <row r="327" spans="1:28" ht="15" x14ac:dyDescent="0.25">
      <c r="A327" s="8" t="s">
        <v>1015</v>
      </c>
      <c r="B327" s="8" t="b">
        <v>1</v>
      </c>
      <c r="C327" s="62" t="s">
        <v>1015</v>
      </c>
      <c r="D327" s="63" t="s">
        <v>1016</v>
      </c>
      <c r="E327" s="63" t="s">
        <v>1017</v>
      </c>
      <c r="F327" s="13" t="str">
        <f t="shared" si="10"/>
        <v>No</v>
      </c>
      <c r="G327" s="14">
        <v>5389010.5842025531</v>
      </c>
      <c r="H327" s="13" t="s">
        <v>36</v>
      </c>
      <c r="I327" s="13" t="s">
        <v>30</v>
      </c>
      <c r="J327" s="13" t="s">
        <v>40</v>
      </c>
      <c r="K327" s="13" t="s">
        <v>30</v>
      </c>
      <c r="L327" s="13">
        <v>3</v>
      </c>
      <c r="M327" s="13">
        <v>2</v>
      </c>
      <c r="N327" s="13">
        <v>2</v>
      </c>
      <c r="O327" s="13">
        <v>2</v>
      </c>
      <c r="P327" s="13" t="s">
        <v>44</v>
      </c>
      <c r="Q327" s="89">
        <v>2</v>
      </c>
      <c r="R327" s="13" t="s">
        <v>1018</v>
      </c>
      <c r="S327" s="13" t="s">
        <v>34</v>
      </c>
      <c r="T327" s="13" t="s">
        <v>30</v>
      </c>
      <c r="U327" s="13" t="s">
        <v>30</v>
      </c>
      <c r="V327" s="13" t="s">
        <v>30</v>
      </c>
      <c r="W327" s="13" t="s">
        <v>36</v>
      </c>
      <c r="X327" s="13" t="str">
        <f t="shared" si="11"/>
        <v>Yes</v>
      </c>
      <c r="Y327" s="15">
        <v>9.6224362332272231E-2</v>
      </c>
      <c r="Z327" s="16" t="s">
        <v>36</v>
      </c>
      <c r="AA327" s="13" t="s">
        <v>55</v>
      </c>
      <c r="AB327" s="13" t="s">
        <v>37</v>
      </c>
    </row>
    <row r="328" spans="1:28" ht="15" x14ac:dyDescent="0.25">
      <c r="A328" s="8" t="s">
        <v>1019</v>
      </c>
      <c r="B328" s="8" t="b">
        <v>1</v>
      </c>
      <c r="C328" s="62" t="s">
        <v>1019</v>
      </c>
      <c r="D328" s="63" t="s">
        <v>1020</v>
      </c>
      <c r="E328" s="63"/>
      <c r="F328" s="13" t="str">
        <f t="shared" si="10"/>
        <v>Yes</v>
      </c>
      <c r="G328" s="14">
        <v>1841428.7281177451</v>
      </c>
      <c r="H328" s="13" t="s">
        <v>36</v>
      </c>
      <c r="I328" s="13" t="s">
        <v>58</v>
      </c>
      <c r="J328" s="13" t="s">
        <v>134</v>
      </c>
      <c r="K328" s="13" t="s">
        <v>30</v>
      </c>
      <c r="L328" s="13">
        <v>3</v>
      </c>
      <c r="M328" s="13">
        <v>1</v>
      </c>
      <c r="N328" s="13">
        <v>2</v>
      </c>
      <c r="O328" s="13">
        <v>2</v>
      </c>
      <c r="P328" s="13" t="s">
        <v>44</v>
      </c>
      <c r="Q328" s="89">
        <v>2</v>
      </c>
      <c r="R328" s="13" t="s">
        <v>254</v>
      </c>
      <c r="S328" s="13" t="s">
        <v>44</v>
      </c>
      <c r="T328" s="13" t="s">
        <v>36</v>
      </c>
      <c r="U328" s="13" t="s">
        <v>36</v>
      </c>
      <c r="V328" s="13" t="s">
        <v>30</v>
      </c>
      <c r="W328" s="13" t="s">
        <v>36</v>
      </c>
      <c r="X328" s="13" t="str">
        <f t="shared" si="11"/>
        <v>Yes</v>
      </c>
      <c r="Y328" s="15">
        <v>0.31126562300046923</v>
      </c>
      <c r="Z328" s="16" t="s">
        <v>36</v>
      </c>
      <c r="AA328" s="13" t="s">
        <v>30</v>
      </c>
      <c r="AB328" s="13" t="s">
        <v>86</v>
      </c>
    </row>
    <row r="329" spans="1:28" ht="15" x14ac:dyDescent="0.25">
      <c r="A329" s="8" t="s">
        <v>1021</v>
      </c>
      <c r="B329" s="8" t="b">
        <v>1</v>
      </c>
      <c r="C329" s="62" t="s">
        <v>1021</v>
      </c>
      <c r="D329" s="63" t="s">
        <v>1022</v>
      </c>
      <c r="E329" s="63"/>
      <c r="F329" s="13" t="str">
        <f t="shared" si="10"/>
        <v>Yes</v>
      </c>
      <c r="G329" s="14">
        <v>551930.94581844937</v>
      </c>
      <c r="H329" s="13" t="s">
        <v>36</v>
      </c>
      <c r="I329" s="13" t="s">
        <v>36</v>
      </c>
      <c r="J329" s="13" t="s">
        <v>134</v>
      </c>
      <c r="K329" s="13" t="s">
        <v>30</v>
      </c>
      <c r="L329" s="13">
        <v>3</v>
      </c>
      <c r="M329" s="13">
        <v>1</v>
      </c>
      <c r="N329" s="13">
        <v>2</v>
      </c>
      <c r="O329" s="13">
        <v>2</v>
      </c>
      <c r="P329" s="13" t="s">
        <v>44</v>
      </c>
      <c r="Q329" s="89">
        <v>2</v>
      </c>
      <c r="R329" s="13" t="s">
        <v>77</v>
      </c>
      <c r="S329" s="13" t="s">
        <v>34</v>
      </c>
      <c r="T329" s="13" t="s">
        <v>36</v>
      </c>
      <c r="U329" s="13" t="s">
        <v>36</v>
      </c>
      <c r="V329" s="13" t="s">
        <v>30</v>
      </c>
      <c r="W329" s="13" t="s">
        <v>36</v>
      </c>
      <c r="X329" s="13" t="str">
        <f t="shared" si="11"/>
        <v>Yes</v>
      </c>
      <c r="Y329" s="15">
        <v>0.31175373874409934</v>
      </c>
      <c r="Z329" s="16" t="s">
        <v>36</v>
      </c>
      <c r="AA329" s="13" t="s">
        <v>36</v>
      </c>
      <c r="AB329" s="13" t="s">
        <v>86</v>
      </c>
    </row>
    <row r="330" spans="1:28" ht="15" x14ac:dyDescent="0.25">
      <c r="A330" s="8" t="s">
        <v>1023</v>
      </c>
      <c r="B330" s="8" t="b">
        <v>1</v>
      </c>
      <c r="C330" s="62" t="s">
        <v>1023</v>
      </c>
      <c r="D330" s="63" t="s">
        <v>1024</v>
      </c>
      <c r="E330" s="63"/>
      <c r="F330" s="13" t="str">
        <f t="shared" si="10"/>
        <v>No</v>
      </c>
      <c r="G330" s="14">
        <v>1297903.6101389802</v>
      </c>
      <c r="H330" s="13" t="s">
        <v>36</v>
      </c>
      <c r="I330" s="13" t="s">
        <v>36</v>
      </c>
      <c r="J330" s="13" t="s">
        <v>31</v>
      </c>
      <c r="K330" s="13" t="s">
        <v>30</v>
      </c>
      <c r="L330" s="13">
        <v>3</v>
      </c>
      <c r="M330" s="13">
        <v>2</v>
      </c>
      <c r="N330" s="13">
        <v>2</v>
      </c>
      <c r="O330" s="13">
        <v>2</v>
      </c>
      <c r="P330" s="13" t="s">
        <v>32</v>
      </c>
      <c r="Q330" s="89">
        <v>1</v>
      </c>
      <c r="R330" s="13" t="s">
        <v>278</v>
      </c>
      <c r="S330" s="13" t="s">
        <v>34</v>
      </c>
      <c r="T330" s="13" t="s">
        <v>30</v>
      </c>
      <c r="U330" s="13" t="s">
        <v>30</v>
      </c>
      <c r="V330" s="13" t="s">
        <v>30</v>
      </c>
      <c r="W330" s="13" t="s">
        <v>36</v>
      </c>
      <c r="X330" s="13" t="str">
        <f t="shared" si="11"/>
        <v>Yes</v>
      </c>
      <c r="Y330" s="15">
        <v>5.0092764378478663E-2</v>
      </c>
      <c r="Z330" s="16" t="s">
        <v>36</v>
      </c>
      <c r="AA330" s="13" t="s">
        <v>36</v>
      </c>
      <c r="AB330" s="13" t="s">
        <v>37</v>
      </c>
    </row>
    <row r="331" spans="1:28" ht="15" x14ac:dyDescent="0.25">
      <c r="A331" s="8" t="s">
        <v>1025</v>
      </c>
      <c r="B331" s="8" t="b">
        <v>1</v>
      </c>
      <c r="C331" s="62" t="s">
        <v>1025</v>
      </c>
      <c r="D331" s="63" t="s">
        <v>1026</v>
      </c>
      <c r="E331" s="63" t="s">
        <v>1026</v>
      </c>
      <c r="F331" s="13" t="str">
        <f t="shared" si="10"/>
        <v>Yes</v>
      </c>
      <c r="G331" s="14">
        <v>1839005.5296822882</v>
      </c>
      <c r="H331" s="13" t="s">
        <v>36</v>
      </c>
      <c r="I331" s="13" t="s">
        <v>30</v>
      </c>
      <c r="J331" s="13" t="s">
        <v>134</v>
      </c>
      <c r="K331" s="13" t="s">
        <v>30</v>
      </c>
      <c r="L331" s="13">
        <v>3</v>
      </c>
      <c r="M331" s="13">
        <v>1</v>
      </c>
      <c r="N331" s="13">
        <v>2</v>
      </c>
      <c r="O331" s="13">
        <v>2</v>
      </c>
      <c r="P331" s="13" t="s">
        <v>44</v>
      </c>
      <c r="Q331" s="89">
        <v>2</v>
      </c>
      <c r="R331" s="13" t="s">
        <v>45</v>
      </c>
      <c r="S331" s="13" t="s">
        <v>34</v>
      </c>
      <c r="T331" s="13" t="s">
        <v>36</v>
      </c>
      <c r="U331" s="13" t="s">
        <v>36</v>
      </c>
      <c r="V331" s="13" t="s">
        <v>36</v>
      </c>
      <c r="W331" s="13" t="s">
        <v>36</v>
      </c>
      <c r="X331" s="13" t="str">
        <f t="shared" si="11"/>
        <v>Yes</v>
      </c>
      <c r="Y331" s="15">
        <v>0.46033573991230015</v>
      </c>
      <c r="Z331" s="16" t="s">
        <v>36</v>
      </c>
      <c r="AA331" s="13" t="s">
        <v>36</v>
      </c>
      <c r="AB331" s="13" t="s">
        <v>86</v>
      </c>
    </row>
    <row r="332" spans="1:28" ht="15" x14ac:dyDescent="0.25">
      <c r="A332" s="8" t="s">
        <v>1027</v>
      </c>
      <c r="B332" s="8" t="b">
        <v>1</v>
      </c>
      <c r="C332" s="62" t="s">
        <v>1027</v>
      </c>
      <c r="D332" s="63" t="s">
        <v>1028</v>
      </c>
      <c r="E332" s="63"/>
      <c r="F332" s="13" t="str">
        <f t="shared" si="10"/>
        <v>Yes</v>
      </c>
      <c r="G332" s="14">
        <v>1267373.4602221558</v>
      </c>
      <c r="H332" s="13" t="s">
        <v>36</v>
      </c>
      <c r="I332" s="13" t="s">
        <v>36</v>
      </c>
      <c r="J332" s="13" t="s">
        <v>134</v>
      </c>
      <c r="K332" s="13" t="s">
        <v>30</v>
      </c>
      <c r="L332" s="13">
        <v>3</v>
      </c>
      <c r="M332" s="13">
        <v>1</v>
      </c>
      <c r="N332" s="13">
        <v>2</v>
      </c>
      <c r="O332" s="13">
        <v>2</v>
      </c>
      <c r="P332" s="13" t="s">
        <v>44</v>
      </c>
      <c r="Q332" s="89">
        <v>2</v>
      </c>
      <c r="R332" s="13" t="s">
        <v>54</v>
      </c>
      <c r="S332" s="13" t="s">
        <v>34</v>
      </c>
      <c r="T332" s="13" t="s">
        <v>36</v>
      </c>
      <c r="U332" s="13" t="s">
        <v>36</v>
      </c>
      <c r="V332" s="13" t="s">
        <v>36</v>
      </c>
      <c r="W332" s="13" t="s">
        <v>36</v>
      </c>
      <c r="X332" s="13" t="str">
        <f t="shared" si="11"/>
        <v>Yes</v>
      </c>
      <c r="Y332" s="15">
        <v>0.47460092638670903</v>
      </c>
      <c r="Z332" s="16" t="s">
        <v>36</v>
      </c>
      <c r="AA332" s="13" t="s">
        <v>36</v>
      </c>
      <c r="AB332" s="13" t="s">
        <v>86</v>
      </c>
    </row>
    <row r="333" spans="1:28" ht="15" x14ac:dyDescent="0.25">
      <c r="A333" s="8" t="s">
        <v>1029</v>
      </c>
      <c r="B333" s="8" t="b">
        <v>1</v>
      </c>
      <c r="C333" s="62" t="s">
        <v>1029</v>
      </c>
      <c r="D333" s="63" t="s">
        <v>1030</v>
      </c>
      <c r="E333" s="63"/>
      <c r="F333" s="13" t="str">
        <f t="shared" si="10"/>
        <v>No</v>
      </c>
      <c r="G333" s="14">
        <v>9447797.1910225488</v>
      </c>
      <c r="H333" s="13" t="s">
        <v>30</v>
      </c>
      <c r="I333" s="13" t="s">
        <v>30</v>
      </c>
      <c r="J333" s="13" t="s">
        <v>40</v>
      </c>
      <c r="K333" s="13" t="s">
        <v>30</v>
      </c>
      <c r="L333" s="13">
        <v>3</v>
      </c>
      <c r="M333" s="13">
        <v>2</v>
      </c>
      <c r="N333" s="13">
        <v>2</v>
      </c>
      <c r="O333" s="13">
        <v>2</v>
      </c>
      <c r="P333" s="13" t="s">
        <v>44</v>
      </c>
      <c r="Q333" s="89">
        <v>2</v>
      </c>
      <c r="R333" s="13" t="s">
        <v>107</v>
      </c>
      <c r="S333" s="13" t="s">
        <v>34</v>
      </c>
      <c r="T333" s="13" t="s">
        <v>30</v>
      </c>
      <c r="U333" s="13" t="s">
        <v>36</v>
      </c>
      <c r="V333" s="13" t="s">
        <v>30</v>
      </c>
      <c r="W333" s="13" t="s">
        <v>35</v>
      </c>
      <c r="X333" s="13" t="str">
        <f t="shared" si="11"/>
        <v>Yes</v>
      </c>
      <c r="Y333" s="15">
        <v>0.13227250124316262</v>
      </c>
      <c r="Z333" s="16" t="s">
        <v>36</v>
      </c>
      <c r="AA333" s="13" t="s">
        <v>36</v>
      </c>
      <c r="AB333" s="13" t="s">
        <v>37</v>
      </c>
    </row>
    <row r="334" spans="1:28" ht="15" x14ac:dyDescent="0.25">
      <c r="A334" s="8" t="s">
        <v>1031</v>
      </c>
      <c r="B334" s="8" t="b">
        <v>1</v>
      </c>
      <c r="C334" s="62" t="s">
        <v>1031</v>
      </c>
      <c r="D334" s="63" t="s">
        <v>1032</v>
      </c>
      <c r="E334" s="63" t="s">
        <v>1033</v>
      </c>
      <c r="F334" s="13" t="str">
        <f t="shared" si="10"/>
        <v>No</v>
      </c>
      <c r="G334" s="14">
        <v>288649.71888529632</v>
      </c>
      <c r="H334" s="13" t="s">
        <v>30</v>
      </c>
      <c r="I334" s="13" t="s">
        <v>30</v>
      </c>
      <c r="J334" s="13" t="s">
        <v>40</v>
      </c>
      <c r="K334" s="13" t="s">
        <v>30</v>
      </c>
      <c r="L334" s="13">
        <v>3</v>
      </c>
      <c r="M334" s="13">
        <v>2</v>
      </c>
      <c r="N334" s="13">
        <v>2</v>
      </c>
      <c r="O334" s="13">
        <v>2</v>
      </c>
      <c r="P334" s="13" t="s">
        <v>32</v>
      </c>
      <c r="Q334" s="89">
        <v>1</v>
      </c>
      <c r="R334" s="13" t="s">
        <v>1034</v>
      </c>
      <c r="S334" s="13" t="s">
        <v>34</v>
      </c>
      <c r="T334" s="13" t="s">
        <v>30</v>
      </c>
      <c r="U334" s="13" t="s">
        <v>30</v>
      </c>
      <c r="V334" s="13" t="s">
        <v>30</v>
      </c>
      <c r="W334" s="13" t="s">
        <v>35</v>
      </c>
      <c r="X334" s="13" t="str">
        <f t="shared" si="11"/>
        <v>No</v>
      </c>
      <c r="Y334" s="15">
        <v>8.2236842105263164E-2</v>
      </c>
      <c r="Z334" s="16" t="s">
        <v>36</v>
      </c>
      <c r="AA334" s="13" t="s">
        <v>30</v>
      </c>
      <c r="AB334" s="13" t="s">
        <v>86</v>
      </c>
    </row>
    <row r="335" spans="1:28" ht="15" x14ac:dyDescent="0.25">
      <c r="A335" s="8" t="s">
        <v>1035</v>
      </c>
      <c r="B335" s="8" t="b">
        <v>1</v>
      </c>
      <c r="C335" s="62" t="s">
        <v>1035</v>
      </c>
      <c r="D335" s="63" t="s">
        <v>1036</v>
      </c>
      <c r="E335" s="63"/>
      <c r="F335" s="13" t="str">
        <f t="shared" si="10"/>
        <v>No</v>
      </c>
      <c r="G335" s="14">
        <v>-127405.48193250381</v>
      </c>
      <c r="H335" s="13" t="s">
        <v>30</v>
      </c>
      <c r="I335" s="13" t="s">
        <v>30</v>
      </c>
      <c r="J335" s="13" t="s">
        <v>40</v>
      </c>
      <c r="K335" s="13" t="s">
        <v>30</v>
      </c>
      <c r="L335" s="13">
        <v>3</v>
      </c>
      <c r="M335" s="13">
        <v>2</v>
      </c>
      <c r="N335" s="13">
        <v>2</v>
      </c>
      <c r="O335" s="13">
        <v>2</v>
      </c>
      <c r="P335" s="13" t="s">
        <v>44</v>
      </c>
      <c r="Q335" s="89">
        <v>2</v>
      </c>
      <c r="R335" s="13" t="s">
        <v>74</v>
      </c>
      <c r="S335" s="13" t="s">
        <v>34</v>
      </c>
      <c r="T335" s="13" t="s">
        <v>30</v>
      </c>
      <c r="U335" s="13" t="s">
        <v>30</v>
      </c>
      <c r="V335" s="13" t="s">
        <v>30</v>
      </c>
      <c r="W335" s="13" t="s">
        <v>35</v>
      </c>
      <c r="X335" s="13" t="str">
        <f t="shared" si="11"/>
        <v>Yes</v>
      </c>
      <c r="Y335" s="15">
        <v>0.18249462602656671</v>
      </c>
      <c r="Z335" s="16" t="s">
        <v>36</v>
      </c>
      <c r="AA335" s="13" t="s">
        <v>36</v>
      </c>
      <c r="AB335" s="13" t="s">
        <v>37</v>
      </c>
    </row>
    <row r="336" spans="1:28" ht="15" x14ac:dyDescent="0.25">
      <c r="A336" s="8" t="s">
        <v>1037</v>
      </c>
      <c r="B336" s="8" t="b">
        <v>1</v>
      </c>
      <c r="C336" s="62" t="s">
        <v>1037</v>
      </c>
      <c r="D336" s="63" t="s">
        <v>1038</v>
      </c>
      <c r="E336" s="63" t="s">
        <v>1039</v>
      </c>
      <c r="F336" s="13" t="str">
        <f t="shared" si="10"/>
        <v>No</v>
      </c>
      <c r="G336" s="14">
        <v>7614471.9789499231</v>
      </c>
      <c r="H336" s="13" t="s">
        <v>36</v>
      </c>
      <c r="I336" s="13" t="s">
        <v>36</v>
      </c>
      <c r="J336" s="13" t="s">
        <v>40</v>
      </c>
      <c r="K336" s="13" t="s">
        <v>30</v>
      </c>
      <c r="L336" s="13">
        <v>3</v>
      </c>
      <c r="M336" s="13">
        <v>2</v>
      </c>
      <c r="N336" s="13">
        <v>2</v>
      </c>
      <c r="O336" s="13">
        <v>2</v>
      </c>
      <c r="P336" s="13" t="s">
        <v>32</v>
      </c>
      <c r="Q336" s="89">
        <v>1</v>
      </c>
      <c r="R336" s="13" t="s">
        <v>211</v>
      </c>
      <c r="S336" s="13" t="s">
        <v>34</v>
      </c>
      <c r="T336" s="13" t="s">
        <v>30</v>
      </c>
      <c r="U336" s="13" t="s">
        <v>30</v>
      </c>
      <c r="V336" s="13" t="s">
        <v>30</v>
      </c>
      <c r="W336" s="13" t="s">
        <v>36</v>
      </c>
      <c r="X336" s="13" t="str">
        <f t="shared" si="11"/>
        <v>Yes</v>
      </c>
      <c r="Y336" s="15">
        <v>0.12896446312571647</v>
      </c>
      <c r="Z336" s="16" t="s">
        <v>36</v>
      </c>
      <c r="AA336" s="13" t="s">
        <v>36</v>
      </c>
      <c r="AB336" s="13" t="s">
        <v>37</v>
      </c>
    </row>
    <row r="337" spans="1:28" ht="15" x14ac:dyDescent="0.25">
      <c r="A337" s="8" t="s">
        <v>1040</v>
      </c>
      <c r="B337" s="8" t="b">
        <v>1</v>
      </c>
      <c r="C337" s="62" t="s">
        <v>1040</v>
      </c>
      <c r="D337" s="63" t="s">
        <v>1041</v>
      </c>
      <c r="E337" s="63" t="s">
        <v>1042</v>
      </c>
      <c r="F337" s="13" t="str">
        <f t="shared" si="10"/>
        <v>Yes</v>
      </c>
      <c r="G337" s="14">
        <v>14174275.299367096</v>
      </c>
      <c r="H337" s="13" t="s">
        <v>36</v>
      </c>
      <c r="I337" s="13" t="s">
        <v>36</v>
      </c>
      <c r="J337" s="13" t="s">
        <v>40</v>
      </c>
      <c r="K337" s="13" t="s">
        <v>30</v>
      </c>
      <c r="L337" s="13">
        <v>3</v>
      </c>
      <c r="M337" s="13">
        <v>2</v>
      </c>
      <c r="N337" s="13">
        <v>2</v>
      </c>
      <c r="O337" s="13">
        <v>2</v>
      </c>
      <c r="P337" s="13" t="s">
        <v>44</v>
      </c>
      <c r="Q337" s="89">
        <v>2</v>
      </c>
      <c r="R337" s="13" t="s">
        <v>62</v>
      </c>
      <c r="S337" s="13" t="s">
        <v>34</v>
      </c>
      <c r="T337" s="13" t="s">
        <v>36</v>
      </c>
      <c r="U337" s="13" t="s">
        <v>30</v>
      </c>
      <c r="V337" s="13" t="s">
        <v>30</v>
      </c>
      <c r="W337" s="13" t="s">
        <v>36</v>
      </c>
      <c r="X337" s="13" t="str">
        <f t="shared" si="11"/>
        <v>Yes</v>
      </c>
      <c r="Y337" s="15">
        <v>0.35457642370484638</v>
      </c>
      <c r="Z337" s="16" t="s">
        <v>36</v>
      </c>
      <c r="AA337" s="13" t="s">
        <v>36</v>
      </c>
      <c r="AB337" s="13" t="s">
        <v>37</v>
      </c>
    </row>
    <row r="338" spans="1:28" ht="15" x14ac:dyDescent="0.25">
      <c r="A338" s="8" t="s">
        <v>1043</v>
      </c>
      <c r="B338" s="8" t="b">
        <v>1</v>
      </c>
      <c r="C338" s="62" t="s">
        <v>1043</v>
      </c>
      <c r="D338" s="63" t="s">
        <v>1044</v>
      </c>
      <c r="E338" s="63"/>
      <c r="F338" s="13" t="str">
        <f t="shared" si="10"/>
        <v>Yes</v>
      </c>
      <c r="G338" s="14">
        <v>-28086160.750445969</v>
      </c>
      <c r="H338" s="13" t="s">
        <v>36</v>
      </c>
      <c r="I338" s="13" t="s">
        <v>36</v>
      </c>
      <c r="J338" s="13" t="s">
        <v>40</v>
      </c>
      <c r="K338" s="13" t="s">
        <v>30</v>
      </c>
      <c r="L338" s="13">
        <v>3</v>
      </c>
      <c r="M338" s="13">
        <v>2</v>
      </c>
      <c r="N338" s="13">
        <v>2</v>
      </c>
      <c r="O338" s="13">
        <v>1</v>
      </c>
      <c r="P338" s="13" t="s">
        <v>44</v>
      </c>
      <c r="Q338" s="89">
        <v>2</v>
      </c>
      <c r="R338" s="13" t="s">
        <v>103</v>
      </c>
      <c r="S338" s="13" t="s">
        <v>36</v>
      </c>
      <c r="T338" s="13" t="s">
        <v>30</v>
      </c>
      <c r="U338" s="13" t="s">
        <v>36</v>
      </c>
      <c r="V338" s="13" t="s">
        <v>30</v>
      </c>
      <c r="W338" s="13" t="s">
        <v>36</v>
      </c>
      <c r="X338" s="13" t="str">
        <f t="shared" si="11"/>
        <v>Yes</v>
      </c>
      <c r="Y338" s="15">
        <v>0.20920840064620355</v>
      </c>
      <c r="Z338" s="16" t="s">
        <v>36</v>
      </c>
      <c r="AA338" s="13" t="s">
        <v>36</v>
      </c>
      <c r="AB338" s="13" t="s">
        <v>37</v>
      </c>
    </row>
    <row r="339" spans="1:28" ht="15" x14ac:dyDescent="0.25">
      <c r="A339" s="8" t="s">
        <v>1045</v>
      </c>
      <c r="B339" s="8" t="b">
        <v>1</v>
      </c>
      <c r="C339" s="62" t="s">
        <v>1045</v>
      </c>
      <c r="D339" s="63" t="s">
        <v>1046</v>
      </c>
      <c r="E339" s="63" t="s">
        <v>1047</v>
      </c>
      <c r="F339" s="13" t="str">
        <f t="shared" si="10"/>
        <v>Yes</v>
      </c>
      <c r="G339" s="14">
        <v>4492734.153123741</v>
      </c>
      <c r="H339" s="13" t="s">
        <v>36</v>
      </c>
      <c r="I339" s="13" t="s">
        <v>36</v>
      </c>
      <c r="J339" s="13" t="s">
        <v>134</v>
      </c>
      <c r="K339" s="13" t="s">
        <v>30</v>
      </c>
      <c r="L339" s="13">
        <v>3</v>
      </c>
      <c r="M339" s="13">
        <v>1</v>
      </c>
      <c r="N339" s="13">
        <v>2</v>
      </c>
      <c r="O339" s="13">
        <v>2</v>
      </c>
      <c r="P339" s="13" t="s">
        <v>44</v>
      </c>
      <c r="Q339" s="89">
        <v>2</v>
      </c>
      <c r="R339" s="13" t="s">
        <v>45</v>
      </c>
      <c r="S339" s="13" t="s">
        <v>34</v>
      </c>
      <c r="T339" s="13" t="s">
        <v>36</v>
      </c>
      <c r="U339" s="13" t="s">
        <v>36</v>
      </c>
      <c r="V339" s="13" t="s">
        <v>30</v>
      </c>
      <c r="W339" s="13" t="s">
        <v>36</v>
      </c>
      <c r="X339" s="13" t="str">
        <f t="shared" si="11"/>
        <v>Yes</v>
      </c>
      <c r="Y339" s="15">
        <v>0.45689491525423731</v>
      </c>
      <c r="Z339" s="16" t="s">
        <v>36</v>
      </c>
      <c r="AA339" s="13" t="s">
        <v>30</v>
      </c>
      <c r="AB339" s="13" t="s">
        <v>86</v>
      </c>
    </row>
    <row r="340" spans="1:28" ht="15" x14ac:dyDescent="0.25">
      <c r="A340" s="99" t="s">
        <v>1048</v>
      </c>
      <c r="B340" s="8" t="b">
        <v>1</v>
      </c>
      <c r="C340" s="98" t="s">
        <v>1048</v>
      </c>
      <c r="D340" s="63" t="s">
        <v>1049</v>
      </c>
      <c r="E340" s="63" t="s">
        <v>1049</v>
      </c>
      <c r="F340" s="13" t="str">
        <f t="shared" si="10"/>
        <v>No</v>
      </c>
      <c r="G340" s="14">
        <v>342556.42615957052</v>
      </c>
      <c r="H340" s="13" t="s">
        <v>30</v>
      </c>
      <c r="I340" s="13" t="s">
        <v>30</v>
      </c>
      <c r="J340" s="13" t="s">
        <v>31</v>
      </c>
      <c r="K340" s="13" t="s">
        <v>30</v>
      </c>
      <c r="L340" s="13">
        <v>3</v>
      </c>
      <c r="M340" s="13">
        <v>2</v>
      </c>
      <c r="N340" s="13">
        <v>2</v>
      </c>
      <c r="O340" s="13">
        <v>2</v>
      </c>
      <c r="P340" s="13" t="s">
        <v>32</v>
      </c>
      <c r="Q340" s="89">
        <v>1</v>
      </c>
      <c r="R340" s="13" t="s">
        <v>1050</v>
      </c>
      <c r="S340" s="13" t="s">
        <v>34</v>
      </c>
      <c r="T340" s="13" t="s">
        <v>30</v>
      </c>
      <c r="U340" s="13" t="s">
        <v>30</v>
      </c>
      <c r="V340" s="13" t="s">
        <v>30</v>
      </c>
      <c r="W340" s="13" t="s">
        <v>35</v>
      </c>
      <c r="X340" s="13" t="str">
        <f t="shared" si="11"/>
        <v>No</v>
      </c>
      <c r="Y340" s="15">
        <v>0.18766066838046272</v>
      </c>
      <c r="Z340" s="16" t="s">
        <v>36</v>
      </c>
      <c r="AA340" s="13" t="s">
        <v>30</v>
      </c>
      <c r="AB340" s="13" t="s">
        <v>86</v>
      </c>
    </row>
    <row r="341" spans="1:28" ht="15" x14ac:dyDescent="0.25">
      <c r="A341" s="8" t="s">
        <v>1051</v>
      </c>
      <c r="B341" s="8" t="b">
        <v>1</v>
      </c>
      <c r="C341" s="62" t="s">
        <v>1051</v>
      </c>
      <c r="D341" s="63" t="s">
        <v>1052</v>
      </c>
      <c r="E341" s="63"/>
      <c r="F341" s="13" t="str">
        <f t="shared" si="10"/>
        <v>Yes</v>
      </c>
      <c r="G341" s="14">
        <v>9112435.0167131461</v>
      </c>
      <c r="H341" s="13" t="s">
        <v>36</v>
      </c>
      <c r="I341" s="13" t="s">
        <v>36</v>
      </c>
      <c r="J341" s="13" t="s">
        <v>40</v>
      </c>
      <c r="K341" s="13" t="s">
        <v>30</v>
      </c>
      <c r="L341" s="13">
        <v>3</v>
      </c>
      <c r="M341" s="13">
        <v>2</v>
      </c>
      <c r="N341" s="13">
        <v>2</v>
      </c>
      <c r="O341" s="13">
        <v>2</v>
      </c>
      <c r="P341" s="13" t="s">
        <v>32</v>
      </c>
      <c r="Q341" s="89">
        <v>1</v>
      </c>
      <c r="R341" s="13" t="s">
        <v>1053</v>
      </c>
      <c r="S341" s="13" t="s">
        <v>34</v>
      </c>
      <c r="T341" s="13" t="s">
        <v>36</v>
      </c>
      <c r="U341" s="13" t="s">
        <v>30</v>
      </c>
      <c r="V341" s="13" t="s">
        <v>30</v>
      </c>
      <c r="W341" s="13" t="s">
        <v>36</v>
      </c>
      <c r="X341" s="13" t="str">
        <f t="shared" si="11"/>
        <v>Yes</v>
      </c>
      <c r="Y341" s="15">
        <v>0.17464477055672023</v>
      </c>
      <c r="Z341" s="16" t="s">
        <v>36</v>
      </c>
      <c r="AA341" s="13" t="s">
        <v>36</v>
      </c>
      <c r="AB341" s="13" t="s">
        <v>37</v>
      </c>
    </row>
    <row r="342" spans="1:28" ht="15" x14ac:dyDescent="0.25">
      <c r="A342" s="8" t="s">
        <v>1054</v>
      </c>
      <c r="B342" s="8" t="b">
        <v>1</v>
      </c>
      <c r="C342" s="62" t="s">
        <v>1054</v>
      </c>
      <c r="D342" s="63" t="s">
        <v>1055</v>
      </c>
      <c r="E342" s="63" t="s">
        <v>1056</v>
      </c>
      <c r="F342" s="13" t="str">
        <f t="shared" si="10"/>
        <v>No</v>
      </c>
      <c r="G342" s="14">
        <v>12527593.243538266</v>
      </c>
      <c r="H342" s="13" t="s">
        <v>36</v>
      </c>
      <c r="I342" s="13" t="s">
        <v>30</v>
      </c>
      <c r="J342" s="13" t="s">
        <v>40</v>
      </c>
      <c r="K342" s="13" t="s">
        <v>36</v>
      </c>
      <c r="L342" s="13">
        <v>3</v>
      </c>
      <c r="M342" s="13">
        <v>2</v>
      </c>
      <c r="N342" s="13">
        <v>2</v>
      </c>
      <c r="O342" s="13">
        <v>2</v>
      </c>
      <c r="P342" s="13" t="s">
        <v>44</v>
      </c>
      <c r="Q342" s="89">
        <v>2</v>
      </c>
      <c r="R342" s="13" t="s">
        <v>174</v>
      </c>
      <c r="S342" s="13" t="s">
        <v>34</v>
      </c>
      <c r="T342" s="13" t="s">
        <v>30</v>
      </c>
      <c r="U342" s="13" t="s">
        <v>30</v>
      </c>
      <c r="V342" s="13" t="s">
        <v>30</v>
      </c>
      <c r="W342" s="13" t="s">
        <v>36</v>
      </c>
      <c r="X342" s="13" t="str">
        <f t="shared" si="11"/>
        <v>Yes</v>
      </c>
      <c r="Y342" s="15">
        <v>0.21067573251086499</v>
      </c>
      <c r="Z342" s="16" t="s">
        <v>36</v>
      </c>
      <c r="AA342" s="13" t="s">
        <v>55</v>
      </c>
      <c r="AB342" s="13" t="s">
        <v>37</v>
      </c>
    </row>
    <row r="343" spans="1:28" ht="15" x14ac:dyDescent="0.25">
      <c r="A343" s="8" t="s">
        <v>1057</v>
      </c>
      <c r="B343" s="8" t="b">
        <v>1</v>
      </c>
      <c r="C343" s="62" t="s">
        <v>1057</v>
      </c>
      <c r="D343" s="63" t="s">
        <v>1058</v>
      </c>
      <c r="E343" s="63" t="s">
        <v>1059</v>
      </c>
      <c r="F343" s="13" t="str">
        <f t="shared" si="10"/>
        <v>Yes</v>
      </c>
      <c r="G343" s="14">
        <v>3797518.0711355847</v>
      </c>
      <c r="H343" s="13" t="s">
        <v>36</v>
      </c>
      <c r="I343" s="13" t="s">
        <v>36</v>
      </c>
      <c r="J343" s="13" t="s">
        <v>134</v>
      </c>
      <c r="K343" s="13" t="s">
        <v>30</v>
      </c>
      <c r="L343" s="13">
        <v>3</v>
      </c>
      <c r="M343" s="13">
        <v>1</v>
      </c>
      <c r="N343" s="13">
        <v>2</v>
      </c>
      <c r="O343" s="13">
        <v>2</v>
      </c>
      <c r="P343" s="13" t="s">
        <v>44</v>
      </c>
      <c r="Q343" s="89">
        <v>2</v>
      </c>
      <c r="R343" s="13" t="s">
        <v>71</v>
      </c>
      <c r="S343" s="13" t="s">
        <v>34</v>
      </c>
      <c r="T343" s="13" t="s">
        <v>36</v>
      </c>
      <c r="U343" s="13" t="s">
        <v>36</v>
      </c>
      <c r="V343" s="13" t="s">
        <v>30</v>
      </c>
      <c r="W343" s="13" t="s">
        <v>36</v>
      </c>
      <c r="X343" s="13" t="str">
        <f t="shared" si="11"/>
        <v>Yes</v>
      </c>
      <c r="Y343" s="15">
        <v>0.51084430673896208</v>
      </c>
      <c r="Z343" s="16" t="s">
        <v>36</v>
      </c>
      <c r="AA343" s="13" t="s">
        <v>36</v>
      </c>
      <c r="AB343" s="13" t="s">
        <v>86</v>
      </c>
    </row>
    <row r="344" spans="1:28" ht="15" x14ac:dyDescent="0.25">
      <c r="A344" s="8" t="s">
        <v>1060</v>
      </c>
      <c r="B344" s="8" t="b">
        <v>1</v>
      </c>
      <c r="C344" s="62" t="s">
        <v>1060</v>
      </c>
      <c r="D344" s="63" t="s">
        <v>1061</v>
      </c>
      <c r="E344" s="63" t="s">
        <v>1061</v>
      </c>
      <c r="F344" s="13" t="str">
        <f t="shared" si="10"/>
        <v>No</v>
      </c>
      <c r="G344" s="14">
        <v>977754.44965021522</v>
      </c>
      <c r="H344" s="13" t="s">
        <v>30</v>
      </c>
      <c r="I344" s="13" t="s">
        <v>30</v>
      </c>
      <c r="J344" s="13" t="s">
        <v>31</v>
      </c>
      <c r="K344" s="13" t="s">
        <v>30</v>
      </c>
      <c r="L344" s="13">
        <v>3</v>
      </c>
      <c r="M344" s="13">
        <v>2</v>
      </c>
      <c r="N344" s="13">
        <v>2</v>
      </c>
      <c r="O344" s="13">
        <v>2</v>
      </c>
      <c r="P344" s="13" t="s">
        <v>32</v>
      </c>
      <c r="Q344" s="89">
        <v>1</v>
      </c>
      <c r="R344" s="13" t="s">
        <v>1062</v>
      </c>
      <c r="S344" s="13" t="s">
        <v>34</v>
      </c>
      <c r="T344" s="13" t="s">
        <v>30</v>
      </c>
      <c r="U344" s="13" t="s">
        <v>30</v>
      </c>
      <c r="V344" s="13" t="s">
        <v>30</v>
      </c>
      <c r="W344" s="13" t="s">
        <v>35</v>
      </c>
      <c r="X344" s="13" t="str">
        <f t="shared" si="11"/>
        <v>Yes</v>
      </c>
      <c r="Y344" s="15">
        <v>0.11547619047619048</v>
      </c>
      <c r="Z344" s="16" t="s">
        <v>36</v>
      </c>
      <c r="AA344" s="13" t="s">
        <v>36</v>
      </c>
      <c r="AB344" s="13" t="s">
        <v>37</v>
      </c>
    </row>
    <row r="345" spans="1:28" ht="15" x14ac:dyDescent="0.25">
      <c r="A345" s="8" t="s">
        <v>1063</v>
      </c>
      <c r="B345" s="8" t="b">
        <v>1</v>
      </c>
      <c r="C345" s="62" t="s">
        <v>1063</v>
      </c>
      <c r="D345" s="63" t="s">
        <v>1064</v>
      </c>
      <c r="E345" s="63"/>
      <c r="F345" s="13" t="str">
        <f t="shared" si="10"/>
        <v>No</v>
      </c>
      <c r="G345" s="14">
        <v>1100735.0813624565</v>
      </c>
      <c r="H345" s="13" t="s">
        <v>30</v>
      </c>
      <c r="I345" s="13" t="s">
        <v>30</v>
      </c>
      <c r="J345" s="13" t="s">
        <v>40</v>
      </c>
      <c r="K345" s="13" t="s">
        <v>30</v>
      </c>
      <c r="L345" s="13">
        <v>3</v>
      </c>
      <c r="M345" s="13">
        <v>2</v>
      </c>
      <c r="N345" s="13">
        <v>2</v>
      </c>
      <c r="O345" s="13">
        <v>2</v>
      </c>
      <c r="P345" s="13" t="s">
        <v>44</v>
      </c>
      <c r="Q345" s="89">
        <v>2</v>
      </c>
      <c r="R345" s="13" t="s">
        <v>50</v>
      </c>
      <c r="S345" s="13" t="s">
        <v>34</v>
      </c>
      <c r="T345" s="13" t="s">
        <v>30</v>
      </c>
      <c r="U345" s="13" t="s">
        <v>30</v>
      </c>
      <c r="V345" s="13" t="s">
        <v>30</v>
      </c>
      <c r="W345" s="13" t="s">
        <v>35</v>
      </c>
      <c r="X345" s="13" t="str">
        <f t="shared" si="11"/>
        <v>No</v>
      </c>
      <c r="Y345" s="15">
        <v>4.9037605696484202E-2</v>
      </c>
      <c r="Z345" s="16" t="s">
        <v>36</v>
      </c>
      <c r="AA345" s="13" t="s">
        <v>55</v>
      </c>
      <c r="AB345" s="13" t="s">
        <v>86</v>
      </c>
    </row>
    <row r="346" spans="1:28" ht="15" x14ac:dyDescent="0.25">
      <c r="A346" s="8" t="s">
        <v>1065</v>
      </c>
      <c r="B346" s="8" t="b">
        <v>1</v>
      </c>
      <c r="C346" s="62" t="s">
        <v>1065</v>
      </c>
      <c r="D346" s="63" t="s">
        <v>1066</v>
      </c>
      <c r="E346" s="63"/>
      <c r="F346" s="13" t="str">
        <f t="shared" si="10"/>
        <v>No</v>
      </c>
      <c r="G346" s="14">
        <v>16565986.985519998</v>
      </c>
      <c r="H346" s="13" t="s">
        <v>36</v>
      </c>
      <c r="I346" s="13" t="s">
        <v>58</v>
      </c>
      <c r="J346" s="13" t="s">
        <v>40</v>
      </c>
      <c r="K346" s="13" t="s">
        <v>30</v>
      </c>
      <c r="L346" s="13">
        <v>3</v>
      </c>
      <c r="M346" s="13">
        <v>2</v>
      </c>
      <c r="N346" s="13">
        <v>2</v>
      </c>
      <c r="O346" s="13">
        <v>2</v>
      </c>
      <c r="P346" s="13" t="s">
        <v>44</v>
      </c>
      <c r="Q346" s="89">
        <v>2</v>
      </c>
      <c r="R346" s="13" t="s">
        <v>45</v>
      </c>
      <c r="S346" s="13" t="s">
        <v>44</v>
      </c>
      <c r="T346" s="13" t="s">
        <v>30</v>
      </c>
      <c r="U346" s="13" t="s">
        <v>30</v>
      </c>
      <c r="V346" s="13" t="s">
        <v>30</v>
      </c>
      <c r="W346" s="13" t="s">
        <v>36</v>
      </c>
      <c r="X346" s="13" t="str">
        <f t="shared" si="11"/>
        <v>Yes</v>
      </c>
      <c r="Y346" s="15">
        <v>0.14832943565200052</v>
      </c>
      <c r="Z346" s="16" t="s">
        <v>36</v>
      </c>
      <c r="AA346" s="13" t="s">
        <v>36</v>
      </c>
      <c r="AB346" s="13" t="s">
        <v>37</v>
      </c>
    </row>
    <row r="347" spans="1:28" ht="15" x14ac:dyDescent="0.25">
      <c r="A347" s="8" t="s">
        <v>1067</v>
      </c>
      <c r="B347" s="8" t="b">
        <v>1</v>
      </c>
      <c r="C347" s="62" t="s">
        <v>1067</v>
      </c>
      <c r="D347" s="63" t="s">
        <v>1068</v>
      </c>
      <c r="E347" s="63"/>
      <c r="F347" s="13" t="str">
        <f t="shared" si="10"/>
        <v>No</v>
      </c>
      <c r="G347" s="14">
        <v>-872417.52408551413</v>
      </c>
      <c r="H347" s="13" t="s">
        <v>30</v>
      </c>
      <c r="I347" s="13" t="s">
        <v>30</v>
      </c>
      <c r="J347" s="13" t="s">
        <v>40</v>
      </c>
      <c r="K347" s="13" t="s">
        <v>36</v>
      </c>
      <c r="L347" s="13">
        <v>3</v>
      </c>
      <c r="M347" s="13">
        <v>2</v>
      </c>
      <c r="N347" s="13">
        <v>2</v>
      </c>
      <c r="O347" s="13">
        <v>2</v>
      </c>
      <c r="P347" s="13" t="s">
        <v>44</v>
      </c>
      <c r="Q347" s="89">
        <v>2</v>
      </c>
      <c r="R347" s="13" t="s">
        <v>45</v>
      </c>
      <c r="S347" s="13" t="s">
        <v>34</v>
      </c>
      <c r="T347" s="13" t="s">
        <v>30</v>
      </c>
      <c r="U347" s="13" t="s">
        <v>30</v>
      </c>
      <c r="V347" s="13" t="s">
        <v>30</v>
      </c>
      <c r="W347" s="13" t="s">
        <v>35</v>
      </c>
      <c r="X347" s="13" t="str">
        <f t="shared" si="11"/>
        <v>No</v>
      </c>
      <c r="Y347" s="15">
        <v>0.14939100173999503</v>
      </c>
      <c r="Z347" s="16" t="s">
        <v>36</v>
      </c>
      <c r="AA347" s="13" t="s">
        <v>55</v>
      </c>
      <c r="AB347" s="13" t="s">
        <v>86</v>
      </c>
    </row>
    <row r="348" spans="1:28" ht="15" x14ac:dyDescent="0.25">
      <c r="A348" s="8" t="s">
        <v>1069</v>
      </c>
      <c r="B348" s="8" t="b">
        <v>1</v>
      </c>
      <c r="C348" s="62" t="s">
        <v>1069</v>
      </c>
      <c r="D348" s="63" t="s">
        <v>1070</v>
      </c>
      <c r="E348" s="63"/>
      <c r="F348" s="13" t="str">
        <f t="shared" si="10"/>
        <v>No</v>
      </c>
      <c r="G348" s="14">
        <v>1815618.2506032176</v>
      </c>
      <c r="H348" s="13" t="s">
        <v>36</v>
      </c>
      <c r="I348" s="13" t="s">
        <v>36</v>
      </c>
      <c r="J348" s="13" t="s">
        <v>40</v>
      </c>
      <c r="K348" s="13" t="s">
        <v>30</v>
      </c>
      <c r="L348" s="13">
        <v>3</v>
      </c>
      <c r="M348" s="13">
        <v>2</v>
      </c>
      <c r="N348" s="13">
        <v>2</v>
      </c>
      <c r="O348" s="13">
        <v>2</v>
      </c>
      <c r="P348" s="13" t="s">
        <v>32</v>
      </c>
      <c r="Q348" s="89">
        <v>1</v>
      </c>
      <c r="R348" s="13" t="s">
        <v>1071</v>
      </c>
      <c r="S348" s="13" t="s">
        <v>34</v>
      </c>
      <c r="T348" s="13" t="s">
        <v>30</v>
      </c>
      <c r="U348" s="13" t="s">
        <v>30</v>
      </c>
      <c r="V348" s="13" t="s">
        <v>30</v>
      </c>
      <c r="W348" s="13" t="s">
        <v>36</v>
      </c>
      <c r="X348" s="13" t="str">
        <f t="shared" si="11"/>
        <v>Yes</v>
      </c>
      <c r="Y348" s="15">
        <v>0.14441055562922689</v>
      </c>
      <c r="Z348" s="16" t="s">
        <v>36</v>
      </c>
      <c r="AA348" s="13" t="s">
        <v>36</v>
      </c>
      <c r="AB348" s="13" t="s">
        <v>37</v>
      </c>
    </row>
    <row r="349" spans="1:28" ht="15" x14ac:dyDescent="0.25">
      <c r="A349" s="8" t="s">
        <v>1072</v>
      </c>
      <c r="B349" s="8" t="b">
        <v>1</v>
      </c>
      <c r="C349" s="62" t="s">
        <v>1072</v>
      </c>
      <c r="D349" s="63" t="s">
        <v>1073</v>
      </c>
      <c r="E349" s="63"/>
      <c r="F349" s="13" t="str">
        <f t="shared" si="10"/>
        <v>No</v>
      </c>
      <c r="G349" s="14">
        <v>-2898055.0452111592</v>
      </c>
      <c r="H349" s="13" t="s">
        <v>30</v>
      </c>
      <c r="I349" s="13" t="s">
        <v>30</v>
      </c>
      <c r="J349" s="13" t="s">
        <v>40</v>
      </c>
      <c r="K349" s="13" t="s">
        <v>36</v>
      </c>
      <c r="L349" s="13">
        <v>3</v>
      </c>
      <c r="M349" s="13">
        <v>2</v>
      </c>
      <c r="N349" s="13">
        <v>2</v>
      </c>
      <c r="O349" s="13">
        <v>2</v>
      </c>
      <c r="P349" s="13" t="s">
        <v>44</v>
      </c>
      <c r="Q349" s="89">
        <v>2</v>
      </c>
      <c r="R349" s="13" t="s">
        <v>1074</v>
      </c>
      <c r="S349" s="13" t="s">
        <v>34</v>
      </c>
      <c r="T349" s="13" t="s">
        <v>30</v>
      </c>
      <c r="U349" s="13" t="s">
        <v>30</v>
      </c>
      <c r="V349" s="13" t="s">
        <v>30</v>
      </c>
      <c r="W349" s="13" t="s">
        <v>35</v>
      </c>
      <c r="X349" s="13" t="str">
        <f t="shared" si="11"/>
        <v>Yes</v>
      </c>
      <c r="Y349" s="15">
        <v>0.14336351212845919</v>
      </c>
      <c r="Z349" s="16" t="s">
        <v>36</v>
      </c>
      <c r="AA349" s="13" t="s">
        <v>36</v>
      </c>
      <c r="AB349" s="13" t="s">
        <v>37</v>
      </c>
    </row>
    <row r="350" spans="1:28" ht="15" x14ac:dyDescent="0.25">
      <c r="A350" s="8" t="s">
        <v>1075</v>
      </c>
      <c r="B350" s="8" t="b">
        <v>1</v>
      </c>
      <c r="C350" s="62" t="s">
        <v>1075</v>
      </c>
      <c r="D350" s="63" t="s">
        <v>1076</v>
      </c>
      <c r="E350" s="63" t="s">
        <v>1077</v>
      </c>
      <c r="F350" s="13" t="str">
        <f t="shared" si="10"/>
        <v>No</v>
      </c>
      <c r="G350" s="14">
        <v>5474309.1753801219</v>
      </c>
      <c r="H350" s="13" t="s">
        <v>36</v>
      </c>
      <c r="I350" s="13" t="s">
        <v>36</v>
      </c>
      <c r="J350" s="13" t="s">
        <v>40</v>
      </c>
      <c r="K350" s="13" t="s">
        <v>30</v>
      </c>
      <c r="L350" s="13">
        <v>3</v>
      </c>
      <c r="M350" s="13">
        <v>2</v>
      </c>
      <c r="N350" s="13">
        <v>2</v>
      </c>
      <c r="O350" s="13">
        <v>2</v>
      </c>
      <c r="P350" s="13" t="s">
        <v>32</v>
      </c>
      <c r="Q350" s="89">
        <v>1</v>
      </c>
      <c r="R350" s="13" t="s">
        <v>1078</v>
      </c>
      <c r="S350" s="13" t="s">
        <v>34</v>
      </c>
      <c r="T350" s="13" t="s">
        <v>30</v>
      </c>
      <c r="U350" s="13" t="s">
        <v>30</v>
      </c>
      <c r="V350" s="13" t="s">
        <v>30</v>
      </c>
      <c r="W350" s="13" t="s">
        <v>36</v>
      </c>
      <c r="X350" s="13" t="str">
        <f t="shared" si="11"/>
        <v>Yes</v>
      </c>
      <c r="Y350" s="15">
        <v>0.19651605879150788</v>
      </c>
      <c r="Z350" s="16" t="s">
        <v>36</v>
      </c>
      <c r="AA350" s="13" t="s">
        <v>36</v>
      </c>
      <c r="AB350" s="13" t="s">
        <v>37</v>
      </c>
    </row>
    <row r="351" spans="1:28" ht="15" x14ac:dyDescent="0.25">
      <c r="A351" s="8" t="s">
        <v>1079</v>
      </c>
      <c r="B351" s="8" t="b">
        <v>1</v>
      </c>
      <c r="C351" s="62" t="s">
        <v>1079</v>
      </c>
      <c r="D351" s="63" t="s">
        <v>1080</v>
      </c>
      <c r="E351" s="63" t="s">
        <v>1081</v>
      </c>
      <c r="F351" s="13" t="str">
        <f t="shared" si="10"/>
        <v>Yes</v>
      </c>
      <c r="G351" s="14">
        <v>6738716.8710536845</v>
      </c>
      <c r="H351" s="13" t="s">
        <v>36</v>
      </c>
      <c r="I351" s="13" t="s">
        <v>36</v>
      </c>
      <c r="J351" s="13" t="s">
        <v>40</v>
      </c>
      <c r="K351" s="13" t="s">
        <v>30</v>
      </c>
      <c r="L351" s="13">
        <v>3</v>
      </c>
      <c r="M351" s="13">
        <v>2</v>
      </c>
      <c r="N351" s="13">
        <v>2</v>
      </c>
      <c r="O351" s="13">
        <v>2</v>
      </c>
      <c r="P351" s="13" t="s">
        <v>32</v>
      </c>
      <c r="Q351" s="89">
        <v>1</v>
      </c>
      <c r="R351" s="13" t="s">
        <v>562</v>
      </c>
      <c r="S351" s="13" t="s">
        <v>34</v>
      </c>
      <c r="T351" s="13" t="s">
        <v>36</v>
      </c>
      <c r="U351" s="13" t="s">
        <v>30</v>
      </c>
      <c r="V351" s="13" t="s">
        <v>30</v>
      </c>
      <c r="W351" s="13" t="s">
        <v>36</v>
      </c>
      <c r="X351" s="13" t="str">
        <f t="shared" si="11"/>
        <v>Yes</v>
      </c>
      <c r="Y351" s="15">
        <v>0.24270462633451959</v>
      </c>
      <c r="Z351" s="16" t="s">
        <v>36</v>
      </c>
      <c r="AA351" s="13" t="s">
        <v>36</v>
      </c>
      <c r="AB351" s="13" t="s">
        <v>37</v>
      </c>
    </row>
    <row r="352" spans="1:28" ht="15" x14ac:dyDescent="0.25">
      <c r="A352" s="8" t="s">
        <v>1082</v>
      </c>
      <c r="B352" s="8" t="b">
        <v>1</v>
      </c>
      <c r="C352" s="62" t="s">
        <v>1082</v>
      </c>
      <c r="D352" s="63" t="s">
        <v>1083</v>
      </c>
      <c r="E352" s="63" t="s">
        <v>1084</v>
      </c>
      <c r="F352" s="13" t="str">
        <f t="shared" si="10"/>
        <v>Yes</v>
      </c>
      <c r="G352" s="14">
        <v>8796251.7206178717</v>
      </c>
      <c r="H352" s="13" t="s">
        <v>36</v>
      </c>
      <c r="I352" s="13" t="s">
        <v>36</v>
      </c>
      <c r="J352" s="13" t="s">
        <v>40</v>
      </c>
      <c r="K352" s="13" t="s">
        <v>36</v>
      </c>
      <c r="L352" s="13">
        <v>3</v>
      </c>
      <c r="M352" s="13">
        <v>2</v>
      </c>
      <c r="N352" s="13">
        <v>2</v>
      </c>
      <c r="O352" s="13">
        <v>2</v>
      </c>
      <c r="P352" s="13" t="s">
        <v>44</v>
      </c>
      <c r="Q352" s="89">
        <v>2</v>
      </c>
      <c r="R352" s="13" t="s">
        <v>1085</v>
      </c>
      <c r="S352" s="13" t="s">
        <v>34</v>
      </c>
      <c r="T352" s="13" t="s">
        <v>36</v>
      </c>
      <c r="U352" s="13" t="s">
        <v>30</v>
      </c>
      <c r="V352" s="13" t="s">
        <v>30</v>
      </c>
      <c r="W352" s="13" t="s">
        <v>36</v>
      </c>
      <c r="X352" s="13" t="str">
        <f t="shared" si="11"/>
        <v>Yes</v>
      </c>
      <c r="Y352" s="15">
        <v>0.21575769672172046</v>
      </c>
      <c r="Z352" s="16" t="s">
        <v>36</v>
      </c>
      <c r="AA352" s="13" t="s">
        <v>36</v>
      </c>
      <c r="AB352" s="13" t="s">
        <v>37</v>
      </c>
    </row>
    <row r="353" spans="1:28" ht="15" x14ac:dyDescent="0.25">
      <c r="A353" s="8" t="s">
        <v>1086</v>
      </c>
      <c r="B353" s="8" t="b">
        <v>1</v>
      </c>
      <c r="C353" s="62" t="s">
        <v>1086</v>
      </c>
      <c r="D353" s="63" t="s">
        <v>1087</v>
      </c>
      <c r="E353" s="63" t="s">
        <v>1088</v>
      </c>
      <c r="F353" s="13" t="str">
        <f t="shared" si="10"/>
        <v>No</v>
      </c>
      <c r="G353" s="14">
        <v>2875922.7918105796</v>
      </c>
      <c r="H353" s="13" t="s">
        <v>36</v>
      </c>
      <c r="I353" s="13" t="s">
        <v>36</v>
      </c>
      <c r="J353" s="13" t="s">
        <v>40</v>
      </c>
      <c r="K353" s="13" t="s">
        <v>30</v>
      </c>
      <c r="L353" s="13">
        <v>3</v>
      </c>
      <c r="M353" s="13">
        <v>2</v>
      </c>
      <c r="N353" s="13">
        <v>2</v>
      </c>
      <c r="O353" s="13">
        <v>2</v>
      </c>
      <c r="P353" s="13" t="s">
        <v>32</v>
      </c>
      <c r="Q353" s="89">
        <v>1</v>
      </c>
      <c r="R353" s="13" t="s">
        <v>1089</v>
      </c>
      <c r="S353" s="13" t="s">
        <v>34</v>
      </c>
      <c r="T353" s="13" t="s">
        <v>30</v>
      </c>
      <c r="U353" s="13" t="s">
        <v>30</v>
      </c>
      <c r="V353" s="13" t="s">
        <v>30</v>
      </c>
      <c r="W353" s="13" t="s">
        <v>36</v>
      </c>
      <c r="X353" s="13" t="str">
        <f t="shared" si="11"/>
        <v>Yes</v>
      </c>
      <c r="Y353" s="15">
        <v>0.11539931218952999</v>
      </c>
      <c r="Z353" s="16" t="s">
        <v>36</v>
      </c>
      <c r="AA353" s="13" t="s">
        <v>36</v>
      </c>
      <c r="AB353" s="13" t="s">
        <v>37</v>
      </c>
    </row>
    <row r="354" spans="1:28" ht="15" x14ac:dyDescent="0.25">
      <c r="A354" s="8" t="s">
        <v>1090</v>
      </c>
      <c r="B354" s="8" t="b">
        <v>1</v>
      </c>
      <c r="C354" s="62" t="s">
        <v>1090</v>
      </c>
      <c r="D354" s="63" t="s">
        <v>1091</v>
      </c>
      <c r="E354" s="63" t="s">
        <v>1091</v>
      </c>
      <c r="F354" s="13" t="str">
        <f t="shared" si="10"/>
        <v>No</v>
      </c>
      <c r="G354" s="14">
        <v>397031.13269379002</v>
      </c>
      <c r="H354" s="13" t="s">
        <v>30</v>
      </c>
      <c r="I354" s="13" t="s">
        <v>30</v>
      </c>
      <c r="J354" s="13" t="s">
        <v>40</v>
      </c>
      <c r="K354" s="13" t="s">
        <v>30</v>
      </c>
      <c r="L354" s="13">
        <v>3</v>
      </c>
      <c r="M354" s="13">
        <v>2</v>
      </c>
      <c r="N354" s="13">
        <v>2</v>
      </c>
      <c r="O354" s="13">
        <v>2</v>
      </c>
      <c r="P354" s="13" t="s">
        <v>44</v>
      </c>
      <c r="Q354" s="89">
        <v>2</v>
      </c>
      <c r="R354" s="13" t="s">
        <v>103</v>
      </c>
      <c r="S354" s="13" t="s">
        <v>34</v>
      </c>
      <c r="T354" s="13" t="s">
        <v>30</v>
      </c>
      <c r="U354" s="13" t="s">
        <v>30</v>
      </c>
      <c r="V354" s="13" t="s">
        <v>30</v>
      </c>
      <c r="W354" s="13" t="s">
        <v>35</v>
      </c>
      <c r="X354" s="13" t="str">
        <f t="shared" si="11"/>
        <v>Yes</v>
      </c>
      <c r="Y354" s="15">
        <v>7.5967149340825588E-2</v>
      </c>
      <c r="Z354" s="16" t="s">
        <v>36</v>
      </c>
      <c r="AA354" s="13" t="s">
        <v>36</v>
      </c>
      <c r="AB354" s="13" t="s">
        <v>37</v>
      </c>
    </row>
    <row r="355" spans="1:28" ht="15" x14ac:dyDescent="0.25">
      <c r="A355" s="8" t="s">
        <v>1092</v>
      </c>
      <c r="B355" s="8" t="b">
        <v>1</v>
      </c>
      <c r="C355" s="62" t="s">
        <v>1092</v>
      </c>
      <c r="D355" s="63" t="s">
        <v>1093</v>
      </c>
      <c r="E355" s="63" t="s">
        <v>1094</v>
      </c>
      <c r="F355" s="13" t="str">
        <f t="shared" si="10"/>
        <v>Yes</v>
      </c>
      <c r="G355" s="14">
        <v>35746998.17989745</v>
      </c>
      <c r="H355" s="13" t="s">
        <v>36</v>
      </c>
      <c r="I355" s="13" t="s">
        <v>36</v>
      </c>
      <c r="J355" s="13" t="s">
        <v>40</v>
      </c>
      <c r="K355" s="13" t="s">
        <v>36</v>
      </c>
      <c r="L355" s="13">
        <v>3</v>
      </c>
      <c r="M355" s="13">
        <v>2</v>
      </c>
      <c r="N355" s="13">
        <v>2</v>
      </c>
      <c r="O355" s="13">
        <v>2</v>
      </c>
      <c r="P355" s="13" t="s">
        <v>44</v>
      </c>
      <c r="Q355" s="89">
        <v>2</v>
      </c>
      <c r="R355" s="13" t="s">
        <v>170</v>
      </c>
      <c r="S355" s="13" t="s">
        <v>34</v>
      </c>
      <c r="T355" s="13" t="s">
        <v>30</v>
      </c>
      <c r="U355" s="13" t="s">
        <v>30</v>
      </c>
      <c r="V355" s="13" t="s">
        <v>36</v>
      </c>
      <c r="W355" s="13" t="s">
        <v>36</v>
      </c>
      <c r="X355" s="13" t="str">
        <f t="shared" si="11"/>
        <v>Yes</v>
      </c>
      <c r="Y355" s="15">
        <v>0.13782039919169001</v>
      </c>
      <c r="Z355" s="16" t="s">
        <v>36</v>
      </c>
      <c r="AA355" s="13" t="s">
        <v>36</v>
      </c>
      <c r="AB355" s="13" t="s">
        <v>37</v>
      </c>
    </row>
    <row r="356" spans="1:28" ht="15" x14ac:dyDescent="0.25">
      <c r="A356" s="8" t="s">
        <v>1095</v>
      </c>
      <c r="B356" s="8" t="b">
        <v>1</v>
      </c>
      <c r="C356" s="62" t="s">
        <v>1095</v>
      </c>
      <c r="D356" s="63" t="s">
        <v>1096</v>
      </c>
      <c r="E356" s="63" t="s">
        <v>1097</v>
      </c>
      <c r="F356" s="13" t="str">
        <f t="shared" si="10"/>
        <v>No</v>
      </c>
      <c r="G356" s="14">
        <v>1367857.6145076356</v>
      </c>
      <c r="H356" s="13" t="s">
        <v>30</v>
      </c>
      <c r="I356" s="13" t="s">
        <v>58</v>
      </c>
      <c r="J356" s="13" t="s">
        <v>40</v>
      </c>
      <c r="K356" s="13" t="s">
        <v>30</v>
      </c>
      <c r="L356" s="13">
        <v>3</v>
      </c>
      <c r="M356" s="13">
        <v>2</v>
      </c>
      <c r="N356" s="13">
        <v>2</v>
      </c>
      <c r="O356" s="13">
        <v>2</v>
      </c>
      <c r="P356" s="13" t="s">
        <v>44</v>
      </c>
      <c r="Q356" s="89">
        <v>2</v>
      </c>
      <c r="R356" s="13" t="s">
        <v>148</v>
      </c>
      <c r="S356" s="13" t="s">
        <v>44</v>
      </c>
      <c r="T356" s="13" t="s">
        <v>30</v>
      </c>
      <c r="U356" s="13" t="s">
        <v>30</v>
      </c>
      <c r="V356" s="13" t="s">
        <v>30</v>
      </c>
      <c r="W356" s="13" t="s">
        <v>35</v>
      </c>
      <c r="X356" s="13" t="str">
        <f t="shared" si="11"/>
        <v>No</v>
      </c>
      <c r="Y356" s="15">
        <v>0.15385814497272018</v>
      </c>
      <c r="Z356" s="16" t="s">
        <v>36</v>
      </c>
      <c r="AA356" s="13" t="s">
        <v>55</v>
      </c>
      <c r="AB356" s="13" t="s">
        <v>86</v>
      </c>
    </row>
    <row r="357" spans="1:28" ht="15" x14ac:dyDescent="0.25">
      <c r="A357" s="8" t="s">
        <v>1098</v>
      </c>
      <c r="B357" s="8" t="b">
        <v>1</v>
      </c>
      <c r="C357" s="62" t="s">
        <v>1098</v>
      </c>
      <c r="D357" s="63" t="s">
        <v>1099</v>
      </c>
      <c r="E357" s="63" t="s">
        <v>1100</v>
      </c>
      <c r="F357" s="13" t="str">
        <f t="shared" si="10"/>
        <v>No</v>
      </c>
      <c r="G357" s="14">
        <v>5442769.9933435107</v>
      </c>
      <c r="H357" s="13" t="s">
        <v>36</v>
      </c>
      <c r="I357" s="13" t="s">
        <v>36</v>
      </c>
      <c r="J357" s="13" t="s">
        <v>40</v>
      </c>
      <c r="K357" s="13" t="s">
        <v>36</v>
      </c>
      <c r="L357" s="13">
        <v>3</v>
      </c>
      <c r="M357" s="13">
        <v>2</v>
      </c>
      <c r="N357" s="13">
        <v>2</v>
      </c>
      <c r="O357" s="13">
        <v>2</v>
      </c>
      <c r="P357" s="13" t="s">
        <v>32</v>
      </c>
      <c r="Q357" s="89">
        <v>1</v>
      </c>
      <c r="R357" s="13" t="s">
        <v>1101</v>
      </c>
      <c r="S357" s="13" t="s">
        <v>34</v>
      </c>
      <c r="T357" s="13" t="s">
        <v>30</v>
      </c>
      <c r="U357" s="13" t="s">
        <v>30</v>
      </c>
      <c r="V357" s="13" t="s">
        <v>30</v>
      </c>
      <c r="W357" s="13" t="s">
        <v>36</v>
      </c>
      <c r="X357" s="13" t="str">
        <f t="shared" si="11"/>
        <v>Yes</v>
      </c>
      <c r="Y357" s="15">
        <v>0.12375366568914956</v>
      </c>
      <c r="Z357" s="16" t="s">
        <v>36</v>
      </c>
      <c r="AA357" s="13" t="s">
        <v>36</v>
      </c>
      <c r="AB357" s="13" t="s">
        <v>37</v>
      </c>
    </row>
    <row r="358" spans="1:28" ht="15" x14ac:dyDescent="0.25">
      <c r="A358" s="8" t="s">
        <v>1102</v>
      </c>
      <c r="B358" s="8" t="b">
        <v>1</v>
      </c>
      <c r="C358" s="62" t="s">
        <v>1102</v>
      </c>
      <c r="D358" s="63" t="s">
        <v>1103</v>
      </c>
      <c r="E358" s="63" t="s">
        <v>1104</v>
      </c>
      <c r="F358" s="13" t="str">
        <f t="shared" si="10"/>
        <v>No</v>
      </c>
      <c r="G358" s="14">
        <v>3626605.4235413615</v>
      </c>
      <c r="H358" s="13" t="s">
        <v>30</v>
      </c>
      <c r="I358" s="13" t="s">
        <v>30</v>
      </c>
      <c r="J358" s="13" t="s">
        <v>40</v>
      </c>
      <c r="K358" s="13" t="s">
        <v>30</v>
      </c>
      <c r="L358" s="13">
        <v>3</v>
      </c>
      <c r="M358" s="13">
        <v>2</v>
      </c>
      <c r="N358" s="13">
        <v>2</v>
      </c>
      <c r="O358" s="13">
        <v>2</v>
      </c>
      <c r="P358" s="13" t="s">
        <v>32</v>
      </c>
      <c r="Q358" s="89">
        <v>1</v>
      </c>
      <c r="R358" s="13" t="s">
        <v>475</v>
      </c>
      <c r="S358" s="13" t="s">
        <v>34</v>
      </c>
      <c r="T358" s="13" t="s">
        <v>30</v>
      </c>
      <c r="U358" s="13" t="s">
        <v>30</v>
      </c>
      <c r="V358" s="13" t="s">
        <v>30</v>
      </c>
      <c r="W358" s="13" t="s">
        <v>35</v>
      </c>
      <c r="X358" s="13" t="str">
        <f t="shared" si="11"/>
        <v>Yes</v>
      </c>
      <c r="Y358" s="15">
        <v>0.14356580099212138</v>
      </c>
      <c r="Z358" s="16" t="s">
        <v>36</v>
      </c>
      <c r="AA358" s="13" t="s">
        <v>36</v>
      </c>
      <c r="AB358" s="13" t="s">
        <v>37</v>
      </c>
    </row>
    <row r="359" spans="1:28" ht="15" x14ac:dyDescent="0.25">
      <c r="A359" s="8" t="s">
        <v>1105</v>
      </c>
      <c r="B359" s="8" t="b">
        <v>1</v>
      </c>
      <c r="C359" s="62" t="s">
        <v>1105</v>
      </c>
      <c r="D359" s="63" t="s">
        <v>1106</v>
      </c>
      <c r="E359" s="63" t="s">
        <v>1107</v>
      </c>
      <c r="F359" s="13" t="str">
        <f t="shared" si="10"/>
        <v>No</v>
      </c>
      <c r="G359" s="14">
        <v>475818.60622336256</v>
      </c>
      <c r="H359" s="13" t="s">
        <v>30</v>
      </c>
      <c r="I359" s="13" t="s">
        <v>30</v>
      </c>
      <c r="J359" s="13" t="s">
        <v>40</v>
      </c>
      <c r="K359" s="13" t="s">
        <v>30</v>
      </c>
      <c r="L359" s="13">
        <v>3</v>
      </c>
      <c r="M359" s="13">
        <v>2</v>
      </c>
      <c r="N359" s="13">
        <v>2</v>
      </c>
      <c r="O359" s="13">
        <v>2</v>
      </c>
      <c r="P359" s="13" t="s">
        <v>44</v>
      </c>
      <c r="Q359" s="89">
        <v>2</v>
      </c>
      <c r="R359" s="13" t="s">
        <v>170</v>
      </c>
      <c r="S359" s="13" t="s">
        <v>34</v>
      </c>
      <c r="T359" s="13" t="s">
        <v>30</v>
      </c>
      <c r="U359" s="13" t="s">
        <v>30</v>
      </c>
      <c r="V359" s="13" t="s">
        <v>30</v>
      </c>
      <c r="W359" s="13" t="s">
        <v>35</v>
      </c>
      <c r="X359" s="13" t="str">
        <f t="shared" si="11"/>
        <v>No</v>
      </c>
      <c r="Y359" s="15">
        <v>0.10067443286327407</v>
      </c>
      <c r="Z359" s="16" t="s">
        <v>36</v>
      </c>
      <c r="AA359" s="13" t="s">
        <v>30</v>
      </c>
      <c r="AB359" s="13" t="s">
        <v>86</v>
      </c>
    </row>
    <row r="360" spans="1:28" ht="15" x14ac:dyDescent="0.25">
      <c r="A360" s="8" t="s">
        <v>1108</v>
      </c>
      <c r="B360" s="8" t="b">
        <v>1</v>
      </c>
      <c r="C360" s="62" t="s">
        <v>1108</v>
      </c>
      <c r="D360" s="63" t="s">
        <v>1109</v>
      </c>
      <c r="E360" s="63" t="s">
        <v>1110</v>
      </c>
      <c r="F360" s="13" t="str">
        <f t="shared" si="10"/>
        <v>No</v>
      </c>
      <c r="G360" s="14">
        <v>-129442.29186806388</v>
      </c>
      <c r="H360" s="13" t="s">
        <v>30</v>
      </c>
      <c r="I360" s="13" t="s">
        <v>30</v>
      </c>
      <c r="J360" s="13" t="s">
        <v>40</v>
      </c>
      <c r="K360" s="13" t="s">
        <v>30</v>
      </c>
      <c r="L360" s="13">
        <v>3</v>
      </c>
      <c r="M360" s="13">
        <v>2</v>
      </c>
      <c r="N360" s="13">
        <v>2</v>
      </c>
      <c r="O360" s="13">
        <v>2</v>
      </c>
      <c r="P360" s="13" t="s">
        <v>44</v>
      </c>
      <c r="Q360" s="89">
        <v>2</v>
      </c>
      <c r="R360" s="13" t="s">
        <v>170</v>
      </c>
      <c r="S360" s="13" t="s">
        <v>34</v>
      </c>
      <c r="T360" s="13" t="s">
        <v>30</v>
      </c>
      <c r="U360" s="13" t="s">
        <v>30</v>
      </c>
      <c r="V360" s="13" t="s">
        <v>30</v>
      </c>
      <c r="W360" s="13" t="s">
        <v>35</v>
      </c>
      <c r="X360" s="13" t="str">
        <f t="shared" si="11"/>
        <v>No</v>
      </c>
      <c r="Y360" s="15">
        <v>2.5512337933918862E-2</v>
      </c>
      <c r="Z360" s="16" t="s">
        <v>30</v>
      </c>
      <c r="AA360" s="13" t="s">
        <v>30</v>
      </c>
      <c r="AB360" s="13" t="s">
        <v>86</v>
      </c>
    </row>
    <row r="361" spans="1:28" ht="15" x14ac:dyDescent="0.25">
      <c r="A361" s="8" t="s">
        <v>1111</v>
      </c>
      <c r="B361" s="8" t="b">
        <v>1</v>
      </c>
      <c r="C361" s="62" t="s">
        <v>1111</v>
      </c>
      <c r="D361" s="63" t="s">
        <v>1112</v>
      </c>
      <c r="E361" s="63"/>
      <c r="F361" s="13" t="str">
        <f t="shared" si="10"/>
        <v>Yes</v>
      </c>
      <c r="G361" s="14">
        <v>2923589.0265024947</v>
      </c>
      <c r="H361" s="13" t="s">
        <v>36</v>
      </c>
      <c r="I361" s="13" t="s">
        <v>58</v>
      </c>
      <c r="J361" s="13" t="s">
        <v>134</v>
      </c>
      <c r="K361" s="13" t="s">
        <v>30</v>
      </c>
      <c r="L361" s="13">
        <v>3</v>
      </c>
      <c r="M361" s="13">
        <v>1</v>
      </c>
      <c r="N361" s="13">
        <v>2</v>
      </c>
      <c r="O361" s="13">
        <v>2</v>
      </c>
      <c r="P361" s="13" t="s">
        <v>44</v>
      </c>
      <c r="Q361" s="89">
        <v>2</v>
      </c>
      <c r="R361" s="13" t="s">
        <v>50</v>
      </c>
      <c r="S361" s="13" t="s">
        <v>44</v>
      </c>
      <c r="T361" s="13" t="s">
        <v>36</v>
      </c>
      <c r="U361" s="13" t="s">
        <v>36</v>
      </c>
      <c r="V361" s="13" t="s">
        <v>30</v>
      </c>
      <c r="W361" s="13" t="s">
        <v>36</v>
      </c>
      <c r="X361" s="13" t="str">
        <f t="shared" si="11"/>
        <v>Yes</v>
      </c>
      <c r="Y361" s="15">
        <v>0.29647462053207119</v>
      </c>
      <c r="Z361" s="16" t="s">
        <v>36</v>
      </c>
      <c r="AA361" s="13" t="s">
        <v>30</v>
      </c>
      <c r="AB361" s="13" t="s">
        <v>86</v>
      </c>
    </row>
    <row r="362" spans="1:28" ht="15" x14ac:dyDescent="0.25">
      <c r="A362" s="8" t="s">
        <v>1113</v>
      </c>
      <c r="B362" s="8" t="b">
        <v>1</v>
      </c>
      <c r="C362" s="62" t="s">
        <v>1113</v>
      </c>
      <c r="D362" s="63" t="s">
        <v>1114</v>
      </c>
      <c r="E362" s="63" t="s">
        <v>1115</v>
      </c>
      <c r="F362" s="13" t="str">
        <f t="shared" si="10"/>
        <v>Yes</v>
      </c>
      <c r="G362" s="14">
        <v>11299124.467542537</v>
      </c>
      <c r="H362" s="13" t="s">
        <v>36</v>
      </c>
      <c r="I362" s="13" t="s">
        <v>30</v>
      </c>
      <c r="J362" s="13" t="s">
        <v>40</v>
      </c>
      <c r="K362" s="13" t="s">
        <v>30</v>
      </c>
      <c r="L362" s="13">
        <v>3</v>
      </c>
      <c r="M362" s="13">
        <v>2</v>
      </c>
      <c r="N362" s="13">
        <v>2</v>
      </c>
      <c r="O362" s="13">
        <v>2</v>
      </c>
      <c r="P362" s="13" t="s">
        <v>44</v>
      </c>
      <c r="Q362" s="89">
        <v>2</v>
      </c>
      <c r="R362" s="13" t="s">
        <v>62</v>
      </c>
      <c r="S362" s="13" t="s">
        <v>34</v>
      </c>
      <c r="T362" s="13" t="s">
        <v>36</v>
      </c>
      <c r="U362" s="13" t="s">
        <v>30</v>
      </c>
      <c r="V362" s="13" t="s">
        <v>30</v>
      </c>
      <c r="W362" s="13" t="s">
        <v>36</v>
      </c>
      <c r="X362" s="13" t="str">
        <f t="shared" si="11"/>
        <v>Yes</v>
      </c>
      <c r="Y362" s="15">
        <v>0.31370060823524265</v>
      </c>
      <c r="Z362" s="16" t="s">
        <v>36</v>
      </c>
      <c r="AA362" s="13" t="s">
        <v>36</v>
      </c>
      <c r="AB362" s="13" t="s">
        <v>36</v>
      </c>
    </row>
    <row r="363" spans="1:28" ht="15" x14ac:dyDescent="0.25">
      <c r="A363" s="8" t="s">
        <v>1116</v>
      </c>
      <c r="B363" s="8" t="b">
        <v>1</v>
      </c>
      <c r="C363" s="62" t="s">
        <v>1116</v>
      </c>
      <c r="D363" s="63" t="s">
        <v>1117</v>
      </c>
      <c r="E363" s="63" t="s">
        <v>1118</v>
      </c>
      <c r="F363" s="13" t="str">
        <f t="shared" si="10"/>
        <v>No</v>
      </c>
      <c r="G363" s="14">
        <v>68807.563777040574</v>
      </c>
      <c r="H363" s="13" t="s">
        <v>30</v>
      </c>
      <c r="I363" s="13" t="s">
        <v>30</v>
      </c>
      <c r="J363" s="13" t="s">
        <v>40</v>
      </c>
      <c r="K363" s="13" t="s">
        <v>30</v>
      </c>
      <c r="L363" s="13">
        <v>3</v>
      </c>
      <c r="M363" s="13">
        <v>2</v>
      </c>
      <c r="N363" s="13">
        <v>2</v>
      </c>
      <c r="O363" s="13">
        <v>2</v>
      </c>
      <c r="P363" s="13" t="s">
        <v>32</v>
      </c>
      <c r="Q363" s="89">
        <v>1</v>
      </c>
      <c r="R363" s="13" t="s">
        <v>1119</v>
      </c>
      <c r="S363" s="13" t="s">
        <v>34</v>
      </c>
      <c r="T363" s="13" t="s">
        <v>30</v>
      </c>
      <c r="U363" s="13" t="s">
        <v>30</v>
      </c>
      <c r="V363" s="13" t="s">
        <v>30</v>
      </c>
      <c r="W363" s="13" t="s">
        <v>35</v>
      </c>
      <c r="X363" s="13" t="str">
        <f t="shared" si="11"/>
        <v>No</v>
      </c>
      <c r="Y363" s="15">
        <v>6.0563380281690143E-2</v>
      </c>
      <c r="Z363" s="16" t="s">
        <v>36</v>
      </c>
      <c r="AA363" s="13" t="s">
        <v>55</v>
      </c>
      <c r="AB363" s="13" t="s">
        <v>86</v>
      </c>
    </row>
    <row r="364" spans="1:28" ht="15" x14ac:dyDescent="0.25">
      <c r="A364" s="8" t="s">
        <v>1120</v>
      </c>
      <c r="B364" s="8" t="b">
        <v>1</v>
      </c>
      <c r="C364" s="62" t="s">
        <v>1120</v>
      </c>
      <c r="D364" s="63" t="s">
        <v>1121</v>
      </c>
      <c r="E364" s="63" t="s">
        <v>1122</v>
      </c>
      <c r="F364" s="13" t="str">
        <f t="shared" si="10"/>
        <v>No</v>
      </c>
      <c r="G364" s="14">
        <v>295225.71982805815</v>
      </c>
      <c r="H364" s="13" t="s">
        <v>30</v>
      </c>
      <c r="I364" s="13" t="s">
        <v>30</v>
      </c>
      <c r="J364" s="13" t="s">
        <v>40</v>
      </c>
      <c r="K364" s="13" t="s">
        <v>30</v>
      </c>
      <c r="L364" s="13">
        <v>3</v>
      </c>
      <c r="M364" s="13">
        <v>2</v>
      </c>
      <c r="N364" s="13">
        <v>2</v>
      </c>
      <c r="O364" s="13">
        <v>2</v>
      </c>
      <c r="P364" s="13" t="s">
        <v>44</v>
      </c>
      <c r="Q364" s="89">
        <v>2</v>
      </c>
      <c r="R364" s="13" t="s">
        <v>137</v>
      </c>
      <c r="S364" s="13" t="s">
        <v>34</v>
      </c>
      <c r="T364" s="13" t="s">
        <v>30</v>
      </c>
      <c r="U364" s="13" t="s">
        <v>30</v>
      </c>
      <c r="V364" s="13" t="s">
        <v>30</v>
      </c>
      <c r="W364" s="13" t="s">
        <v>35</v>
      </c>
      <c r="X364" s="13" t="str">
        <f t="shared" si="11"/>
        <v>No</v>
      </c>
      <c r="Y364" s="15">
        <v>4.8089038219235616E-2</v>
      </c>
      <c r="Z364" s="16" t="s">
        <v>36</v>
      </c>
      <c r="AA364" s="13" t="s">
        <v>55</v>
      </c>
      <c r="AB364" s="13" t="s">
        <v>86</v>
      </c>
    </row>
    <row r="365" spans="1:28" ht="15" x14ac:dyDescent="0.25">
      <c r="A365" s="8" t="s">
        <v>1123</v>
      </c>
      <c r="B365" s="8" t="b">
        <v>1</v>
      </c>
      <c r="C365" s="62" t="s">
        <v>1123</v>
      </c>
      <c r="D365" s="63" t="s">
        <v>1124</v>
      </c>
      <c r="E365" s="63" t="s">
        <v>1125</v>
      </c>
      <c r="F365" s="13" t="str">
        <f t="shared" si="10"/>
        <v>No</v>
      </c>
      <c r="G365" s="14">
        <v>3405352.901151841</v>
      </c>
      <c r="H365" s="13" t="s">
        <v>36</v>
      </c>
      <c r="I365" s="13" t="s">
        <v>36</v>
      </c>
      <c r="J365" s="13" t="s">
        <v>40</v>
      </c>
      <c r="K365" s="13" t="s">
        <v>30</v>
      </c>
      <c r="L365" s="13">
        <v>3</v>
      </c>
      <c r="M365" s="13">
        <v>2</v>
      </c>
      <c r="N365" s="13">
        <v>2</v>
      </c>
      <c r="O365" s="13">
        <v>2</v>
      </c>
      <c r="P365" s="13" t="s">
        <v>32</v>
      </c>
      <c r="Q365" s="89">
        <v>1</v>
      </c>
      <c r="R365" s="13" t="s">
        <v>379</v>
      </c>
      <c r="S365" s="13" t="s">
        <v>34</v>
      </c>
      <c r="T365" s="13" t="s">
        <v>30</v>
      </c>
      <c r="U365" s="13" t="s">
        <v>30</v>
      </c>
      <c r="V365" s="13" t="s">
        <v>30</v>
      </c>
      <c r="W365" s="13" t="s">
        <v>36</v>
      </c>
      <c r="X365" s="13" t="str">
        <f t="shared" si="11"/>
        <v>Yes</v>
      </c>
      <c r="Y365" s="15">
        <v>0.14723218862121989</v>
      </c>
      <c r="Z365" s="16" t="s">
        <v>36</v>
      </c>
      <c r="AA365" s="13" t="s">
        <v>36</v>
      </c>
      <c r="AB365" s="13" t="s">
        <v>37</v>
      </c>
    </row>
    <row r="366" spans="1:28" ht="15" x14ac:dyDescent="0.25">
      <c r="A366" s="8" t="s">
        <v>1126</v>
      </c>
      <c r="B366" s="8" t="b">
        <v>1</v>
      </c>
      <c r="C366" s="62" t="s">
        <v>1126</v>
      </c>
      <c r="D366" s="63" t="s">
        <v>1127</v>
      </c>
      <c r="E366" s="63" t="s">
        <v>1128</v>
      </c>
      <c r="F366" s="13" t="str">
        <f t="shared" si="10"/>
        <v>Yes</v>
      </c>
      <c r="G366" s="14">
        <v>1646459.0241073098</v>
      </c>
      <c r="H366" s="13" t="s">
        <v>36</v>
      </c>
      <c r="I366" s="13" t="s">
        <v>36</v>
      </c>
      <c r="J366" s="13" t="s">
        <v>31</v>
      </c>
      <c r="K366" s="13" t="s">
        <v>30</v>
      </c>
      <c r="L366" s="13">
        <v>3</v>
      </c>
      <c r="M366" s="13">
        <v>2</v>
      </c>
      <c r="N366" s="13">
        <v>2</v>
      </c>
      <c r="O366" s="13">
        <v>2</v>
      </c>
      <c r="P366" s="13" t="s">
        <v>32</v>
      </c>
      <c r="Q366" s="89">
        <v>1</v>
      </c>
      <c r="R366" s="13" t="s">
        <v>1129</v>
      </c>
      <c r="S366" s="13" t="s">
        <v>34</v>
      </c>
      <c r="T366" s="13" t="s">
        <v>36</v>
      </c>
      <c r="U366" s="13" t="s">
        <v>30</v>
      </c>
      <c r="V366" s="13" t="s">
        <v>30</v>
      </c>
      <c r="W366" s="13" t="s">
        <v>36</v>
      </c>
      <c r="X366" s="13" t="str">
        <f t="shared" si="11"/>
        <v>Yes</v>
      </c>
      <c r="Y366" s="15">
        <v>0.24828017510944339</v>
      </c>
      <c r="Z366" s="16" t="s">
        <v>36</v>
      </c>
      <c r="AA366" s="13" t="s">
        <v>36</v>
      </c>
      <c r="AB366" s="13" t="s">
        <v>37</v>
      </c>
    </row>
    <row r="367" spans="1:28" ht="15" x14ac:dyDescent="0.25">
      <c r="A367" s="8" t="s">
        <v>1130</v>
      </c>
      <c r="B367" s="8" t="b">
        <v>1</v>
      </c>
      <c r="C367" s="62" t="s">
        <v>1130</v>
      </c>
      <c r="D367" s="63" t="s">
        <v>1131</v>
      </c>
      <c r="E367" s="63" t="s">
        <v>1132</v>
      </c>
      <c r="F367" s="13" t="str">
        <f t="shared" si="10"/>
        <v>No</v>
      </c>
      <c r="G367" s="14">
        <v>379082.43880867067</v>
      </c>
      <c r="H367" s="13" t="s">
        <v>30</v>
      </c>
      <c r="I367" s="13" t="s">
        <v>30</v>
      </c>
      <c r="J367" s="13" t="s">
        <v>31</v>
      </c>
      <c r="K367" s="13" t="s">
        <v>30</v>
      </c>
      <c r="L367" s="13">
        <v>3</v>
      </c>
      <c r="M367" s="13">
        <v>2</v>
      </c>
      <c r="N367" s="13">
        <v>2</v>
      </c>
      <c r="O367" s="13">
        <v>2</v>
      </c>
      <c r="P367" s="13" t="s">
        <v>32</v>
      </c>
      <c r="Q367" s="89">
        <v>1</v>
      </c>
      <c r="R367" s="13" t="s">
        <v>1133</v>
      </c>
      <c r="S367" s="13" t="s">
        <v>34</v>
      </c>
      <c r="T367" s="13" t="s">
        <v>30</v>
      </c>
      <c r="U367" s="13" t="s">
        <v>30</v>
      </c>
      <c r="V367" s="13" t="s">
        <v>30</v>
      </c>
      <c r="W367" s="13" t="s">
        <v>35</v>
      </c>
      <c r="X367" s="13" t="str">
        <f t="shared" si="11"/>
        <v>No</v>
      </c>
      <c r="Y367" s="15">
        <v>6.9529652351738247E-2</v>
      </c>
      <c r="Z367" s="16" t="s">
        <v>36</v>
      </c>
      <c r="AA367" s="13" t="s">
        <v>55</v>
      </c>
      <c r="AB367" s="13" t="s">
        <v>86</v>
      </c>
    </row>
    <row r="368" spans="1:28" ht="15" x14ac:dyDescent="0.25">
      <c r="A368" s="8" t="s">
        <v>1134</v>
      </c>
      <c r="B368" s="8" t="b">
        <v>1</v>
      </c>
      <c r="C368" s="62" t="s">
        <v>1134</v>
      </c>
      <c r="D368" s="63" t="s">
        <v>1135</v>
      </c>
      <c r="E368" s="63"/>
      <c r="F368" s="13" t="str">
        <f t="shared" si="10"/>
        <v>Yes</v>
      </c>
      <c r="G368" s="14">
        <v>7765596.4491742253</v>
      </c>
      <c r="H368" s="13" t="s">
        <v>36</v>
      </c>
      <c r="I368" s="13" t="s">
        <v>30</v>
      </c>
      <c r="J368" s="13" t="s">
        <v>40</v>
      </c>
      <c r="K368" s="13" t="s">
        <v>30</v>
      </c>
      <c r="L368" s="13">
        <v>3</v>
      </c>
      <c r="M368" s="13">
        <v>2</v>
      </c>
      <c r="N368" s="13">
        <v>2</v>
      </c>
      <c r="O368" s="13">
        <v>2</v>
      </c>
      <c r="P368" s="13" t="s">
        <v>32</v>
      </c>
      <c r="Q368" s="89">
        <v>1</v>
      </c>
      <c r="R368" s="13" t="s">
        <v>692</v>
      </c>
      <c r="S368" s="13" t="s">
        <v>34</v>
      </c>
      <c r="T368" s="13" t="s">
        <v>36</v>
      </c>
      <c r="U368" s="13" t="s">
        <v>30</v>
      </c>
      <c r="V368" s="13" t="s">
        <v>30</v>
      </c>
      <c r="W368" s="13" t="s">
        <v>36</v>
      </c>
      <c r="X368" s="13" t="str">
        <f t="shared" si="11"/>
        <v>Yes</v>
      </c>
      <c r="Y368" s="15">
        <v>0.18276296451816082</v>
      </c>
      <c r="Z368" s="16" t="s">
        <v>36</v>
      </c>
      <c r="AA368" s="13" t="s">
        <v>36</v>
      </c>
      <c r="AB368" s="13" t="s">
        <v>37</v>
      </c>
    </row>
    <row r="369" spans="1:28" ht="15" x14ac:dyDescent="0.25">
      <c r="A369" s="8" t="s">
        <v>1136</v>
      </c>
      <c r="B369" s="8" t="b">
        <v>1</v>
      </c>
      <c r="C369" s="62" t="s">
        <v>1136</v>
      </c>
      <c r="D369" s="63" t="s">
        <v>1137</v>
      </c>
      <c r="E369" s="63"/>
      <c r="F369" s="13" t="str">
        <f t="shared" si="10"/>
        <v>Yes</v>
      </c>
      <c r="G369" s="14">
        <v>1224641.51129968</v>
      </c>
      <c r="H369" s="13" t="s">
        <v>36</v>
      </c>
      <c r="I369" s="13" t="s">
        <v>58</v>
      </c>
      <c r="J369" s="13" t="s">
        <v>134</v>
      </c>
      <c r="K369" s="13" t="s">
        <v>30</v>
      </c>
      <c r="L369" s="13">
        <v>3</v>
      </c>
      <c r="M369" s="13">
        <v>1</v>
      </c>
      <c r="N369" s="13">
        <v>2</v>
      </c>
      <c r="O369" s="13">
        <v>2</v>
      </c>
      <c r="P369" s="13" t="s">
        <v>44</v>
      </c>
      <c r="Q369" s="89">
        <v>2</v>
      </c>
      <c r="R369" s="13" t="s">
        <v>74</v>
      </c>
      <c r="S369" s="13" t="s">
        <v>44</v>
      </c>
      <c r="T369" s="13" t="s">
        <v>36</v>
      </c>
      <c r="U369" s="13" t="s">
        <v>36</v>
      </c>
      <c r="V369" s="13" t="s">
        <v>30</v>
      </c>
      <c r="W369" s="13" t="s">
        <v>36</v>
      </c>
      <c r="X369" s="13" t="str">
        <f t="shared" si="11"/>
        <v>Yes</v>
      </c>
      <c r="Y369" s="15">
        <v>0.47330689444783403</v>
      </c>
      <c r="Z369" s="16" t="s">
        <v>36</v>
      </c>
      <c r="AA369" s="13" t="s">
        <v>30</v>
      </c>
      <c r="AB369" s="13" t="s">
        <v>86</v>
      </c>
    </row>
    <row r="370" spans="1:28" ht="15" x14ac:dyDescent="0.25">
      <c r="A370" s="8" t="s">
        <v>1138</v>
      </c>
      <c r="B370" s="8" t="b">
        <v>1</v>
      </c>
      <c r="C370" s="62" t="s">
        <v>1138</v>
      </c>
      <c r="D370" s="63" t="s">
        <v>1121</v>
      </c>
      <c r="E370" s="63" t="s">
        <v>1139</v>
      </c>
      <c r="F370" s="13" t="str">
        <f t="shared" si="10"/>
        <v>No</v>
      </c>
      <c r="G370" s="14">
        <v>877608.88653922477</v>
      </c>
      <c r="H370" s="13" t="s">
        <v>30</v>
      </c>
      <c r="I370" s="13" t="s">
        <v>30</v>
      </c>
      <c r="J370" s="13" t="s">
        <v>40</v>
      </c>
      <c r="K370" s="13" t="s">
        <v>30</v>
      </c>
      <c r="L370" s="13">
        <v>3</v>
      </c>
      <c r="M370" s="13">
        <v>2</v>
      </c>
      <c r="N370" s="13">
        <v>2</v>
      </c>
      <c r="O370" s="13">
        <v>2</v>
      </c>
      <c r="P370" s="13" t="s">
        <v>44</v>
      </c>
      <c r="Q370" s="89">
        <v>2</v>
      </c>
      <c r="R370" s="13" t="s">
        <v>776</v>
      </c>
      <c r="S370" s="13" t="s">
        <v>34</v>
      </c>
      <c r="T370" s="13" t="s">
        <v>30</v>
      </c>
      <c r="U370" s="13" t="s">
        <v>30</v>
      </c>
      <c r="V370" s="13" t="s">
        <v>30</v>
      </c>
      <c r="W370" s="13" t="s">
        <v>35</v>
      </c>
      <c r="X370" s="13" t="str">
        <f t="shared" si="11"/>
        <v>No</v>
      </c>
      <c r="Y370" s="15">
        <v>6.5335753176043551E-2</v>
      </c>
      <c r="Z370" s="16" t="s">
        <v>36</v>
      </c>
      <c r="AA370" s="13" t="s">
        <v>55</v>
      </c>
      <c r="AB370" s="13" t="s">
        <v>86</v>
      </c>
    </row>
    <row r="371" spans="1:28" ht="15" x14ac:dyDescent="0.25">
      <c r="A371" s="8" t="s">
        <v>1140</v>
      </c>
      <c r="B371" s="8" t="b">
        <v>1</v>
      </c>
      <c r="C371" s="62" t="s">
        <v>1140</v>
      </c>
      <c r="D371" s="63" t="s">
        <v>1141</v>
      </c>
      <c r="E371" s="63" t="s">
        <v>1142</v>
      </c>
      <c r="F371" s="13" t="str">
        <f t="shared" si="10"/>
        <v>Yes</v>
      </c>
      <c r="G371" s="14">
        <v>1574317.5021378372</v>
      </c>
      <c r="H371" s="13" t="s">
        <v>36</v>
      </c>
      <c r="I371" s="13" t="s">
        <v>58</v>
      </c>
      <c r="J371" s="13" t="s">
        <v>134</v>
      </c>
      <c r="K371" s="13" t="s">
        <v>30</v>
      </c>
      <c r="L371" s="13">
        <v>3</v>
      </c>
      <c r="M371" s="13">
        <v>1</v>
      </c>
      <c r="N371" s="13">
        <v>2</v>
      </c>
      <c r="O371" s="13">
        <v>2</v>
      </c>
      <c r="P371" s="13" t="s">
        <v>44</v>
      </c>
      <c r="Q371" s="89">
        <v>2</v>
      </c>
      <c r="R371" s="13" t="s">
        <v>62</v>
      </c>
      <c r="S371" s="13" t="s">
        <v>44</v>
      </c>
      <c r="T371" s="13" t="s">
        <v>36</v>
      </c>
      <c r="U371" s="13" t="s">
        <v>36</v>
      </c>
      <c r="V371" s="13" t="s">
        <v>30</v>
      </c>
      <c r="W371" s="13" t="s">
        <v>36</v>
      </c>
      <c r="X371" s="13" t="str">
        <f t="shared" si="11"/>
        <v>Yes</v>
      </c>
      <c r="Y371" s="15">
        <v>0.37701572765279712</v>
      </c>
      <c r="Z371" s="16" t="s">
        <v>36</v>
      </c>
      <c r="AA371" s="13" t="s">
        <v>30</v>
      </c>
      <c r="AB371" s="13" t="s">
        <v>86</v>
      </c>
    </row>
    <row r="372" spans="1:28" ht="15" x14ac:dyDescent="0.25">
      <c r="A372" s="8" t="s">
        <v>1143</v>
      </c>
      <c r="B372" s="8" t="b">
        <v>1</v>
      </c>
      <c r="C372" s="62" t="s">
        <v>1143</v>
      </c>
      <c r="D372" s="63" t="s">
        <v>1144</v>
      </c>
      <c r="E372" s="63"/>
      <c r="F372" s="13" t="str">
        <f t="shared" si="10"/>
        <v>Yes</v>
      </c>
      <c r="G372" s="14">
        <v>33022949.705251038</v>
      </c>
      <c r="H372" s="13" t="s">
        <v>36</v>
      </c>
      <c r="I372" s="13" t="s">
        <v>36</v>
      </c>
      <c r="J372" s="13" t="s">
        <v>40</v>
      </c>
      <c r="K372" s="13" t="s">
        <v>36</v>
      </c>
      <c r="L372" s="13">
        <v>3</v>
      </c>
      <c r="M372" s="13">
        <v>2</v>
      </c>
      <c r="N372" s="13">
        <v>2</v>
      </c>
      <c r="O372" s="13">
        <v>2</v>
      </c>
      <c r="P372" s="13" t="s">
        <v>44</v>
      </c>
      <c r="Q372" s="89">
        <v>2</v>
      </c>
      <c r="R372" s="13" t="s">
        <v>493</v>
      </c>
      <c r="S372" s="13" t="s">
        <v>34</v>
      </c>
      <c r="T372" s="13" t="s">
        <v>30</v>
      </c>
      <c r="U372" s="13" t="s">
        <v>30</v>
      </c>
      <c r="V372" s="13" t="s">
        <v>36</v>
      </c>
      <c r="W372" s="13" t="s">
        <v>36</v>
      </c>
      <c r="X372" s="13" t="str">
        <f t="shared" si="11"/>
        <v>Yes</v>
      </c>
      <c r="Y372" s="15">
        <v>0.11445450179854486</v>
      </c>
      <c r="Z372" s="16" t="s">
        <v>36</v>
      </c>
      <c r="AA372" s="13" t="s">
        <v>36</v>
      </c>
      <c r="AB372" s="13" t="s">
        <v>37</v>
      </c>
    </row>
    <row r="373" spans="1:28" ht="15" x14ac:dyDescent="0.25">
      <c r="A373" s="8" t="s">
        <v>1145</v>
      </c>
      <c r="B373" s="8" t="b">
        <v>1</v>
      </c>
      <c r="C373" s="62" t="s">
        <v>1145</v>
      </c>
      <c r="D373" s="63" t="s">
        <v>1121</v>
      </c>
      <c r="E373" s="63" t="s">
        <v>1146</v>
      </c>
      <c r="F373" s="13" t="str">
        <f t="shared" si="10"/>
        <v>No</v>
      </c>
      <c r="G373" s="14">
        <v>381560.68598586507</v>
      </c>
      <c r="H373" s="13" t="s">
        <v>30</v>
      </c>
      <c r="I373" s="13" t="s">
        <v>30</v>
      </c>
      <c r="J373" s="13" t="s">
        <v>40</v>
      </c>
      <c r="K373" s="13" t="s">
        <v>30</v>
      </c>
      <c r="L373" s="13">
        <v>3</v>
      </c>
      <c r="M373" s="13">
        <v>2</v>
      </c>
      <c r="N373" s="13">
        <v>2</v>
      </c>
      <c r="O373" s="13">
        <v>2</v>
      </c>
      <c r="P373" s="13" t="s">
        <v>44</v>
      </c>
      <c r="Q373" s="89">
        <v>2</v>
      </c>
      <c r="R373" s="13" t="s">
        <v>137</v>
      </c>
      <c r="S373" s="13" t="s">
        <v>34</v>
      </c>
      <c r="T373" s="13" t="s">
        <v>30</v>
      </c>
      <c r="U373" s="13" t="s">
        <v>30</v>
      </c>
      <c r="V373" s="13" t="s">
        <v>30</v>
      </c>
      <c r="W373" s="13" t="s">
        <v>35</v>
      </c>
      <c r="X373" s="13" t="str">
        <f t="shared" si="11"/>
        <v>No</v>
      </c>
      <c r="Y373" s="15">
        <v>3.0355594102341718E-2</v>
      </c>
      <c r="Z373" s="16" t="s">
        <v>36</v>
      </c>
      <c r="AA373" s="13" t="s">
        <v>55</v>
      </c>
      <c r="AB373" s="13" t="s">
        <v>86</v>
      </c>
    </row>
    <row r="374" spans="1:28" ht="15" x14ac:dyDescent="0.25">
      <c r="A374" s="8" t="s">
        <v>1147</v>
      </c>
      <c r="B374" s="8" t="b">
        <v>1</v>
      </c>
      <c r="C374" s="62" t="s">
        <v>1147</v>
      </c>
      <c r="D374" s="63" t="s">
        <v>1148</v>
      </c>
      <c r="E374" s="63" t="s">
        <v>1149</v>
      </c>
      <c r="F374" s="13" t="str">
        <f t="shared" si="10"/>
        <v>No</v>
      </c>
      <c r="G374" s="14">
        <v>8052032.8992452687</v>
      </c>
      <c r="H374" s="13" t="s">
        <v>36</v>
      </c>
      <c r="I374" s="13" t="s">
        <v>36</v>
      </c>
      <c r="J374" s="13" t="s">
        <v>31</v>
      </c>
      <c r="K374" s="13" t="s">
        <v>30</v>
      </c>
      <c r="L374" s="13">
        <v>3</v>
      </c>
      <c r="M374" s="13">
        <v>2</v>
      </c>
      <c r="N374" s="13">
        <v>2</v>
      </c>
      <c r="O374" s="13">
        <v>2</v>
      </c>
      <c r="P374" s="13" t="s">
        <v>44</v>
      </c>
      <c r="Q374" s="89">
        <v>2</v>
      </c>
      <c r="R374" s="13" t="s">
        <v>1150</v>
      </c>
      <c r="S374" s="13" t="s">
        <v>34</v>
      </c>
      <c r="T374" s="13" t="s">
        <v>30</v>
      </c>
      <c r="U374" s="13" t="s">
        <v>30</v>
      </c>
      <c r="V374" s="13" t="s">
        <v>30</v>
      </c>
      <c r="W374" s="13" t="s">
        <v>36</v>
      </c>
      <c r="X374" s="13" t="str">
        <f t="shared" si="11"/>
        <v>Yes</v>
      </c>
      <c r="Y374" s="15">
        <v>0.12372041317337533</v>
      </c>
      <c r="Z374" s="16" t="s">
        <v>36</v>
      </c>
      <c r="AA374" s="13" t="s">
        <v>36</v>
      </c>
      <c r="AB374" s="13" t="s">
        <v>37</v>
      </c>
    </row>
    <row r="375" spans="1:28" ht="15" x14ac:dyDescent="0.25">
      <c r="A375" s="8" t="s">
        <v>1151</v>
      </c>
      <c r="B375" s="8" t="b">
        <v>1</v>
      </c>
      <c r="C375" s="62" t="s">
        <v>1151</v>
      </c>
      <c r="D375" s="63" t="s">
        <v>1152</v>
      </c>
      <c r="E375" s="63" t="s">
        <v>1153</v>
      </c>
      <c r="F375" s="13" t="str">
        <f t="shared" si="10"/>
        <v>No</v>
      </c>
      <c r="G375" s="14">
        <v>1270332.1850608704</v>
      </c>
      <c r="H375" s="13" t="s">
        <v>30</v>
      </c>
      <c r="I375" s="13" t="s">
        <v>30</v>
      </c>
      <c r="J375" s="13" t="s">
        <v>40</v>
      </c>
      <c r="K375" s="13" t="s">
        <v>30</v>
      </c>
      <c r="L375" s="13">
        <v>3</v>
      </c>
      <c r="M375" s="13">
        <v>2</v>
      </c>
      <c r="N375" s="13">
        <v>2</v>
      </c>
      <c r="O375" s="13">
        <v>2</v>
      </c>
      <c r="P375" s="13" t="s">
        <v>44</v>
      </c>
      <c r="Q375" s="89">
        <v>2</v>
      </c>
      <c r="R375" s="13" t="s">
        <v>85</v>
      </c>
      <c r="S375" s="13" t="s">
        <v>34</v>
      </c>
      <c r="T375" s="13" t="s">
        <v>30</v>
      </c>
      <c r="U375" s="13" t="s">
        <v>30</v>
      </c>
      <c r="V375" s="13" t="s">
        <v>30</v>
      </c>
      <c r="W375" s="13" t="s">
        <v>35</v>
      </c>
      <c r="X375" s="13" t="str">
        <f t="shared" si="11"/>
        <v>Yes</v>
      </c>
      <c r="Y375" s="15">
        <v>6.6723151874602843E-2</v>
      </c>
      <c r="Z375" s="16" t="s">
        <v>36</v>
      </c>
      <c r="AA375" s="13" t="s">
        <v>30</v>
      </c>
      <c r="AB375" s="13" t="s">
        <v>36</v>
      </c>
    </row>
    <row r="376" spans="1:28" ht="15" x14ac:dyDescent="0.25">
      <c r="A376" s="8" t="s">
        <v>1154</v>
      </c>
      <c r="B376" s="8" t="b">
        <v>1</v>
      </c>
      <c r="C376" s="62" t="s">
        <v>1154</v>
      </c>
      <c r="D376" s="63" t="s">
        <v>1155</v>
      </c>
      <c r="E376" s="63"/>
      <c r="F376" s="13" t="str">
        <f t="shared" si="10"/>
        <v>No</v>
      </c>
      <c r="G376" s="14">
        <v>1932382.6107219518</v>
      </c>
      <c r="H376" s="13" t="s">
        <v>30</v>
      </c>
      <c r="I376" s="13" t="s">
        <v>58</v>
      </c>
      <c r="J376" s="13" t="s">
        <v>40</v>
      </c>
      <c r="K376" s="13" t="s">
        <v>30</v>
      </c>
      <c r="L376" s="13">
        <v>3</v>
      </c>
      <c r="M376" s="13">
        <v>2</v>
      </c>
      <c r="N376" s="13">
        <v>2</v>
      </c>
      <c r="O376" s="13">
        <v>2</v>
      </c>
      <c r="P376" s="13" t="s">
        <v>44</v>
      </c>
      <c r="Q376" s="89">
        <v>2</v>
      </c>
      <c r="R376" s="13" t="s">
        <v>103</v>
      </c>
      <c r="S376" s="13" t="s">
        <v>44</v>
      </c>
      <c r="T376" s="13" t="s">
        <v>30</v>
      </c>
      <c r="U376" s="13" t="s">
        <v>30</v>
      </c>
      <c r="V376" s="13" t="s">
        <v>30</v>
      </c>
      <c r="W376" s="13" t="s">
        <v>35</v>
      </c>
      <c r="X376" s="13" t="str">
        <f t="shared" si="11"/>
        <v>Yes</v>
      </c>
      <c r="Y376" s="15">
        <v>4.7142377810088357E-2</v>
      </c>
      <c r="Z376" s="16" t="s">
        <v>36</v>
      </c>
      <c r="AA376" s="13" t="s">
        <v>36</v>
      </c>
      <c r="AB376" s="13" t="s">
        <v>36</v>
      </c>
    </row>
    <row r="377" spans="1:28" ht="15" x14ac:dyDescent="0.25">
      <c r="A377" s="8" t="s">
        <v>1156</v>
      </c>
      <c r="B377" s="8" t="b">
        <v>1</v>
      </c>
      <c r="C377" s="62" t="s">
        <v>1156</v>
      </c>
      <c r="D377" s="63" t="s">
        <v>209</v>
      </c>
      <c r="E377" s="63" t="s">
        <v>1157</v>
      </c>
      <c r="F377" s="13" t="str">
        <f t="shared" si="10"/>
        <v>No</v>
      </c>
      <c r="G377" s="14">
        <v>2094593.8578270935</v>
      </c>
      <c r="H377" s="13" t="s">
        <v>30</v>
      </c>
      <c r="I377" s="13" t="s">
        <v>30</v>
      </c>
      <c r="J377" s="13" t="s">
        <v>40</v>
      </c>
      <c r="K377" s="13" t="s">
        <v>30</v>
      </c>
      <c r="L377" s="13">
        <v>3</v>
      </c>
      <c r="M377" s="13">
        <v>2</v>
      </c>
      <c r="N377" s="13">
        <v>2</v>
      </c>
      <c r="O377" s="13">
        <v>2</v>
      </c>
      <c r="P377" s="13" t="s">
        <v>44</v>
      </c>
      <c r="Q377" s="89">
        <v>2</v>
      </c>
      <c r="R377" s="13" t="s">
        <v>941</v>
      </c>
      <c r="S377" s="13" t="s">
        <v>34</v>
      </c>
      <c r="T377" s="13" t="s">
        <v>30</v>
      </c>
      <c r="U377" s="13" t="s">
        <v>36</v>
      </c>
      <c r="V377" s="13" t="s">
        <v>30</v>
      </c>
      <c r="W377" s="13" t="s">
        <v>35</v>
      </c>
      <c r="X377" s="13" t="str">
        <f t="shared" si="11"/>
        <v>No</v>
      </c>
      <c r="Y377" s="15">
        <v>6.8017366136034735E-2</v>
      </c>
      <c r="Z377" s="16" t="s">
        <v>36</v>
      </c>
      <c r="AA377" s="13" t="s">
        <v>30</v>
      </c>
      <c r="AB377" s="13" t="s">
        <v>86</v>
      </c>
    </row>
    <row r="378" spans="1:28" ht="15" x14ac:dyDescent="0.25">
      <c r="A378" s="8" t="s">
        <v>1158</v>
      </c>
      <c r="B378" s="8" t="b">
        <v>1</v>
      </c>
      <c r="C378" s="62" t="s">
        <v>1158</v>
      </c>
      <c r="D378" s="63" t="s">
        <v>52</v>
      </c>
      <c r="E378" s="63" t="s">
        <v>1159</v>
      </c>
      <c r="F378" s="13" t="str">
        <f t="shared" si="10"/>
        <v>Yes</v>
      </c>
      <c r="G378" s="14">
        <v>17978688.810798623</v>
      </c>
      <c r="H378" s="13" t="s">
        <v>36</v>
      </c>
      <c r="I378" s="13" t="s">
        <v>30</v>
      </c>
      <c r="J378" s="13" t="s">
        <v>40</v>
      </c>
      <c r="K378" s="13" t="s">
        <v>30</v>
      </c>
      <c r="L378" s="13">
        <v>3</v>
      </c>
      <c r="M378" s="13">
        <v>2</v>
      </c>
      <c r="N378" s="13">
        <v>2</v>
      </c>
      <c r="O378" s="13">
        <v>2</v>
      </c>
      <c r="P378" s="13" t="s">
        <v>44</v>
      </c>
      <c r="Q378" s="89">
        <v>2</v>
      </c>
      <c r="R378" s="13" t="s">
        <v>776</v>
      </c>
      <c r="S378" s="13" t="s">
        <v>34</v>
      </c>
      <c r="T378" s="13" t="s">
        <v>36</v>
      </c>
      <c r="U378" s="13" t="s">
        <v>36</v>
      </c>
      <c r="V378" s="13" t="s">
        <v>30</v>
      </c>
      <c r="W378" s="13" t="s">
        <v>36</v>
      </c>
      <c r="X378" s="13" t="str">
        <f t="shared" si="11"/>
        <v>Yes</v>
      </c>
      <c r="Y378" s="15">
        <v>0.45776103075240065</v>
      </c>
      <c r="Z378" s="16" t="s">
        <v>36</v>
      </c>
      <c r="AA378" s="13" t="s">
        <v>36</v>
      </c>
      <c r="AB378" s="13" t="s">
        <v>37</v>
      </c>
    </row>
    <row r="379" spans="1:28" ht="15" x14ac:dyDescent="0.25">
      <c r="A379" s="8" t="s">
        <v>1160</v>
      </c>
      <c r="B379" s="8" t="b">
        <v>1</v>
      </c>
      <c r="C379" s="62" t="s">
        <v>1160</v>
      </c>
      <c r="D379" s="63" t="s">
        <v>1161</v>
      </c>
      <c r="E379" s="63"/>
      <c r="F379" s="13" t="str">
        <f t="shared" si="10"/>
        <v>Yes</v>
      </c>
      <c r="G379" s="14">
        <v>2119829.3218178181</v>
      </c>
      <c r="H379" s="13" t="s">
        <v>36</v>
      </c>
      <c r="I379" s="13" t="s">
        <v>58</v>
      </c>
      <c r="J379" s="13" t="s">
        <v>40</v>
      </c>
      <c r="K379" s="13" t="s">
        <v>30</v>
      </c>
      <c r="L379" s="13">
        <v>3</v>
      </c>
      <c r="M379" s="13">
        <v>2</v>
      </c>
      <c r="N379" s="13">
        <v>2</v>
      </c>
      <c r="O379" s="13">
        <v>2</v>
      </c>
      <c r="P379" s="13" t="s">
        <v>32</v>
      </c>
      <c r="Q379" s="89">
        <v>1</v>
      </c>
      <c r="R379" s="13" t="s">
        <v>1162</v>
      </c>
      <c r="S379" s="13" t="s">
        <v>44</v>
      </c>
      <c r="T379" s="13" t="s">
        <v>36</v>
      </c>
      <c r="U379" s="13" t="s">
        <v>30</v>
      </c>
      <c r="V379" s="13" t="s">
        <v>30</v>
      </c>
      <c r="W379" s="13" t="s">
        <v>36</v>
      </c>
      <c r="X379" s="13" t="str">
        <f t="shared" si="11"/>
        <v>Yes</v>
      </c>
      <c r="Y379" s="15">
        <v>0.16688100461456995</v>
      </c>
      <c r="Z379" s="16" t="s">
        <v>36</v>
      </c>
      <c r="AA379" s="13" t="s">
        <v>36</v>
      </c>
      <c r="AB379" s="13" t="s">
        <v>37</v>
      </c>
    </row>
    <row r="380" spans="1:28" ht="15" x14ac:dyDescent="0.25">
      <c r="A380" s="8" t="s">
        <v>1163</v>
      </c>
      <c r="B380" s="8" t="b">
        <v>1</v>
      </c>
      <c r="C380" s="62" t="s">
        <v>1163</v>
      </c>
      <c r="D380" s="63" t="s">
        <v>1164</v>
      </c>
      <c r="E380" s="63" t="s">
        <v>1165</v>
      </c>
      <c r="F380" s="13" t="str">
        <f t="shared" si="10"/>
        <v>No</v>
      </c>
      <c r="G380" s="14">
        <v>45566.283058135843</v>
      </c>
      <c r="H380" s="13" t="s">
        <v>30</v>
      </c>
      <c r="I380" s="13" t="s">
        <v>58</v>
      </c>
      <c r="J380" s="13" t="s">
        <v>134</v>
      </c>
      <c r="K380" s="13" t="s">
        <v>30</v>
      </c>
      <c r="L380" s="13">
        <v>3</v>
      </c>
      <c r="M380" s="13">
        <v>1</v>
      </c>
      <c r="N380" s="13">
        <v>2</v>
      </c>
      <c r="O380" s="13">
        <v>2</v>
      </c>
      <c r="P380" s="13" t="s">
        <v>44</v>
      </c>
      <c r="Q380" s="89">
        <v>2</v>
      </c>
      <c r="R380" s="13" t="s">
        <v>148</v>
      </c>
      <c r="S380" s="13" t="s">
        <v>44</v>
      </c>
      <c r="T380" s="13" t="s">
        <v>30</v>
      </c>
      <c r="U380" s="13" t="s">
        <v>30</v>
      </c>
      <c r="V380" s="13" t="s">
        <v>30</v>
      </c>
      <c r="W380" s="13" t="s">
        <v>35</v>
      </c>
      <c r="X380" s="13" t="str">
        <f t="shared" si="11"/>
        <v>Yes</v>
      </c>
      <c r="Y380" s="15">
        <v>2.2334723049434187E-2</v>
      </c>
      <c r="Z380" s="16" t="s">
        <v>36</v>
      </c>
      <c r="AA380" s="13" t="s">
        <v>55</v>
      </c>
      <c r="AB380" s="13" t="s">
        <v>86</v>
      </c>
    </row>
    <row r="381" spans="1:28" ht="15" x14ac:dyDescent="0.25">
      <c r="A381" s="8" t="s">
        <v>1166</v>
      </c>
      <c r="B381" s="8" t="b">
        <v>1</v>
      </c>
      <c r="C381" s="62" t="s">
        <v>1166</v>
      </c>
      <c r="D381" s="63" t="s">
        <v>439</v>
      </c>
      <c r="E381" s="63" t="s">
        <v>1167</v>
      </c>
      <c r="F381" s="13" t="str">
        <f t="shared" si="10"/>
        <v>No</v>
      </c>
      <c r="G381" s="14">
        <v>21157.418253711741</v>
      </c>
      <c r="H381" s="13" t="s">
        <v>30</v>
      </c>
      <c r="I381" s="13" t="s">
        <v>30</v>
      </c>
      <c r="J381" s="13" t="s">
        <v>40</v>
      </c>
      <c r="K381" s="13" t="s">
        <v>30</v>
      </c>
      <c r="L381" s="13">
        <v>3</v>
      </c>
      <c r="M381" s="13">
        <v>2</v>
      </c>
      <c r="N381" s="13">
        <v>2</v>
      </c>
      <c r="O381" s="13">
        <v>2</v>
      </c>
      <c r="P381" s="13" t="s">
        <v>44</v>
      </c>
      <c r="Q381" s="89">
        <v>2</v>
      </c>
      <c r="R381" s="13" t="s">
        <v>427</v>
      </c>
      <c r="S381" s="13" t="s">
        <v>34</v>
      </c>
      <c r="T381" s="13" t="s">
        <v>30</v>
      </c>
      <c r="U381" s="13" t="s">
        <v>36</v>
      </c>
      <c r="V381" s="13" t="s">
        <v>30</v>
      </c>
      <c r="W381" s="13" t="s">
        <v>35</v>
      </c>
      <c r="X381" s="13" t="str">
        <f t="shared" si="11"/>
        <v>No</v>
      </c>
      <c r="Y381" s="15">
        <v>2.6666666666666668E-2</v>
      </c>
      <c r="Z381" s="16" t="s">
        <v>30</v>
      </c>
      <c r="AA381" s="13" t="s">
        <v>30</v>
      </c>
      <c r="AB381" s="13" t="s">
        <v>86</v>
      </c>
    </row>
    <row r="382" spans="1:28" ht="15" x14ac:dyDescent="0.25">
      <c r="A382" s="8" t="s">
        <v>1168</v>
      </c>
      <c r="B382" s="8" t="b">
        <v>1</v>
      </c>
      <c r="C382" s="62" t="s">
        <v>1168</v>
      </c>
      <c r="D382" s="63" t="s">
        <v>1169</v>
      </c>
      <c r="E382" s="63" t="s">
        <v>1169</v>
      </c>
      <c r="F382" s="13" t="str">
        <f t="shared" si="10"/>
        <v>No</v>
      </c>
      <c r="G382" s="14">
        <v>17026848.257829983</v>
      </c>
      <c r="H382" s="13" t="s">
        <v>36</v>
      </c>
      <c r="I382" s="13" t="s">
        <v>58</v>
      </c>
      <c r="J382" s="13" t="s">
        <v>1170</v>
      </c>
      <c r="K382" s="13" t="s">
        <v>30</v>
      </c>
      <c r="L382" s="13">
        <v>3</v>
      </c>
      <c r="M382" s="13">
        <v>2</v>
      </c>
      <c r="N382" s="13">
        <v>2</v>
      </c>
      <c r="O382" s="13">
        <v>2</v>
      </c>
      <c r="P382" s="13" t="s">
        <v>44</v>
      </c>
      <c r="Q382" s="89">
        <v>2</v>
      </c>
      <c r="R382" s="13" t="s">
        <v>54</v>
      </c>
      <c r="S382" s="13" t="s">
        <v>44</v>
      </c>
      <c r="T382" s="13" t="s">
        <v>30</v>
      </c>
      <c r="U382" s="13" t="s">
        <v>36</v>
      </c>
      <c r="V382" s="13" t="s">
        <v>30</v>
      </c>
      <c r="W382" s="13" t="s">
        <v>36</v>
      </c>
      <c r="X382" s="13" t="str">
        <f t="shared" si="11"/>
        <v>Yes</v>
      </c>
      <c r="Y382" s="15">
        <v>1.5561174868702586E-3</v>
      </c>
      <c r="Z382" s="16" t="s">
        <v>30</v>
      </c>
      <c r="AA382" s="13" t="s">
        <v>30</v>
      </c>
      <c r="AB382" s="13" t="s">
        <v>86</v>
      </c>
    </row>
    <row r="383" spans="1:28" ht="15" x14ac:dyDescent="0.25">
      <c r="A383" s="8" t="s">
        <v>1171</v>
      </c>
      <c r="B383" s="8" t="b">
        <v>1</v>
      </c>
      <c r="C383" s="62" t="s">
        <v>1171</v>
      </c>
      <c r="D383" s="63" t="s">
        <v>963</v>
      </c>
      <c r="E383" s="63" t="s">
        <v>1172</v>
      </c>
      <c r="F383" s="13" t="str">
        <f t="shared" si="10"/>
        <v>No</v>
      </c>
      <c r="G383" s="14">
        <v>6319431.5171706695</v>
      </c>
      <c r="H383" s="13" t="s">
        <v>30</v>
      </c>
      <c r="I383" s="13" t="s">
        <v>58</v>
      </c>
      <c r="J383" s="13" t="s">
        <v>40</v>
      </c>
      <c r="K383" s="13" t="s">
        <v>30</v>
      </c>
      <c r="L383" s="13">
        <v>3</v>
      </c>
      <c r="M383" s="13">
        <v>2</v>
      </c>
      <c r="N383" s="13">
        <v>2</v>
      </c>
      <c r="O383" s="13">
        <v>2</v>
      </c>
      <c r="P383" s="13" t="s">
        <v>44</v>
      </c>
      <c r="Q383" s="89">
        <v>2</v>
      </c>
      <c r="R383" s="13" t="s">
        <v>74</v>
      </c>
      <c r="S383" s="13" t="s">
        <v>44</v>
      </c>
      <c r="T383" s="13" t="s">
        <v>30</v>
      </c>
      <c r="U383" s="13" t="s">
        <v>30</v>
      </c>
      <c r="V383" s="13" t="s">
        <v>30</v>
      </c>
      <c r="W383" s="13" t="s">
        <v>36</v>
      </c>
      <c r="X383" s="13" t="str">
        <f t="shared" si="11"/>
        <v>Yes</v>
      </c>
      <c r="Y383" s="15">
        <v>3.4317089910775565E-4</v>
      </c>
      <c r="Z383" s="16" t="s">
        <v>30</v>
      </c>
      <c r="AA383" s="13" t="s">
        <v>36</v>
      </c>
      <c r="AB383" s="13" t="s">
        <v>37</v>
      </c>
    </row>
    <row r="384" spans="1:28" ht="15" x14ac:dyDescent="0.25">
      <c r="A384" s="8" t="s">
        <v>1173</v>
      </c>
      <c r="B384" s="8" t="b">
        <v>1</v>
      </c>
      <c r="C384" s="62" t="s">
        <v>1173</v>
      </c>
      <c r="D384" s="63" t="s">
        <v>439</v>
      </c>
      <c r="E384" s="63" t="s">
        <v>1174</v>
      </c>
      <c r="F384" s="13" t="str">
        <f t="shared" si="10"/>
        <v>No</v>
      </c>
      <c r="G384" s="14">
        <v>2546.5031557452307</v>
      </c>
      <c r="H384" s="13" t="s">
        <v>30</v>
      </c>
      <c r="I384" s="13" t="s">
        <v>30</v>
      </c>
      <c r="J384" s="13" t="s">
        <v>40</v>
      </c>
      <c r="K384" s="13" t="s">
        <v>30</v>
      </c>
      <c r="L384" s="13">
        <v>3</v>
      </c>
      <c r="M384" s="13">
        <v>2</v>
      </c>
      <c r="N384" s="13">
        <v>2</v>
      </c>
      <c r="O384" s="13">
        <v>2</v>
      </c>
      <c r="P384" s="13" t="s">
        <v>44</v>
      </c>
      <c r="Q384" s="89">
        <v>2</v>
      </c>
      <c r="R384" s="13" t="s">
        <v>74</v>
      </c>
      <c r="S384" s="13" t="s">
        <v>34</v>
      </c>
      <c r="T384" s="13" t="s">
        <v>30</v>
      </c>
      <c r="U384" s="13" t="s">
        <v>30</v>
      </c>
      <c r="V384" s="13" t="s">
        <v>30</v>
      </c>
      <c r="W384" s="13" t="s">
        <v>35</v>
      </c>
      <c r="X384" s="13" t="str">
        <f t="shared" si="11"/>
        <v>No</v>
      </c>
      <c r="Y384" s="15">
        <v>0</v>
      </c>
      <c r="Z384" s="16" t="s">
        <v>30</v>
      </c>
      <c r="AA384" s="13" t="s">
        <v>55</v>
      </c>
      <c r="AB384" s="13" t="s">
        <v>86</v>
      </c>
    </row>
    <row r="385" spans="1:28" ht="15" x14ac:dyDescent="0.25">
      <c r="A385" s="8" t="s">
        <v>1175</v>
      </c>
      <c r="B385" s="8" t="b">
        <v>1</v>
      </c>
      <c r="C385" s="62" t="s">
        <v>1175</v>
      </c>
      <c r="D385" s="63" t="s">
        <v>1176</v>
      </c>
      <c r="E385" s="63" t="s">
        <v>1177</v>
      </c>
      <c r="F385" s="13" t="str">
        <f t="shared" si="10"/>
        <v>No</v>
      </c>
      <c r="G385" s="14">
        <v>100508.95021730707</v>
      </c>
      <c r="H385" s="13" t="s">
        <v>30</v>
      </c>
      <c r="I385" s="13" t="s">
        <v>30</v>
      </c>
      <c r="J385" s="13" t="s">
        <v>40</v>
      </c>
      <c r="K385" s="13" t="s">
        <v>30</v>
      </c>
      <c r="L385" s="13">
        <v>3</v>
      </c>
      <c r="M385" s="13">
        <v>2</v>
      </c>
      <c r="N385" s="13">
        <v>2</v>
      </c>
      <c r="O385" s="13">
        <v>2</v>
      </c>
      <c r="P385" s="13" t="s">
        <v>44</v>
      </c>
      <c r="Q385" s="89">
        <v>2</v>
      </c>
      <c r="R385" s="13" t="s">
        <v>406</v>
      </c>
      <c r="S385" s="13" t="s">
        <v>34</v>
      </c>
      <c r="T385" s="13" t="s">
        <v>30</v>
      </c>
      <c r="U385" s="13" t="s">
        <v>30</v>
      </c>
      <c r="V385" s="13" t="s">
        <v>30</v>
      </c>
      <c r="W385" s="13" t="s">
        <v>35</v>
      </c>
      <c r="X385" s="13" t="str">
        <f t="shared" si="11"/>
        <v>No</v>
      </c>
      <c r="Y385" s="15">
        <v>0</v>
      </c>
      <c r="Z385" s="16" t="s">
        <v>30</v>
      </c>
      <c r="AA385" s="13" t="s">
        <v>30</v>
      </c>
      <c r="AB385" s="13" t="s">
        <v>86</v>
      </c>
    </row>
    <row r="386" spans="1:28" x14ac:dyDescent="0.2">
      <c r="Y386" s="65"/>
    </row>
    <row r="387" spans="1:28" x14ac:dyDescent="0.2">
      <c r="Y387" s="65"/>
    </row>
    <row r="388" spans="1:28" ht="15" x14ac:dyDescent="0.2">
      <c r="C388" s="96"/>
      <c r="Y388" s="65"/>
    </row>
    <row r="389" spans="1:28" x14ac:dyDescent="0.2">
      <c r="Y389" s="65"/>
    </row>
    <row r="390" spans="1:28" x14ac:dyDescent="0.2">
      <c r="Y390" s="65"/>
    </row>
    <row r="391" spans="1:28" x14ac:dyDescent="0.2">
      <c r="Y391" s="65"/>
    </row>
    <row r="392" spans="1:28" x14ac:dyDescent="0.2">
      <c r="Y392" s="65"/>
    </row>
    <row r="393" spans="1:28" x14ac:dyDescent="0.2">
      <c r="Y393" s="65"/>
    </row>
    <row r="394" spans="1:28" x14ac:dyDescent="0.2">
      <c r="Y394" s="65"/>
    </row>
    <row r="395" spans="1:28" x14ac:dyDescent="0.2">
      <c r="Y395" s="65"/>
    </row>
    <row r="396" spans="1:28" x14ac:dyDescent="0.2">
      <c r="Y396" s="65"/>
    </row>
    <row r="397" spans="1:28" x14ac:dyDescent="0.2">
      <c r="Y397" s="65"/>
    </row>
    <row r="398" spans="1:28" x14ac:dyDescent="0.2">
      <c r="Y398" s="65"/>
    </row>
    <row r="399" spans="1:28" x14ac:dyDescent="0.2">
      <c r="Y399" s="65"/>
    </row>
    <row r="400" spans="1:28" x14ac:dyDescent="0.2">
      <c r="Y400" s="65"/>
    </row>
    <row r="401" spans="25:25" x14ac:dyDescent="0.2">
      <c r="Y401" s="65"/>
    </row>
    <row r="402" spans="25:25" x14ac:dyDescent="0.2">
      <c r="Y402" s="65"/>
    </row>
    <row r="403" spans="25:25" x14ac:dyDescent="0.2">
      <c r="Y403" s="65"/>
    </row>
    <row r="404" spans="25:25" x14ac:dyDescent="0.2">
      <c r="Y404" s="65"/>
    </row>
    <row r="405" spans="25:25" x14ac:dyDescent="0.2">
      <c r="Y405" s="65"/>
    </row>
    <row r="406" spans="25:25" x14ac:dyDescent="0.2">
      <c r="Y406" s="65"/>
    </row>
    <row r="407" spans="25:25" x14ac:dyDescent="0.2">
      <c r="Y407" s="65"/>
    </row>
    <row r="408" spans="25:25" x14ac:dyDescent="0.2">
      <c r="Y408" s="65"/>
    </row>
    <row r="409" spans="25:25" x14ac:dyDescent="0.2">
      <c r="Y409" s="65"/>
    </row>
    <row r="410" spans="25:25" x14ac:dyDescent="0.2">
      <c r="Y410" s="65"/>
    </row>
    <row r="411" spans="25:25" x14ac:dyDescent="0.2">
      <c r="Y411" s="65"/>
    </row>
    <row r="412" spans="25:25" x14ac:dyDescent="0.2">
      <c r="Y412" s="65"/>
    </row>
    <row r="413" spans="25:25" x14ac:dyDescent="0.2">
      <c r="Y413" s="65"/>
    </row>
    <row r="414" spans="25:25" x14ac:dyDescent="0.2">
      <c r="Y414" s="65"/>
    </row>
    <row r="415" spans="25:25" x14ac:dyDescent="0.2">
      <c r="Y415" s="65"/>
    </row>
    <row r="416" spans="25:25" x14ac:dyDescent="0.2">
      <c r="Y416" s="65"/>
    </row>
    <row r="417" spans="25:25" x14ac:dyDescent="0.2">
      <c r="Y417" s="65"/>
    </row>
    <row r="418" spans="25:25" x14ac:dyDescent="0.2">
      <c r="Y418" s="65"/>
    </row>
    <row r="419" spans="25:25" x14ac:dyDescent="0.2">
      <c r="Y419" s="65"/>
    </row>
    <row r="420" spans="25:25" x14ac:dyDescent="0.2">
      <c r="Y420" s="65"/>
    </row>
    <row r="421" spans="25:25" x14ac:dyDescent="0.2">
      <c r="Y421" s="65"/>
    </row>
    <row r="422" spans="25:25" x14ac:dyDescent="0.2">
      <c r="Y422" s="65"/>
    </row>
    <row r="423" spans="25:25" x14ac:dyDescent="0.2">
      <c r="Y423" s="65"/>
    </row>
    <row r="424" spans="25:25" x14ac:dyDescent="0.2">
      <c r="Y424" s="65"/>
    </row>
    <row r="425" spans="25:25" x14ac:dyDescent="0.2">
      <c r="Y425" s="65"/>
    </row>
    <row r="426" spans="25:25" x14ac:dyDescent="0.2">
      <c r="Y426" s="65"/>
    </row>
    <row r="427" spans="25:25" x14ac:dyDescent="0.2">
      <c r="Y427" s="65"/>
    </row>
    <row r="428" spans="25:25" x14ac:dyDescent="0.2">
      <c r="Y428" s="65"/>
    </row>
    <row r="429" spans="25:25" x14ac:dyDescent="0.2">
      <c r="Y429" s="65"/>
    </row>
    <row r="430" spans="25:25" x14ac:dyDescent="0.2">
      <c r="Y430" s="65"/>
    </row>
    <row r="431" spans="25:25" x14ac:dyDescent="0.2">
      <c r="Y431" s="65"/>
    </row>
    <row r="432" spans="25:25" x14ac:dyDescent="0.2">
      <c r="Y432" s="65"/>
    </row>
    <row r="433" spans="25:25" x14ac:dyDescent="0.2">
      <c r="Y433" s="65"/>
    </row>
    <row r="434" spans="25:25" x14ac:dyDescent="0.2">
      <c r="Y434" s="65"/>
    </row>
    <row r="435" spans="25:25" x14ac:dyDescent="0.2">
      <c r="Y435" s="65"/>
    </row>
    <row r="436" spans="25:25" x14ac:dyDescent="0.2">
      <c r="Y436" s="65"/>
    </row>
    <row r="437" spans="25:25" x14ac:dyDescent="0.2">
      <c r="Y437" s="65"/>
    </row>
    <row r="438" spans="25:25" x14ac:dyDescent="0.2">
      <c r="Y438" s="65"/>
    </row>
    <row r="439" spans="25:25" x14ac:dyDescent="0.2">
      <c r="Y439" s="65"/>
    </row>
    <row r="440" spans="25:25" x14ac:dyDescent="0.2">
      <c r="Y440" s="65"/>
    </row>
    <row r="441" spans="25:25" x14ac:dyDescent="0.2">
      <c r="Y441" s="65"/>
    </row>
    <row r="442" spans="25:25" x14ac:dyDescent="0.2">
      <c r="Y442" s="65"/>
    </row>
    <row r="443" spans="25:25" x14ac:dyDescent="0.2">
      <c r="Y443" s="65"/>
    </row>
    <row r="444" spans="25:25" x14ac:dyDescent="0.2">
      <c r="Y444" s="65"/>
    </row>
    <row r="445" spans="25:25" x14ac:dyDescent="0.2">
      <c r="Y445" s="65"/>
    </row>
    <row r="446" spans="25:25" x14ac:dyDescent="0.2">
      <c r="Y446" s="65"/>
    </row>
    <row r="447" spans="25:25" x14ac:dyDescent="0.2">
      <c r="Y447" s="65"/>
    </row>
    <row r="448" spans="25:25" x14ac:dyDescent="0.2">
      <c r="Y448" s="65"/>
    </row>
    <row r="449" spans="25:25" x14ac:dyDescent="0.2">
      <c r="Y449" s="65"/>
    </row>
    <row r="450" spans="25:25" x14ac:dyDescent="0.2">
      <c r="Y450" s="65"/>
    </row>
    <row r="451" spans="25:25" x14ac:dyDescent="0.2">
      <c r="Y451" s="65"/>
    </row>
    <row r="452" spans="25:25" x14ac:dyDescent="0.2">
      <c r="Y452" s="65"/>
    </row>
    <row r="453" spans="25:25" x14ac:dyDescent="0.2">
      <c r="Y453" s="65"/>
    </row>
    <row r="454" spans="25:25" x14ac:dyDescent="0.2">
      <c r="Y454" s="65"/>
    </row>
    <row r="455" spans="25:25" x14ac:dyDescent="0.2">
      <c r="Y455" s="65"/>
    </row>
    <row r="456" spans="25:25" x14ac:dyDescent="0.2">
      <c r="Y456" s="65"/>
    </row>
    <row r="457" spans="25:25" x14ac:dyDescent="0.2">
      <c r="Y457" s="65"/>
    </row>
    <row r="458" spans="25:25" x14ac:dyDescent="0.2">
      <c r="Y458" s="65"/>
    </row>
    <row r="459" spans="25:25" x14ac:dyDescent="0.2">
      <c r="Y459" s="65"/>
    </row>
    <row r="460" spans="25:25" x14ac:dyDescent="0.2">
      <c r="Y460" s="65"/>
    </row>
    <row r="461" spans="25:25" x14ac:dyDescent="0.2">
      <c r="Y461" s="65"/>
    </row>
    <row r="462" spans="25:25" x14ac:dyDescent="0.2">
      <c r="Y462" s="65"/>
    </row>
    <row r="463" spans="25:25" x14ac:dyDescent="0.2">
      <c r="Y463" s="65"/>
    </row>
    <row r="464" spans="25:25" x14ac:dyDescent="0.2">
      <c r="Y464" s="65"/>
    </row>
    <row r="465" spans="25:25" x14ac:dyDescent="0.2">
      <c r="Y465" s="65"/>
    </row>
    <row r="466" spans="25:25" x14ac:dyDescent="0.2">
      <c r="Y466" s="65"/>
    </row>
    <row r="467" spans="25:25" x14ac:dyDescent="0.2">
      <c r="Y467" s="65"/>
    </row>
    <row r="468" spans="25:25" x14ac:dyDescent="0.2">
      <c r="Y468" s="65"/>
    </row>
    <row r="469" spans="25:25" x14ac:dyDescent="0.2">
      <c r="Y469" s="65"/>
    </row>
    <row r="470" spans="25:25" x14ac:dyDescent="0.2">
      <c r="Y470" s="65"/>
    </row>
    <row r="471" spans="25:25" x14ac:dyDescent="0.2">
      <c r="Y471" s="65"/>
    </row>
    <row r="472" spans="25:25" x14ac:dyDescent="0.2">
      <c r="Y472" s="65"/>
    </row>
    <row r="473" spans="25:25" x14ac:dyDescent="0.2">
      <c r="Y473" s="65"/>
    </row>
    <row r="474" spans="25:25" x14ac:dyDescent="0.2">
      <c r="Y474" s="65"/>
    </row>
    <row r="475" spans="25:25" x14ac:dyDescent="0.2">
      <c r="Y475" s="65"/>
    </row>
    <row r="476" spans="25:25" x14ac:dyDescent="0.2">
      <c r="Y476" s="65"/>
    </row>
    <row r="477" spans="25:25" x14ac:dyDescent="0.2">
      <c r="Y477" s="65"/>
    </row>
    <row r="478" spans="25:25" x14ac:dyDescent="0.2">
      <c r="Y478" s="65"/>
    </row>
    <row r="479" spans="25:25" x14ac:dyDescent="0.2">
      <c r="Y479" s="65"/>
    </row>
    <row r="480" spans="25:25" x14ac:dyDescent="0.2">
      <c r="Y480" s="65"/>
    </row>
    <row r="481" spans="25:25" x14ac:dyDescent="0.2">
      <c r="Y481" s="65"/>
    </row>
    <row r="482" spans="25:25" x14ac:dyDescent="0.2">
      <c r="Y482" s="65"/>
    </row>
    <row r="483" spans="25:25" x14ac:dyDescent="0.2">
      <c r="Y483" s="65"/>
    </row>
    <row r="484" spans="25:25" x14ac:dyDescent="0.2">
      <c r="Y484" s="65"/>
    </row>
    <row r="485" spans="25:25" x14ac:dyDescent="0.2">
      <c r="Y485" s="65"/>
    </row>
    <row r="486" spans="25:25" x14ac:dyDescent="0.2">
      <c r="Y486" s="65"/>
    </row>
    <row r="487" spans="25:25" x14ac:dyDescent="0.2">
      <c r="Y487" s="65"/>
    </row>
    <row r="488" spans="25:25" x14ac:dyDescent="0.2">
      <c r="Y488" s="65"/>
    </row>
    <row r="489" spans="25:25" x14ac:dyDescent="0.2">
      <c r="Y489" s="65"/>
    </row>
    <row r="490" spans="25:25" x14ac:dyDescent="0.2">
      <c r="Y490" s="65"/>
    </row>
    <row r="491" spans="25:25" x14ac:dyDescent="0.2">
      <c r="Y491" s="65"/>
    </row>
    <row r="492" spans="25:25" x14ac:dyDescent="0.2">
      <c r="Y492" s="65"/>
    </row>
    <row r="493" spans="25:25" x14ac:dyDescent="0.2">
      <c r="Y493" s="65"/>
    </row>
    <row r="494" spans="25:25" x14ac:dyDescent="0.2">
      <c r="Y494" s="65"/>
    </row>
    <row r="495" spans="25:25" x14ac:dyDescent="0.2">
      <c r="Y495" s="65"/>
    </row>
    <row r="496" spans="25:25" x14ac:dyDescent="0.2">
      <c r="Y496" s="65"/>
    </row>
    <row r="497" spans="25:25" x14ac:dyDescent="0.2">
      <c r="Y497" s="65"/>
    </row>
    <row r="498" spans="25:25" x14ac:dyDescent="0.2">
      <c r="Y498" s="65"/>
    </row>
    <row r="499" spans="25:25" x14ac:dyDescent="0.2">
      <c r="Y499" s="65"/>
    </row>
    <row r="500" spans="25:25" x14ac:dyDescent="0.2">
      <c r="Y500" s="65"/>
    </row>
    <row r="501" spans="25:25" x14ac:dyDescent="0.2">
      <c r="Y501" s="65"/>
    </row>
    <row r="502" spans="25:25" x14ac:dyDescent="0.2">
      <c r="Y502" s="65"/>
    </row>
    <row r="503" spans="25:25" x14ac:dyDescent="0.2">
      <c r="Y503" s="65"/>
    </row>
    <row r="504" spans="25:25" x14ac:dyDescent="0.2">
      <c r="Y504" s="65"/>
    </row>
    <row r="505" spans="25:25" x14ac:dyDescent="0.2">
      <c r="Y505" s="65"/>
    </row>
    <row r="506" spans="25:25" x14ac:dyDescent="0.2">
      <c r="Y506" s="65"/>
    </row>
    <row r="507" spans="25:25" x14ac:dyDescent="0.2">
      <c r="Y507" s="65"/>
    </row>
    <row r="508" spans="25:25" x14ac:dyDescent="0.2">
      <c r="Y508" s="65"/>
    </row>
    <row r="509" spans="25:25" x14ac:dyDescent="0.2">
      <c r="Y509" s="65"/>
    </row>
    <row r="510" spans="25:25" x14ac:dyDescent="0.2">
      <c r="Y510" s="65"/>
    </row>
    <row r="511" spans="25:25" x14ac:dyDescent="0.2">
      <c r="Y511" s="65"/>
    </row>
    <row r="512" spans="25:25" x14ac:dyDescent="0.2">
      <c r="Y512" s="65"/>
    </row>
    <row r="513" spans="25:25" x14ac:dyDescent="0.2">
      <c r="Y513" s="65"/>
    </row>
    <row r="514" spans="25:25" x14ac:dyDescent="0.2">
      <c r="Y514" s="65"/>
    </row>
    <row r="515" spans="25:25" x14ac:dyDescent="0.2">
      <c r="Y515" s="65"/>
    </row>
    <row r="516" spans="25:25" x14ac:dyDescent="0.2">
      <c r="Y516" s="65"/>
    </row>
    <row r="517" spans="25:25" x14ac:dyDescent="0.2">
      <c r="Y517" s="65"/>
    </row>
    <row r="518" spans="25:25" x14ac:dyDescent="0.2">
      <c r="Y518" s="65"/>
    </row>
    <row r="519" spans="25:25" x14ac:dyDescent="0.2">
      <c r="Y519" s="65"/>
    </row>
    <row r="520" spans="25:25" x14ac:dyDescent="0.2">
      <c r="Y520" s="65"/>
    </row>
    <row r="521" spans="25:25" x14ac:dyDescent="0.2">
      <c r="Y521" s="65"/>
    </row>
    <row r="522" spans="25:25" x14ac:dyDescent="0.2">
      <c r="Y522" s="65"/>
    </row>
    <row r="523" spans="25:25" x14ac:dyDescent="0.2">
      <c r="Y523" s="65"/>
    </row>
    <row r="524" spans="25:25" x14ac:dyDescent="0.2">
      <c r="Y524" s="65"/>
    </row>
    <row r="525" spans="25:25" x14ac:dyDescent="0.2">
      <c r="Y525" s="65"/>
    </row>
    <row r="526" spans="25:25" x14ac:dyDescent="0.2">
      <c r="Y526" s="65"/>
    </row>
    <row r="527" spans="25:25" x14ac:dyDescent="0.2">
      <c r="Y527" s="65"/>
    </row>
    <row r="528" spans="25:25" x14ac:dyDescent="0.2">
      <c r="Y528" s="65"/>
    </row>
    <row r="529" spans="25:25" x14ac:dyDescent="0.2">
      <c r="Y529" s="65"/>
    </row>
    <row r="530" spans="25:25" x14ac:dyDescent="0.2">
      <c r="Y530" s="65"/>
    </row>
    <row r="531" spans="25:25" x14ac:dyDescent="0.2">
      <c r="Y531" s="65"/>
    </row>
    <row r="532" spans="25:25" x14ac:dyDescent="0.2">
      <c r="Y532" s="65"/>
    </row>
    <row r="533" spans="25:25" x14ac:dyDescent="0.2">
      <c r="Y533" s="65"/>
    </row>
    <row r="534" spans="25:25" x14ac:dyDescent="0.2">
      <c r="Y534" s="65"/>
    </row>
    <row r="535" spans="25:25" x14ac:dyDescent="0.2">
      <c r="Y535" s="65"/>
    </row>
    <row r="536" spans="25:25" x14ac:dyDescent="0.2">
      <c r="Y536" s="65"/>
    </row>
    <row r="537" spans="25:25" x14ac:dyDescent="0.2">
      <c r="Y537" s="65"/>
    </row>
    <row r="538" spans="25:25" x14ac:dyDescent="0.2">
      <c r="Y538" s="65"/>
    </row>
    <row r="539" spans="25:25" x14ac:dyDescent="0.2">
      <c r="Y539" s="65"/>
    </row>
    <row r="540" spans="25:25" x14ac:dyDescent="0.2">
      <c r="Y540" s="65"/>
    </row>
    <row r="541" spans="25:25" x14ac:dyDescent="0.2">
      <c r="Y541" s="65"/>
    </row>
    <row r="542" spans="25:25" x14ac:dyDescent="0.2">
      <c r="Y542" s="65"/>
    </row>
    <row r="543" spans="25:25" x14ac:dyDescent="0.2">
      <c r="Y543" s="65"/>
    </row>
    <row r="544" spans="25:25" x14ac:dyDescent="0.2">
      <c r="Y544" s="65"/>
    </row>
    <row r="545" spans="25:25" x14ac:dyDescent="0.2">
      <c r="Y545" s="65"/>
    </row>
    <row r="546" spans="25:25" x14ac:dyDescent="0.2">
      <c r="Y546" s="65"/>
    </row>
    <row r="547" spans="25:25" x14ac:dyDescent="0.2">
      <c r="Y547" s="65"/>
    </row>
    <row r="548" spans="25:25" x14ac:dyDescent="0.2">
      <c r="Y548" s="65"/>
    </row>
    <row r="549" spans="25:25" x14ac:dyDescent="0.2">
      <c r="Y549" s="65"/>
    </row>
    <row r="550" spans="25:25" x14ac:dyDescent="0.2">
      <c r="Y550" s="65"/>
    </row>
    <row r="551" spans="25:25" x14ac:dyDescent="0.2">
      <c r="Y551" s="65"/>
    </row>
    <row r="552" spans="25:25" x14ac:dyDescent="0.2">
      <c r="Y552" s="65"/>
    </row>
    <row r="553" spans="25:25" x14ac:dyDescent="0.2">
      <c r="Y553" s="65"/>
    </row>
    <row r="554" spans="25:25" x14ac:dyDescent="0.2">
      <c r="Y554" s="65"/>
    </row>
    <row r="555" spans="25:25" x14ac:dyDescent="0.2">
      <c r="Y555" s="65"/>
    </row>
    <row r="556" spans="25:25" x14ac:dyDescent="0.2">
      <c r="Y556" s="65"/>
    </row>
    <row r="557" spans="25:25" x14ac:dyDescent="0.2">
      <c r="Y557" s="65"/>
    </row>
    <row r="558" spans="25:25" x14ac:dyDescent="0.2">
      <c r="Y558" s="65"/>
    </row>
    <row r="559" spans="25:25" x14ac:dyDescent="0.2">
      <c r="Y559" s="65"/>
    </row>
    <row r="560" spans="25:25" x14ac:dyDescent="0.2">
      <c r="Y560" s="65"/>
    </row>
    <row r="561" spans="25:25" x14ac:dyDescent="0.2">
      <c r="Y561" s="65"/>
    </row>
    <row r="562" spans="25:25" x14ac:dyDescent="0.2">
      <c r="Y562" s="65"/>
    </row>
    <row r="563" spans="25:25" x14ac:dyDescent="0.2">
      <c r="Y563" s="65"/>
    </row>
    <row r="564" spans="25:25" x14ac:dyDescent="0.2">
      <c r="Y564" s="65"/>
    </row>
    <row r="565" spans="25:25" x14ac:dyDescent="0.2">
      <c r="Y565" s="65"/>
    </row>
    <row r="566" spans="25:25" x14ac:dyDescent="0.2">
      <c r="Y566" s="65"/>
    </row>
    <row r="567" spans="25:25" x14ac:dyDescent="0.2">
      <c r="Y567" s="65"/>
    </row>
    <row r="568" spans="25:25" x14ac:dyDescent="0.2">
      <c r="Y568" s="65"/>
    </row>
    <row r="569" spans="25:25" x14ac:dyDescent="0.2">
      <c r="Y569" s="65"/>
    </row>
    <row r="570" spans="25:25" x14ac:dyDescent="0.2">
      <c r="Y570" s="65"/>
    </row>
    <row r="571" spans="25:25" x14ac:dyDescent="0.2">
      <c r="Y571" s="65"/>
    </row>
    <row r="572" spans="25:25" x14ac:dyDescent="0.2">
      <c r="Y572" s="65"/>
    </row>
    <row r="573" spans="25:25" x14ac:dyDescent="0.2">
      <c r="Y573" s="65"/>
    </row>
    <row r="574" spans="25:25" x14ac:dyDescent="0.2">
      <c r="Y574" s="65"/>
    </row>
    <row r="575" spans="25:25" x14ac:dyDescent="0.2">
      <c r="Y575" s="65"/>
    </row>
    <row r="576" spans="25:25" x14ac:dyDescent="0.2">
      <c r="Y576" s="65"/>
    </row>
    <row r="577" spans="25:25" x14ac:dyDescent="0.2">
      <c r="Y577" s="65"/>
    </row>
    <row r="578" spans="25:25" x14ac:dyDescent="0.2">
      <c r="Y578" s="65"/>
    </row>
    <row r="579" spans="25:25" x14ac:dyDescent="0.2">
      <c r="Y579" s="65"/>
    </row>
    <row r="580" spans="25:25" x14ac:dyDescent="0.2">
      <c r="Y580" s="65"/>
    </row>
    <row r="581" spans="25:25" x14ac:dyDescent="0.2">
      <c r="Y581" s="65"/>
    </row>
    <row r="582" spans="25:25" x14ac:dyDescent="0.2">
      <c r="Y582" s="65"/>
    </row>
    <row r="583" spans="25:25" x14ac:dyDescent="0.2">
      <c r="Y583" s="65"/>
    </row>
    <row r="584" spans="25:25" x14ac:dyDescent="0.2">
      <c r="Y584" s="65"/>
    </row>
    <row r="585" spans="25:25" x14ac:dyDescent="0.2">
      <c r="Y585" s="65"/>
    </row>
    <row r="586" spans="25:25" x14ac:dyDescent="0.2">
      <c r="Y586" s="65"/>
    </row>
    <row r="587" spans="25:25" x14ac:dyDescent="0.2">
      <c r="Y587" s="65"/>
    </row>
    <row r="588" spans="25:25" x14ac:dyDescent="0.2">
      <c r="Y588" s="65"/>
    </row>
    <row r="589" spans="25:25" x14ac:dyDescent="0.2">
      <c r="Y589" s="65"/>
    </row>
    <row r="590" spans="25:25" x14ac:dyDescent="0.2">
      <c r="Y590" s="65"/>
    </row>
    <row r="591" spans="25:25" x14ac:dyDescent="0.2">
      <c r="Y591" s="65"/>
    </row>
    <row r="592" spans="25:25" x14ac:dyDescent="0.2">
      <c r="Y592" s="65"/>
    </row>
    <row r="593" spans="25:25" x14ac:dyDescent="0.2">
      <c r="Y593" s="65"/>
    </row>
    <row r="594" spans="25:25" x14ac:dyDescent="0.2">
      <c r="Y594" s="65"/>
    </row>
    <row r="595" spans="25:25" x14ac:dyDescent="0.2">
      <c r="Y595" s="65"/>
    </row>
    <row r="596" spans="25:25" x14ac:dyDescent="0.2">
      <c r="Y596" s="65"/>
    </row>
    <row r="597" spans="25:25" x14ac:dyDescent="0.2">
      <c r="Y597" s="65"/>
    </row>
    <row r="598" spans="25:25" x14ac:dyDescent="0.2">
      <c r="Y598" s="65"/>
    </row>
    <row r="599" spans="25:25" x14ac:dyDescent="0.2">
      <c r="Y599" s="65"/>
    </row>
    <row r="600" spans="25:25" x14ac:dyDescent="0.2">
      <c r="Y600" s="65"/>
    </row>
    <row r="601" spans="25:25" x14ac:dyDescent="0.2">
      <c r="Y601" s="65"/>
    </row>
    <row r="602" spans="25:25" x14ac:dyDescent="0.2">
      <c r="Y602" s="65"/>
    </row>
    <row r="603" spans="25:25" x14ac:dyDescent="0.2">
      <c r="Y603" s="65"/>
    </row>
    <row r="604" spans="25:25" x14ac:dyDescent="0.2">
      <c r="Y604" s="65"/>
    </row>
    <row r="605" spans="25:25" x14ac:dyDescent="0.2">
      <c r="Y605" s="65"/>
    </row>
    <row r="606" spans="25:25" x14ac:dyDescent="0.2">
      <c r="Y606" s="65"/>
    </row>
    <row r="607" spans="25:25" x14ac:dyDescent="0.2">
      <c r="Y607" s="65"/>
    </row>
    <row r="608" spans="25:25" x14ac:dyDescent="0.2">
      <c r="Y608" s="65"/>
    </row>
    <row r="609" spans="25:25" x14ac:dyDescent="0.2">
      <c r="Y609" s="65"/>
    </row>
    <row r="610" spans="25:25" x14ac:dyDescent="0.2">
      <c r="Y610" s="65"/>
    </row>
    <row r="611" spans="25:25" x14ac:dyDescent="0.2">
      <c r="Y611" s="65"/>
    </row>
    <row r="612" spans="25:25" x14ac:dyDescent="0.2">
      <c r="Y612" s="65"/>
    </row>
    <row r="613" spans="25:25" x14ac:dyDescent="0.2">
      <c r="Y613" s="65"/>
    </row>
    <row r="614" spans="25:25" x14ac:dyDescent="0.2">
      <c r="Y614" s="65"/>
    </row>
    <row r="615" spans="25:25" x14ac:dyDescent="0.2">
      <c r="Y615" s="65"/>
    </row>
    <row r="616" spans="25:25" x14ac:dyDescent="0.2">
      <c r="Y616" s="65"/>
    </row>
    <row r="617" spans="25:25" x14ac:dyDescent="0.2">
      <c r="Y617" s="65"/>
    </row>
    <row r="618" spans="25:25" x14ac:dyDescent="0.2">
      <c r="Y618" s="65"/>
    </row>
    <row r="619" spans="25:25" x14ac:dyDescent="0.2">
      <c r="Y619" s="65"/>
    </row>
    <row r="620" spans="25:25" x14ac:dyDescent="0.2">
      <c r="Y620" s="65"/>
    </row>
    <row r="621" spans="25:25" x14ac:dyDescent="0.2">
      <c r="Y621" s="65"/>
    </row>
    <row r="622" spans="25:25" x14ac:dyDescent="0.2">
      <c r="Y622" s="65"/>
    </row>
    <row r="623" spans="25:25" x14ac:dyDescent="0.2">
      <c r="Y623" s="65"/>
    </row>
    <row r="624" spans="25:25" x14ac:dyDescent="0.2">
      <c r="Y624" s="65"/>
    </row>
    <row r="625" spans="25:25" x14ac:dyDescent="0.2">
      <c r="Y625" s="65"/>
    </row>
    <row r="626" spans="25:25" x14ac:dyDescent="0.2">
      <c r="Y626" s="65"/>
    </row>
    <row r="627" spans="25:25" x14ac:dyDescent="0.2">
      <c r="Y627" s="65"/>
    </row>
    <row r="628" spans="25:25" x14ac:dyDescent="0.2">
      <c r="Y628" s="65"/>
    </row>
    <row r="629" spans="25:25" x14ac:dyDescent="0.2">
      <c r="Y629" s="65"/>
    </row>
    <row r="630" spans="25:25" x14ac:dyDescent="0.2">
      <c r="Y630" s="65"/>
    </row>
    <row r="631" spans="25:25" x14ac:dyDescent="0.2">
      <c r="Y631" s="65"/>
    </row>
    <row r="632" spans="25:25" x14ac:dyDescent="0.2">
      <c r="Y632" s="65"/>
    </row>
    <row r="633" spans="25:25" x14ac:dyDescent="0.2">
      <c r="Y633" s="65"/>
    </row>
    <row r="634" spans="25:25" x14ac:dyDescent="0.2">
      <c r="Y634" s="65"/>
    </row>
    <row r="635" spans="25:25" x14ac:dyDescent="0.2">
      <c r="Y635" s="65"/>
    </row>
    <row r="636" spans="25:25" x14ac:dyDescent="0.2">
      <c r="Y636" s="65"/>
    </row>
    <row r="637" spans="25:25" x14ac:dyDescent="0.2">
      <c r="Y637" s="65"/>
    </row>
    <row r="638" spans="25:25" x14ac:dyDescent="0.2">
      <c r="Y638" s="65"/>
    </row>
    <row r="639" spans="25:25" x14ac:dyDescent="0.2">
      <c r="Y639" s="65"/>
    </row>
    <row r="640" spans="25:25" x14ac:dyDescent="0.2">
      <c r="Y640" s="65"/>
    </row>
    <row r="641" spans="25:25" x14ac:dyDescent="0.2">
      <c r="Y641" s="65"/>
    </row>
    <row r="642" spans="25:25" x14ac:dyDescent="0.2">
      <c r="Y642" s="65"/>
    </row>
    <row r="643" spans="25:25" x14ac:dyDescent="0.2">
      <c r="Y643" s="65"/>
    </row>
    <row r="644" spans="25:25" x14ac:dyDescent="0.2">
      <c r="Y644" s="65"/>
    </row>
    <row r="645" spans="25:25" x14ac:dyDescent="0.2">
      <c r="Y645" s="65"/>
    </row>
    <row r="646" spans="25:25" x14ac:dyDescent="0.2">
      <c r="Y646" s="65"/>
    </row>
    <row r="647" spans="25:25" x14ac:dyDescent="0.2">
      <c r="Y647" s="65"/>
    </row>
    <row r="648" spans="25:25" x14ac:dyDescent="0.2">
      <c r="Y648" s="65"/>
    </row>
    <row r="649" spans="25:25" x14ac:dyDescent="0.2">
      <c r="Y649" s="65"/>
    </row>
    <row r="650" spans="25:25" x14ac:dyDescent="0.2">
      <c r="Y650" s="65"/>
    </row>
    <row r="651" spans="25:25" x14ac:dyDescent="0.2">
      <c r="Y651" s="65"/>
    </row>
    <row r="652" spans="25:25" x14ac:dyDescent="0.2">
      <c r="Y652" s="65"/>
    </row>
    <row r="653" spans="25:25" x14ac:dyDescent="0.2">
      <c r="Y653" s="65"/>
    </row>
    <row r="654" spans="25:25" x14ac:dyDescent="0.2">
      <c r="Y654" s="65"/>
    </row>
    <row r="655" spans="25:25" x14ac:dyDescent="0.2">
      <c r="Y655" s="65"/>
    </row>
    <row r="656" spans="25:25" x14ac:dyDescent="0.2">
      <c r="Y656" s="65"/>
    </row>
    <row r="657" spans="25:25" x14ac:dyDescent="0.2">
      <c r="Y657" s="65"/>
    </row>
    <row r="658" spans="25:25" x14ac:dyDescent="0.2">
      <c r="Y658" s="65"/>
    </row>
    <row r="659" spans="25:25" x14ac:dyDescent="0.2">
      <c r="Y659" s="65"/>
    </row>
    <row r="660" spans="25:25" x14ac:dyDescent="0.2">
      <c r="Y660" s="65"/>
    </row>
    <row r="661" spans="25:25" x14ac:dyDescent="0.2">
      <c r="Y661" s="65"/>
    </row>
    <row r="662" spans="25:25" x14ac:dyDescent="0.2">
      <c r="Y662" s="65"/>
    </row>
    <row r="663" spans="25:25" x14ac:dyDescent="0.2">
      <c r="Y663" s="65"/>
    </row>
    <row r="664" spans="25:25" x14ac:dyDescent="0.2">
      <c r="Y664" s="65"/>
    </row>
    <row r="665" spans="25:25" x14ac:dyDescent="0.2">
      <c r="Y665" s="65"/>
    </row>
    <row r="666" spans="25:25" x14ac:dyDescent="0.2">
      <c r="Y666" s="65"/>
    </row>
    <row r="667" spans="25:25" x14ac:dyDescent="0.2">
      <c r="Y667" s="65"/>
    </row>
    <row r="668" spans="25:25" x14ac:dyDescent="0.2">
      <c r="Y668" s="65"/>
    </row>
    <row r="669" spans="25:25" x14ac:dyDescent="0.2">
      <c r="Y669" s="65"/>
    </row>
    <row r="670" spans="25:25" x14ac:dyDescent="0.2">
      <c r="Y670" s="65"/>
    </row>
    <row r="671" spans="25:25" x14ac:dyDescent="0.2">
      <c r="Y671" s="65"/>
    </row>
    <row r="672" spans="25:25" x14ac:dyDescent="0.2">
      <c r="Y672" s="65"/>
    </row>
    <row r="673" spans="25:25" x14ac:dyDescent="0.2">
      <c r="Y673" s="65"/>
    </row>
    <row r="674" spans="25:25" x14ac:dyDescent="0.2">
      <c r="Y674" s="65"/>
    </row>
    <row r="675" spans="25:25" x14ac:dyDescent="0.2">
      <c r="Y675" s="65"/>
    </row>
    <row r="676" spans="25:25" x14ac:dyDescent="0.2">
      <c r="Y676" s="65"/>
    </row>
    <row r="677" spans="25:25" x14ac:dyDescent="0.2">
      <c r="Y677" s="65"/>
    </row>
    <row r="678" spans="25:25" x14ac:dyDescent="0.2">
      <c r="Y678" s="65"/>
    </row>
    <row r="679" spans="25:25" x14ac:dyDescent="0.2">
      <c r="Y679" s="65"/>
    </row>
    <row r="680" spans="25:25" x14ac:dyDescent="0.2">
      <c r="Y680" s="65"/>
    </row>
    <row r="681" spans="25:25" x14ac:dyDescent="0.2">
      <c r="Y681" s="65"/>
    </row>
    <row r="682" spans="25:25" x14ac:dyDescent="0.2">
      <c r="Y682" s="65"/>
    </row>
    <row r="683" spans="25:25" x14ac:dyDescent="0.2">
      <c r="Y683" s="65"/>
    </row>
    <row r="684" spans="25:25" x14ac:dyDescent="0.2">
      <c r="Y684" s="65"/>
    </row>
    <row r="685" spans="25:25" x14ac:dyDescent="0.2">
      <c r="Y685" s="65"/>
    </row>
    <row r="686" spans="25:25" x14ac:dyDescent="0.2">
      <c r="Y686" s="65"/>
    </row>
    <row r="687" spans="25:25" x14ac:dyDescent="0.2">
      <c r="Y687" s="65"/>
    </row>
    <row r="688" spans="25:25" x14ac:dyDescent="0.2">
      <c r="Y688" s="65"/>
    </row>
    <row r="689" spans="25:25" x14ac:dyDescent="0.2">
      <c r="Y689" s="65"/>
    </row>
    <row r="690" spans="25:25" x14ac:dyDescent="0.2">
      <c r="Y690" s="65"/>
    </row>
    <row r="691" spans="25:25" x14ac:dyDescent="0.2">
      <c r="Y691" s="65"/>
    </row>
    <row r="692" spans="25:25" x14ac:dyDescent="0.2">
      <c r="Y692" s="65"/>
    </row>
    <row r="693" spans="25:25" x14ac:dyDescent="0.2">
      <c r="Y693" s="65"/>
    </row>
    <row r="694" spans="25:25" x14ac:dyDescent="0.2">
      <c r="Y694" s="65"/>
    </row>
    <row r="695" spans="25:25" x14ac:dyDescent="0.2">
      <c r="Y695" s="65"/>
    </row>
    <row r="696" spans="25:25" x14ac:dyDescent="0.2">
      <c r="Y696" s="65"/>
    </row>
    <row r="697" spans="25:25" x14ac:dyDescent="0.2">
      <c r="Y697" s="65"/>
    </row>
    <row r="698" spans="25:25" x14ac:dyDescent="0.2">
      <c r="Y698" s="65"/>
    </row>
    <row r="699" spans="25:25" x14ac:dyDescent="0.2">
      <c r="Y699" s="65"/>
    </row>
    <row r="700" spans="25:25" x14ac:dyDescent="0.2">
      <c r="Y700" s="65"/>
    </row>
    <row r="701" spans="25:25" x14ac:dyDescent="0.2">
      <c r="Y701" s="65"/>
    </row>
    <row r="702" spans="25:25" x14ac:dyDescent="0.2">
      <c r="Y702" s="65"/>
    </row>
    <row r="703" spans="25:25" x14ac:dyDescent="0.2">
      <c r="Y703" s="65"/>
    </row>
    <row r="704" spans="25:25" x14ac:dyDescent="0.2">
      <c r="Y704" s="65"/>
    </row>
    <row r="705" spans="25:25" x14ac:dyDescent="0.2">
      <c r="Y705" s="65"/>
    </row>
    <row r="706" spans="25:25" x14ac:dyDescent="0.2">
      <c r="Y706" s="65"/>
    </row>
    <row r="707" spans="25:25" x14ac:dyDescent="0.2">
      <c r="Y707" s="65"/>
    </row>
    <row r="708" spans="25:25" x14ac:dyDescent="0.2">
      <c r="Y708" s="65"/>
    </row>
    <row r="709" spans="25:25" x14ac:dyDescent="0.2">
      <c r="Y709" s="65"/>
    </row>
    <row r="710" spans="25:25" x14ac:dyDescent="0.2">
      <c r="Y710" s="65"/>
    </row>
    <row r="711" spans="25:25" x14ac:dyDescent="0.2">
      <c r="Y711" s="65"/>
    </row>
    <row r="712" spans="25:25" x14ac:dyDescent="0.2">
      <c r="Y712" s="65"/>
    </row>
    <row r="713" spans="25:25" x14ac:dyDescent="0.2">
      <c r="Y713" s="65"/>
    </row>
    <row r="714" spans="25:25" x14ac:dyDescent="0.2">
      <c r="Y714" s="65"/>
    </row>
    <row r="715" spans="25:25" x14ac:dyDescent="0.2">
      <c r="Y715" s="65"/>
    </row>
    <row r="716" spans="25:25" x14ac:dyDescent="0.2">
      <c r="Y716" s="65"/>
    </row>
    <row r="717" spans="25:25" x14ac:dyDescent="0.2">
      <c r="Y717" s="65"/>
    </row>
    <row r="718" spans="25:25" x14ac:dyDescent="0.2">
      <c r="Y718" s="65"/>
    </row>
    <row r="719" spans="25:25" x14ac:dyDescent="0.2">
      <c r="Y719" s="65"/>
    </row>
    <row r="720" spans="25:25" x14ac:dyDescent="0.2">
      <c r="Y720" s="65"/>
    </row>
    <row r="721" spans="25:25" x14ac:dyDescent="0.2">
      <c r="Y721" s="65"/>
    </row>
    <row r="722" spans="25:25" x14ac:dyDescent="0.2">
      <c r="Y722" s="65"/>
    </row>
    <row r="723" spans="25:25" x14ac:dyDescent="0.2">
      <c r="Y723" s="65"/>
    </row>
    <row r="724" spans="25:25" x14ac:dyDescent="0.2">
      <c r="Y724" s="65"/>
    </row>
    <row r="725" spans="25:25" x14ac:dyDescent="0.2">
      <c r="Y725" s="65"/>
    </row>
    <row r="726" spans="25:25" x14ac:dyDescent="0.2">
      <c r="Y726" s="65"/>
    </row>
    <row r="727" spans="25:25" x14ac:dyDescent="0.2">
      <c r="Y727" s="65"/>
    </row>
    <row r="728" spans="25:25" x14ac:dyDescent="0.2">
      <c r="Y728" s="65"/>
    </row>
    <row r="729" spans="25:25" x14ac:dyDescent="0.2">
      <c r="Y729" s="65"/>
    </row>
    <row r="730" spans="25:25" x14ac:dyDescent="0.2">
      <c r="Y730" s="65"/>
    </row>
    <row r="731" spans="25:25" x14ac:dyDescent="0.2">
      <c r="Y731" s="65"/>
    </row>
    <row r="732" spans="25:25" x14ac:dyDescent="0.2">
      <c r="Y732" s="65"/>
    </row>
    <row r="733" spans="25:25" x14ac:dyDescent="0.2">
      <c r="Y733" s="65"/>
    </row>
    <row r="734" spans="25:25" x14ac:dyDescent="0.2">
      <c r="Y734" s="65"/>
    </row>
    <row r="735" spans="25:25" x14ac:dyDescent="0.2">
      <c r="Y735" s="65"/>
    </row>
    <row r="736" spans="25:25" x14ac:dyDescent="0.2">
      <c r="Y736" s="65"/>
    </row>
    <row r="737" spans="25:25" x14ac:dyDescent="0.2">
      <c r="Y737" s="65"/>
    </row>
    <row r="738" spans="25:25" x14ac:dyDescent="0.2">
      <c r="Y738" s="65"/>
    </row>
    <row r="739" spans="25:25" x14ac:dyDescent="0.2">
      <c r="Y739" s="65"/>
    </row>
    <row r="740" spans="25:25" x14ac:dyDescent="0.2">
      <c r="Y740" s="65"/>
    </row>
    <row r="741" spans="25:25" x14ac:dyDescent="0.2">
      <c r="Y741" s="65"/>
    </row>
    <row r="742" spans="25:25" x14ac:dyDescent="0.2">
      <c r="Y742" s="65"/>
    </row>
    <row r="743" spans="25:25" x14ac:dyDescent="0.2">
      <c r="Y743" s="65"/>
    </row>
    <row r="744" spans="25:25" x14ac:dyDescent="0.2">
      <c r="Y744" s="65"/>
    </row>
    <row r="745" spans="25:25" x14ac:dyDescent="0.2">
      <c r="Y745" s="65"/>
    </row>
    <row r="746" spans="25:25" x14ac:dyDescent="0.2">
      <c r="Y746" s="65"/>
    </row>
    <row r="747" spans="25:25" x14ac:dyDescent="0.2">
      <c r="Y747" s="65"/>
    </row>
    <row r="748" spans="25:25" x14ac:dyDescent="0.2">
      <c r="Y748" s="65"/>
    </row>
    <row r="749" spans="25:25" x14ac:dyDescent="0.2">
      <c r="Y749" s="65"/>
    </row>
    <row r="750" spans="25:25" x14ac:dyDescent="0.2">
      <c r="Y750" s="65"/>
    </row>
    <row r="751" spans="25:25" x14ac:dyDescent="0.2">
      <c r="Y751" s="65"/>
    </row>
    <row r="752" spans="25:25" x14ac:dyDescent="0.2">
      <c r="Y752" s="65"/>
    </row>
    <row r="753" spans="25:25" x14ac:dyDescent="0.2">
      <c r="Y753" s="65"/>
    </row>
    <row r="754" spans="25:25" x14ac:dyDescent="0.2">
      <c r="Y754" s="65"/>
    </row>
    <row r="755" spans="25:25" x14ac:dyDescent="0.2">
      <c r="Y755" s="65"/>
    </row>
    <row r="756" spans="25:25" x14ac:dyDescent="0.2">
      <c r="Y756" s="65"/>
    </row>
    <row r="757" spans="25:25" x14ac:dyDescent="0.2">
      <c r="Y757" s="65"/>
    </row>
    <row r="758" spans="25:25" x14ac:dyDescent="0.2">
      <c r="Y758" s="65"/>
    </row>
    <row r="759" spans="25:25" x14ac:dyDescent="0.2">
      <c r="Y759" s="65"/>
    </row>
    <row r="760" spans="25:25" x14ac:dyDescent="0.2">
      <c r="Y760" s="65"/>
    </row>
    <row r="761" spans="25:25" x14ac:dyDescent="0.2">
      <c r="Y761" s="65"/>
    </row>
    <row r="762" spans="25:25" x14ac:dyDescent="0.2">
      <c r="Y762" s="65"/>
    </row>
    <row r="763" spans="25:25" x14ac:dyDescent="0.2">
      <c r="Y763" s="65"/>
    </row>
    <row r="764" spans="25:25" x14ac:dyDescent="0.2">
      <c r="Y764" s="65"/>
    </row>
    <row r="765" spans="25:25" x14ac:dyDescent="0.2">
      <c r="Y765" s="65"/>
    </row>
    <row r="766" spans="25:25" x14ac:dyDescent="0.2">
      <c r="Y766" s="65"/>
    </row>
    <row r="767" spans="25:25" x14ac:dyDescent="0.2">
      <c r="Y767" s="65"/>
    </row>
    <row r="768" spans="25:25" x14ac:dyDescent="0.2">
      <c r="Y768" s="65"/>
    </row>
    <row r="769" spans="25:25" x14ac:dyDescent="0.2">
      <c r="Y769" s="65"/>
    </row>
    <row r="770" spans="25:25" x14ac:dyDescent="0.2">
      <c r="Y770" s="65"/>
    </row>
    <row r="771" spans="25:25" x14ac:dyDescent="0.2">
      <c r="Y771" s="65"/>
    </row>
    <row r="772" spans="25:25" x14ac:dyDescent="0.2">
      <c r="Y772" s="65"/>
    </row>
    <row r="773" spans="25:25" x14ac:dyDescent="0.2">
      <c r="Y773" s="65"/>
    </row>
    <row r="774" spans="25:25" x14ac:dyDescent="0.2">
      <c r="Y774" s="65"/>
    </row>
    <row r="775" spans="25:25" x14ac:dyDescent="0.2">
      <c r="Y775" s="65"/>
    </row>
    <row r="776" spans="25:25" x14ac:dyDescent="0.2">
      <c r="Y776" s="65"/>
    </row>
    <row r="777" spans="25:25" x14ac:dyDescent="0.2">
      <c r="Y777" s="65"/>
    </row>
    <row r="778" spans="25:25" x14ac:dyDescent="0.2">
      <c r="Y778" s="65"/>
    </row>
    <row r="779" spans="25:25" x14ac:dyDescent="0.2">
      <c r="Y779" s="65"/>
    </row>
    <row r="780" spans="25:25" x14ac:dyDescent="0.2">
      <c r="Y780" s="65"/>
    </row>
    <row r="781" spans="25:25" x14ac:dyDescent="0.2">
      <c r="Y781" s="65"/>
    </row>
    <row r="782" spans="25:25" x14ac:dyDescent="0.2">
      <c r="Y782" s="65"/>
    </row>
    <row r="783" spans="25:25" x14ac:dyDescent="0.2">
      <c r="Y783" s="65"/>
    </row>
    <row r="784" spans="25:25" x14ac:dyDescent="0.2">
      <c r="Y784" s="65"/>
    </row>
    <row r="785" spans="25:25" x14ac:dyDescent="0.2">
      <c r="Y785" s="65"/>
    </row>
    <row r="786" spans="25:25" x14ac:dyDescent="0.2">
      <c r="Y786" s="65"/>
    </row>
    <row r="787" spans="25:25" x14ac:dyDescent="0.2">
      <c r="Y787" s="65"/>
    </row>
    <row r="788" spans="25:25" x14ac:dyDescent="0.2">
      <c r="Y788" s="65"/>
    </row>
    <row r="789" spans="25:25" x14ac:dyDescent="0.2">
      <c r="Y789" s="65"/>
    </row>
    <row r="790" spans="25:25" x14ac:dyDescent="0.2">
      <c r="Y790" s="65"/>
    </row>
    <row r="791" spans="25:25" x14ac:dyDescent="0.2">
      <c r="Y791" s="65"/>
    </row>
    <row r="792" spans="25:25" x14ac:dyDescent="0.2">
      <c r="Y792" s="65"/>
    </row>
    <row r="793" spans="25:25" x14ac:dyDescent="0.2">
      <c r="Y793" s="65"/>
    </row>
    <row r="794" spans="25:25" x14ac:dyDescent="0.2">
      <c r="Y794" s="65"/>
    </row>
    <row r="795" spans="25:25" x14ac:dyDescent="0.2">
      <c r="Y795" s="65"/>
    </row>
    <row r="796" spans="25:25" x14ac:dyDescent="0.2">
      <c r="Y796" s="65"/>
    </row>
    <row r="797" spans="25:25" x14ac:dyDescent="0.2">
      <c r="Y797" s="65"/>
    </row>
    <row r="798" spans="25:25" x14ac:dyDescent="0.2">
      <c r="Y798" s="65"/>
    </row>
    <row r="799" spans="25:25" x14ac:dyDescent="0.2">
      <c r="Y799" s="65"/>
    </row>
    <row r="800" spans="25:25" x14ac:dyDescent="0.2">
      <c r="Y800" s="65"/>
    </row>
    <row r="801" spans="25:25" x14ac:dyDescent="0.2">
      <c r="Y801" s="65"/>
    </row>
    <row r="802" spans="25:25" x14ac:dyDescent="0.2">
      <c r="Y802" s="65"/>
    </row>
    <row r="803" spans="25:25" x14ac:dyDescent="0.2">
      <c r="Y803" s="65"/>
    </row>
    <row r="804" spans="25:25" x14ac:dyDescent="0.2">
      <c r="Y804" s="65"/>
    </row>
    <row r="805" spans="25:25" x14ac:dyDescent="0.2">
      <c r="Y805" s="65"/>
    </row>
    <row r="806" spans="25:25" x14ac:dyDescent="0.2">
      <c r="Y806" s="65"/>
    </row>
    <row r="807" spans="25:25" x14ac:dyDescent="0.2">
      <c r="Y807" s="65"/>
    </row>
    <row r="808" spans="25:25" x14ac:dyDescent="0.2">
      <c r="Y808" s="65"/>
    </row>
    <row r="809" spans="25:25" x14ac:dyDescent="0.2">
      <c r="Y809" s="65"/>
    </row>
    <row r="810" spans="25:25" x14ac:dyDescent="0.2">
      <c r="Y810" s="65"/>
    </row>
    <row r="811" spans="25:25" x14ac:dyDescent="0.2">
      <c r="Y811" s="65"/>
    </row>
    <row r="812" spans="25:25" x14ac:dyDescent="0.2">
      <c r="Y812" s="65"/>
    </row>
    <row r="813" spans="25:25" x14ac:dyDescent="0.2">
      <c r="Y813" s="65"/>
    </row>
    <row r="814" spans="25:25" x14ac:dyDescent="0.2">
      <c r="Y814" s="65"/>
    </row>
    <row r="815" spans="25:25" x14ac:dyDescent="0.2">
      <c r="Y815" s="65"/>
    </row>
    <row r="816" spans="25:25" x14ac:dyDescent="0.2">
      <c r="Y816" s="65"/>
    </row>
    <row r="817" spans="25:25" x14ac:dyDescent="0.2">
      <c r="Y817" s="65"/>
    </row>
    <row r="818" spans="25:25" x14ac:dyDescent="0.2">
      <c r="Y818" s="65"/>
    </row>
    <row r="819" spans="25:25" x14ac:dyDescent="0.2">
      <c r="Y819" s="65"/>
    </row>
    <row r="820" spans="25:25" x14ac:dyDescent="0.2">
      <c r="Y820" s="65"/>
    </row>
    <row r="821" spans="25:25" x14ac:dyDescent="0.2">
      <c r="Y821" s="65"/>
    </row>
    <row r="822" spans="25:25" x14ac:dyDescent="0.2">
      <c r="Y822" s="65"/>
    </row>
    <row r="823" spans="25:25" x14ac:dyDescent="0.2">
      <c r="Y823" s="65"/>
    </row>
    <row r="824" spans="25:25" x14ac:dyDescent="0.2">
      <c r="Y824" s="65"/>
    </row>
    <row r="825" spans="25:25" x14ac:dyDescent="0.2">
      <c r="Y825" s="65"/>
    </row>
    <row r="826" spans="25:25" x14ac:dyDescent="0.2">
      <c r="Y826" s="65"/>
    </row>
    <row r="827" spans="25:25" x14ac:dyDescent="0.2">
      <c r="Y827" s="65"/>
    </row>
    <row r="828" spans="25:25" x14ac:dyDescent="0.2">
      <c r="Y828" s="65"/>
    </row>
    <row r="829" spans="25:25" x14ac:dyDescent="0.2">
      <c r="Y829" s="65"/>
    </row>
    <row r="830" spans="25:25" x14ac:dyDescent="0.2">
      <c r="Y830" s="65"/>
    </row>
    <row r="831" spans="25:25" x14ac:dyDescent="0.2">
      <c r="Y831" s="65"/>
    </row>
    <row r="832" spans="25:25" x14ac:dyDescent="0.2">
      <c r="Y832" s="65"/>
    </row>
    <row r="833" spans="25:25" x14ac:dyDescent="0.2">
      <c r="Y833" s="65"/>
    </row>
    <row r="834" spans="25:25" x14ac:dyDescent="0.2">
      <c r="Y834" s="65"/>
    </row>
    <row r="835" spans="25:25" x14ac:dyDescent="0.2">
      <c r="Y835" s="65"/>
    </row>
    <row r="836" spans="25:25" x14ac:dyDescent="0.2">
      <c r="Y836" s="65"/>
    </row>
    <row r="837" spans="25:25" x14ac:dyDescent="0.2">
      <c r="Y837" s="65"/>
    </row>
    <row r="838" spans="25:25" x14ac:dyDescent="0.2">
      <c r="Y838" s="65"/>
    </row>
    <row r="839" spans="25:25" x14ac:dyDescent="0.2">
      <c r="Y839" s="65"/>
    </row>
    <row r="840" spans="25:25" x14ac:dyDescent="0.2">
      <c r="Y840" s="65"/>
    </row>
    <row r="841" spans="25:25" x14ac:dyDescent="0.2">
      <c r="Y841" s="65"/>
    </row>
    <row r="842" spans="25:25" x14ac:dyDescent="0.2">
      <c r="Y842" s="65"/>
    </row>
    <row r="843" spans="25:25" x14ac:dyDescent="0.2">
      <c r="Y843" s="65"/>
    </row>
    <row r="844" spans="25:25" x14ac:dyDescent="0.2">
      <c r="Y844" s="65"/>
    </row>
    <row r="845" spans="25:25" x14ac:dyDescent="0.2">
      <c r="Y845" s="65"/>
    </row>
  </sheetData>
  <autoFilter ref="A2:ANA385" xr:uid="{0C06CA65-B9AD-4020-868C-9590B99430DD}"/>
  <conditionalFormatting sqref="T3:V385">
    <cfRule type="containsText" dxfId="27" priority="10" operator="containsText" text="No">
      <formula>NOT(ISERROR(SEARCH("No",T3)))</formula>
    </cfRule>
    <cfRule type="containsText" dxfId="26" priority="19" operator="containsText" text="Yes">
      <formula>NOT(ISERROR(SEARCH("Yes",T3)))</formula>
    </cfRule>
  </conditionalFormatting>
  <conditionalFormatting sqref="Y3:Y385">
    <cfRule type="cellIs" dxfId="25" priority="8" operator="greaterThan">
      <formula>0.01</formula>
    </cfRule>
    <cfRule type="cellIs" dxfId="24" priority="18" operator="lessThan">
      <formula>0.01</formula>
    </cfRule>
  </conditionalFormatting>
  <conditionalFormatting sqref="Z3:Z385">
    <cfRule type="cellIs" dxfId="23" priority="9" operator="equal">
      <formula>"Yes"</formula>
    </cfRule>
    <cfRule type="cellIs" dxfId="22" priority="17" operator="equal">
      <formula>"No"</formula>
    </cfRule>
  </conditionalFormatting>
  <conditionalFormatting sqref="W3:W385">
    <cfRule type="containsText" dxfId="21" priority="12" operator="containsText" text="Yes">
      <formula>NOT(ISERROR(SEARCH("Yes",W3)))</formula>
    </cfRule>
    <cfRule type="containsText" dxfId="20" priority="15" operator="containsText" text="N/A">
      <formula>NOT(ISERROR(SEARCH("N/A",W3)))</formula>
    </cfRule>
    <cfRule type="containsText" dxfId="19" priority="16" operator="containsText" text="No">
      <formula>NOT(ISERROR(SEARCH("No",W3)))</formula>
    </cfRule>
  </conditionalFormatting>
  <conditionalFormatting sqref="X3:X385">
    <cfRule type="containsText" dxfId="18" priority="13" operator="containsText" text="No">
      <formula>NOT(ISERROR(SEARCH("No",X3)))</formula>
    </cfRule>
    <cfRule type="containsText" dxfId="17" priority="14" operator="containsText" text="Yes">
      <formula>NOT(ISERROR(SEARCH("Yes",X3)))</formula>
    </cfRule>
  </conditionalFormatting>
  <conditionalFormatting sqref="F3:F385">
    <cfRule type="expression" dxfId="16" priority="7">
      <formula>F3&lt;&gt;I3</formula>
    </cfRule>
  </conditionalFormatting>
  <conditionalFormatting sqref="I3:I385">
    <cfRule type="expression" dxfId="15" priority="6">
      <formula>I3&lt;&gt;F3</formula>
    </cfRule>
  </conditionalFormatting>
  <conditionalFormatting sqref="A3:B385">
    <cfRule type="expression" dxfId="14" priority="4">
      <formula>C3&lt;&gt;A3</formula>
    </cfRule>
  </conditionalFormatting>
  <conditionalFormatting sqref="C3:E378">
    <cfRule type="containsText" dxfId="13" priority="3" operator="containsText" text="Waiting for a TPI">
      <formula>NOT(ISERROR(SEARCH("Waiting for a TPI",C3)))</formula>
    </cfRule>
  </conditionalFormatting>
  <conditionalFormatting sqref="C1:C387 C389:C1048576">
    <cfRule type="duplicateValues" dxfId="12" priority="431"/>
  </conditionalFormatting>
  <pageMargins left="0.7" right="0.7" top="0.75" bottom="0.75" header="0.3" footer="0.51180555555555496"/>
  <pageSetup firstPageNumber="0" fitToHeight="0" orientation="landscape" horizontalDpi="300" verticalDpi="300" r:id="rId1"/>
  <headerFooter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CEB2-A244-4B43-81AA-3438969089D6}">
  <sheetPr>
    <tabColor rgb="FFC00000"/>
    <pageSetUpPr fitToPage="1"/>
  </sheetPr>
  <dimension ref="A1:AMI388"/>
  <sheetViews>
    <sheetView zoomScale="90" zoomScaleNormal="90" workbookViewId="0">
      <pane ySplit="5" topLeftCell="A6" activePane="bottomLeft" state="frozen"/>
      <selection activeCell="O548" sqref="O548"/>
      <selection pane="bottomLeft" activeCell="B343" sqref="B343"/>
    </sheetView>
  </sheetViews>
  <sheetFormatPr defaultColWidth="6.19921875" defaultRowHeight="12.75" x14ac:dyDescent="0.2"/>
  <cols>
    <col min="1" max="1" width="6.19921875" style="1"/>
    <col min="2" max="2" width="8.09765625" style="18" customWidth="1"/>
    <col min="3" max="3" width="59.3984375" style="19" customWidth="1"/>
    <col min="4" max="4" width="11.09765625" style="20" bestFit="1" customWidth="1"/>
    <col min="5" max="6" width="9.19921875" style="19" customWidth="1"/>
    <col min="7" max="7" width="11.3984375" style="19" customWidth="1"/>
    <col min="8" max="8" width="34.69921875" style="19" bestFit="1" customWidth="1"/>
    <col min="9" max="9" width="15.09765625" style="38" customWidth="1"/>
    <col min="10" max="10" width="8.5" style="38" customWidth="1"/>
    <col min="11" max="11" width="11.59765625" style="19" customWidth="1"/>
    <col min="12" max="12" width="12.69921875" style="19" customWidth="1"/>
    <col min="13" max="13" width="6.19921875" style="19" customWidth="1"/>
    <col min="14" max="14" width="3" style="19" customWidth="1"/>
    <col min="15" max="1023" width="6.19921875" style="19" customWidth="1"/>
    <col min="1024" max="1025" width="6.19921875" style="1" customWidth="1"/>
    <col min="1026" max="16384" width="6.19921875" style="1"/>
  </cols>
  <sheetData>
    <row r="1" spans="2:10" x14ac:dyDescent="0.2">
      <c r="F1" s="119" t="s">
        <v>1178</v>
      </c>
      <c r="G1" s="120"/>
      <c r="H1" s="120"/>
      <c r="I1" s="120"/>
      <c r="J1" s="21">
        <v>0.14909502720794462</v>
      </c>
    </row>
    <row r="2" spans="2:10" x14ac:dyDescent="0.2">
      <c r="B2" s="22"/>
      <c r="C2" s="1"/>
      <c r="F2" s="121" t="s">
        <v>1179</v>
      </c>
      <c r="G2" s="122"/>
      <c r="H2" s="122"/>
      <c r="I2" s="122"/>
      <c r="J2" s="23">
        <v>0.12800637137843882</v>
      </c>
    </row>
    <row r="3" spans="2:10" ht="13.5" thickBot="1" x14ac:dyDescent="0.25">
      <c r="F3" s="123" t="s">
        <v>1180</v>
      </c>
      <c r="G3" s="124"/>
      <c r="H3" s="124"/>
      <c r="I3" s="124"/>
      <c r="J3" s="24">
        <v>0.27710139858638344</v>
      </c>
    </row>
    <row r="4" spans="2:10" x14ac:dyDescent="0.2">
      <c r="C4" s="25" t="str">
        <f>"Applicants: "&amp;COUNTA(B:B)-1</f>
        <v>Applicants: 383</v>
      </c>
      <c r="D4" s="26"/>
      <c r="E4" s="26"/>
      <c r="F4" s="26"/>
      <c r="G4" s="26"/>
      <c r="H4" s="26"/>
      <c r="I4" s="1"/>
      <c r="J4" s="1">
        <f>COUNTIF(J6:J400,"Yes")</f>
        <v>121</v>
      </c>
    </row>
    <row r="5" spans="2:10" ht="38.25" x14ac:dyDescent="0.2">
      <c r="B5" s="67" t="s">
        <v>1</v>
      </c>
      <c r="C5" s="25" t="s">
        <v>2</v>
      </c>
      <c r="D5" s="25" t="s">
        <v>16</v>
      </c>
      <c r="E5" s="25" t="s">
        <v>1181</v>
      </c>
      <c r="F5" s="25" t="s">
        <v>1182</v>
      </c>
      <c r="G5" s="25" t="s">
        <v>1183</v>
      </c>
      <c r="H5" s="25" t="s">
        <v>1184</v>
      </c>
      <c r="I5" s="25" t="s">
        <v>1185</v>
      </c>
      <c r="J5" s="25" t="s">
        <v>1186</v>
      </c>
    </row>
    <row r="6" spans="2:10" x14ac:dyDescent="0.2">
      <c r="B6" s="27" t="s">
        <v>27</v>
      </c>
      <c r="C6" s="28" t="s">
        <v>28</v>
      </c>
      <c r="D6" s="29" t="s">
        <v>33</v>
      </c>
      <c r="E6" s="30">
        <v>8517</v>
      </c>
      <c r="F6" s="31" t="s">
        <v>1187</v>
      </c>
      <c r="G6" s="30">
        <v>2373</v>
      </c>
      <c r="H6" s="32">
        <v>188</v>
      </c>
      <c r="I6" s="33">
        <f>H6/G6</f>
        <v>7.9224610198061526E-2</v>
      </c>
      <c r="J6" s="34" t="str">
        <f t="shared" ref="J6:J69" si="0">IF(AND(F6="Non-Metro",I6&gt;=$J$1),"Yes",IF(AND(F6="Metro",I6&gt;=$J$3),"Yes","No"))</f>
        <v>No</v>
      </c>
    </row>
    <row r="7" spans="2:10" x14ac:dyDescent="0.2">
      <c r="B7" s="27" t="s">
        <v>38</v>
      </c>
      <c r="C7" s="28" t="s">
        <v>39</v>
      </c>
      <c r="D7" s="29" t="s">
        <v>41</v>
      </c>
      <c r="E7" s="30">
        <v>31861</v>
      </c>
      <c r="F7" s="31" t="s">
        <v>1187</v>
      </c>
      <c r="G7" s="30">
        <v>6452</v>
      </c>
      <c r="H7" s="32">
        <v>1219</v>
      </c>
      <c r="I7" s="33">
        <f t="shared" ref="I7:I70" si="1">H7/G7</f>
        <v>0.1889336639801612</v>
      </c>
      <c r="J7" s="34" t="str">
        <f t="shared" si="0"/>
        <v>Yes</v>
      </c>
    </row>
    <row r="8" spans="2:10" x14ac:dyDescent="0.2">
      <c r="B8" s="27" t="s">
        <v>42</v>
      </c>
      <c r="C8" s="28" t="s">
        <v>43</v>
      </c>
      <c r="D8" s="29" t="s">
        <v>45</v>
      </c>
      <c r="E8" s="30">
        <v>4092459</v>
      </c>
      <c r="F8" s="31" t="s">
        <v>1188</v>
      </c>
      <c r="G8" s="30">
        <v>84749</v>
      </c>
      <c r="H8" s="32">
        <v>22656</v>
      </c>
      <c r="I8" s="33">
        <f t="shared" si="1"/>
        <v>0.26733058797153947</v>
      </c>
      <c r="J8" s="34" t="str">
        <f t="shared" si="0"/>
        <v>No</v>
      </c>
    </row>
    <row r="9" spans="2:10" x14ac:dyDescent="0.2">
      <c r="B9" s="27" t="s">
        <v>46</v>
      </c>
      <c r="C9" s="28" t="s">
        <v>47</v>
      </c>
      <c r="D9" s="29" t="s">
        <v>45</v>
      </c>
      <c r="E9" s="30">
        <v>4092459</v>
      </c>
      <c r="F9" s="31" t="s">
        <v>1188</v>
      </c>
      <c r="G9" s="30">
        <v>417466</v>
      </c>
      <c r="H9" s="32">
        <v>103163</v>
      </c>
      <c r="I9" s="33">
        <f t="shared" si="1"/>
        <v>0.24711713049685483</v>
      </c>
      <c r="J9" s="34" t="str">
        <f t="shared" si="0"/>
        <v>No</v>
      </c>
    </row>
    <row r="10" spans="2:10" x14ac:dyDescent="0.2">
      <c r="B10" s="27" t="s">
        <v>48</v>
      </c>
      <c r="C10" s="28" t="s">
        <v>49</v>
      </c>
      <c r="D10" s="29" t="s">
        <v>50</v>
      </c>
      <c r="E10" s="30">
        <v>455746</v>
      </c>
      <c r="F10" s="31" t="s">
        <v>1188</v>
      </c>
      <c r="G10" s="30">
        <v>81728</v>
      </c>
      <c r="H10" s="32">
        <v>13607</v>
      </c>
      <c r="I10" s="33">
        <f t="shared" si="1"/>
        <v>0.16649128817541112</v>
      </c>
      <c r="J10" s="34" t="str">
        <f t="shared" si="0"/>
        <v>No</v>
      </c>
    </row>
    <row r="11" spans="2:10" x14ac:dyDescent="0.2">
      <c r="B11" s="27" t="s">
        <v>51</v>
      </c>
      <c r="C11" s="28" t="s">
        <v>52</v>
      </c>
      <c r="D11" s="29" t="s">
        <v>54</v>
      </c>
      <c r="E11" s="30">
        <v>1714773</v>
      </c>
      <c r="F11" s="31" t="s">
        <v>1188</v>
      </c>
      <c r="G11" s="30">
        <v>35903</v>
      </c>
      <c r="H11" s="32">
        <v>24450</v>
      </c>
      <c r="I11" s="33">
        <f t="shared" si="1"/>
        <v>0.68100158761106311</v>
      </c>
      <c r="J11" s="34" t="str">
        <f t="shared" si="0"/>
        <v>Yes</v>
      </c>
    </row>
    <row r="12" spans="2:10" x14ac:dyDescent="0.2">
      <c r="B12" s="27" t="s">
        <v>56</v>
      </c>
      <c r="C12" s="28" t="s">
        <v>52</v>
      </c>
      <c r="D12" s="29" t="s">
        <v>54</v>
      </c>
      <c r="E12" s="30">
        <v>1714773</v>
      </c>
      <c r="F12" s="31" t="s">
        <v>1188</v>
      </c>
      <c r="G12" s="30">
        <v>106995</v>
      </c>
      <c r="H12" s="32">
        <v>17161</v>
      </c>
      <c r="I12" s="33">
        <f t="shared" si="1"/>
        <v>0.16039067246132996</v>
      </c>
      <c r="J12" s="34" t="str">
        <f t="shared" si="0"/>
        <v>No</v>
      </c>
    </row>
    <row r="13" spans="2:10" x14ac:dyDescent="0.2">
      <c r="B13" s="27" t="s">
        <v>59</v>
      </c>
      <c r="C13" s="28" t="s">
        <v>60</v>
      </c>
      <c r="D13" s="29" t="s">
        <v>62</v>
      </c>
      <c r="E13" s="30">
        <v>2368139</v>
      </c>
      <c r="F13" s="31" t="s">
        <v>1188</v>
      </c>
      <c r="G13" s="30">
        <v>163102</v>
      </c>
      <c r="H13" s="32">
        <v>26163</v>
      </c>
      <c r="I13" s="33">
        <f t="shared" si="1"/>
        <v>0.16040882392613212</v>
      </c>
      <c r="J13" s="34" t="str">
        <f t="shared" si="0"/>
        <v>No</v>
      </c>
    </row>
    <row r="14" spans="2:10" x14ac:dyDescent="0.2">
      <c r="B14" s="27" t="s">
        <v>63</v>
      </c>
      <c r="C14" s="28" t="s">
        <v>64</v>
      </c>
      <c r="D14" s="29" t="s">
        <v>45</v>
      </c>
      <c r="E14" s="30">
        <v>4092459</v>
      </c>
      <c r="F14" s="31" t="s">
        <v>1188</v>
      </c>
      <c r="G14" s="30">
        <v>100214</v>
      </c>
      <c r="H14" s="32">
        <v>21425</v>
      </c>
      <c r="I14" s="33">
        <f t="shared" si="1"/>
        <v>0.21379248408406012</v>
      </c>
      <c r="J14" s="34" t="str">
        <f t="shared" si="0"/>
        <v>No</v>
      </c>
    </row>
    <row r="15" spans="2:10" x14ac:dyDescent="0.2">
      <c r="B15" s="27" t="s">
        <v>65</v>
      </c>
      <c r="C15" s="28" t="s">
        <v>66</v>
      </c>
      <c r="D15" s="29" t="s">
        <v>62</v>
      </c>
      <c r="E15" s="30">
        <v>2368139</v>
      </c>
      <c r="F15" s="31" t="s">
        <v>1188</v>
      </c>
      <c r="G15" s="30">
        <v>200754</v>
      </c>
      <c r="H15" s="32">
        <v>44690</v>
      </c>
      <c r="I15" s="33">
        <f t="shared" si="1"/>
        <v>0.22261075744443448</v>
      </c>
      <c r="J15" s="34" t="str">
        <f t="shared" si="0"/>
        <v>No</v>
      </c>
    </row>
    <row r="16" spans="2:10" x14ac:dyDescent="0.2">
      <c r="B16" s="27" t="s">
        <v>68</v>
      </c>
      <c r="C16" s="28" t="s">
        <v>69</v>
      </c>
      <c r="D16" s="29" t="s">
        <v>71</v>
      </c>
      <c r="E16" s="30">
        <v>406220</v>
      </c>
      <c r="F16" s="31" t="s">
        <v>1188</v>
      </c>
      <c r="G16" s="30">
        <v>47015</v>
      </c>
      <c r="H16" s="32">
        <v>16538</v>
      </c>
      <c r="I16" s="33">
        <f t="shared" si="1"/>
        <v>0.35176007657130703</v>
      </c>
      <c r="J16" s="34" t="str">
        <f t="shared" si="0"/>
        <v>Yes</v>
      </c>
    </row>
    <row r="17" spans="2:10" x14ac:dyDescent="0.2">
      <c r="B17" s="27" t="s">
        <v>72</v>
      </c>
      <c r="C17" s="28" t="s">
        <v>73</v>
      </c>
      <c r="D17" s="29" t="s">
        <v>74</v>
      </c>
      <c r="E17" s="30">
        <v>1809034</v>
      </c>
      <c r="F17" s="31" t="s">
        <v>1188</v>
      </c>
      <c r="G17" s="30">
        <v>112684</v>
      </c>
      <c r="H17" s="32">
        <v>29330</v>
      </c>
      <c r="I17" s="33">
        <f t="shared" si="1"/>
        <v>0.26028539987930849</v>
      </c>
      <c r="J17" s="34" t="str">
        <f t="shared" si="0"/>
        <v>No</v>
      </c>
    </row>
    <row r="18" spans="2:10" x14ac:dyDescent="0.2">
      <c r="B18" s="27" t="s">
        <v>75</v>
      </c>
      <c r="C18" s="28" t="s">
        <v>76</v>
      </c>
      <c r="D18" s="29" t="s">
        <v>77</v>
      </c>
      <c r="E18" s="30">
        <v>422679</v>
      </c>
      <c r="F18" s="31" t="s">
        <v>1188</v>
      </c>
      <c r="G18" s="30">
        <v>49888</v>
      </c>
      <c r="H18" s="32">
        <v>5128</v>
      </c>
      <c r="I18" s="33">
        <f t="shared" si="1"/>
        <v>0.1027902501603592</v>
      </c>
      <c r="J18" s="34" t="str">
        <f t="shared" si="0"/>
        <v>No</v>
      </c>
    </row>
    <row r="19" spans="2:10" x14ac:dyDescent="0.2">
      <c r="B19" s="27" t="s">
        <v>78</v>
      </c>
      <c r="C19" s="28" t="s">
        <v>79</v>
      </c>
      <c r="D19" s="29" t="s">
        <v>81</v>
      </c>
      <c r="E19" s="30">
        <v>78337</v>
      </c>
      <c r="F19" s="31" t="s">
        <v>1188</v>
      </c>
      <c r="G19" s="30">
        <v>39300</v>
      </c>
      <c r="H19" s="32">
        <v>6988</v>
      </c>
      <c r="I19" s="33">
        <f t="shared" si="1"/>
        <v>0.17781170483460559</v>
      </c>
      <c r="J19" s="34" t="str">
        <f t="shared" si="0"/>
        <v>No</v>
      </c>
    </row>
    <row r="20" spans="2:10" x14ac:dyDescent="0.2">
      <c r="B20" s="27" t="s">
        <v>82</v>
      </c>
      <c r="C20" s="28" t="s">
        <v>83</v>
      </c>
      <c r="D20" s="29" t="s">
        <v>85</v>
      </c>
      <c r="E20" s="30">
        <v>662614</v>
      </c>
      <c r="F20" s="31" t="s">
        <v>1188</v>
      </c>
      <c r="G20" s="30">
        <v>52899</v>
      </c>
      <c r="H20" s="32">
        <v>9064</v>
      </c>
      <c r="I20" s="33">
        <f t="shared" si="1"/>
        <v>0.17134539405281762</v>
      </c>
      <c r="J20" s="34" t="str">
        <f t="shared" si="0"/>
        <v>No</v>
      </c>
    </row>
    <row r="21" spans="2:10" x14ac:dyDescent="0.2">
      <c r="B21" s="27" t="s">
        <v>87</v>
      </c>
      <c r="C21" s="28" t="s">
        <v>88</v>
      </c>
      <c r="D21" s="29" t="s">
        <v>90</v>
      </c>
      <c r="E21" s="30">
        <v>340223</v>
      </c>
      <c r="F21" s="31" t="s">
        <v>1188</v>
      </c>
      <c r="G21" s="30">
        <v>126106</v>
      </c>
      <c r="H21" s="32">
        <v>31873</v>
      </c>
      <c r="I21" s="33">
        <f t="shared" si="1"/>
        <v>0.25274768845257167</v>
      </c>
      <c r="J21" s="34" t="str">
        <f t="shared" si="0"/>
        <v>No</v>
      </c>
    </row>
    <row r="22" spans="2:10" x14ac:dyDescent="0.2">
      <c r="B22" s="27" t="s">
        <v>91</v>
      </c>
      <c r="C22" s="28" t="s">
        <v>92</v>
      </c>
      <c r="D22" s="29" t="s">
        <v>93</v>
      </c>
      <c r="E22" s="30">
        <v>92565</v>
      </c>
      <c r="F22" s="31" t="s">
        <v>1188</v>
      </c>
      <c r="G22" s="30">
        <v>83666</v>
      </c>
      <c r="H22" s="32">
        <v>16411</v>
      </c>
      <c r="I22" s="33">
        <f t="shared" si="1"/>
        <v>0.19614897329859202</v>
      </c>
      <c r="J22" s="34" t="str">
        <f t="shared" si="0"/>
        <v>No</v>
      </c>
    </row>
    <row r="23" spans="2:10" x14ac:dyDescent="0.2">
      <c r="B23" s="27" t="s">
        <v>94</v>
      </c>
      <c r="C23" s="28" t="s">
        <v>95</v>
      </c>
      <c r="D23" s="29" t="s">
        <v>45</v>
      </c>
      <c r="E23" s="30">
        <v>4092459</v>
      </c>
      <c r="F23" s="31" t="s">
        <v>1188</v>
      </c>
      <c r="G23" s="30">
        <v>6747</v>
      </c>
      <c r="H23" s="32">
        <v>193</v>
      </c>
      <c r="I23" s="33">
        <f t="shared" si="1"/>
        <v>2.860530606195346E-2</v>
      </c>
      <c r="J23" s="34" t="str">
        <f t="shared" si="0"/>
        <v>No</v>
      </c>
    </row>
    <row r="24" spans="2:10" x14ac:dyDescent="0.2">
      <c r="B24" s="69" t="s">
        <v>96</v>
      </c>
      <c r="C24" s="28" t="s">
        <v>97</v>
      </c>
      <c r="D24" s="29" t="s">
        <v>62</v>
      </c>
      <c r="E24" s="30">
        <v>2368139</v>
      </c>
      <c r="F24" s="31" t="s">
        <v>1188</v>
      </c>
      <c r="G24" s="30">
        <v>24758</v>
      </c>
      <c r="H24" s="32">
        <v>6365</v>
      </c>
      <c r="I24" s="33">
        <f t="shared" si="1"/>
        <v>0.25708861782050246</v>
      </c>
      <c r="J24" s="34" t="str">
        <f t="shared" si="0"/>
        <v>No</v>
      </c>
    </row>
    <row r="25" spans="2:10" x14ac:dyDescent="0.2">
      <c r="B25" s="69" t="s">
        <v>98</v>
      </c>
      <c r="C25" s="28" t="s">
        <v>99</v>
      </c>
      <c r="D25" s="29" t="s">
        <v>45</v>
      </c>
      <c r="E25" s="30">
        <v>4092459</v>
      </c>
      <c r="F25" s="31" t="s">
        <v>1188</v>
      </c>
      <c r="G25" s="30">
        <v>1636</v>
      </c>
      <c r="H25" s="32">
        <v>76</v>
      </c>
      <c r="I25" s="33">
        <f t="shared" si="1"/>
        <v>4.6454767726161368E-2</v>
      </c>
      <c r="J25" s="34" t="str">
        <f t="shared" si="0"/>
        <v>No</v>
      </c>
    </row>
    <row r="26" spans="2:10" x14ac:dyDescent="0.2">
      <c r="B26" s="69" t="s">
        <v>100</v>
      </c>
      <c r="C26" s="28" t="s">
        <v>101</v>
      </c>
      <c r="D26" s="29" t="s">
        <v>103</v>
      </c>
      <c r="E26" s="30">
        <v>782341</v>
      </c>
      <c r="F26" s="31" t="s">
        <v>1188</v>
      </c>
      <c r="G26" s="30">
        <v>15924</v>
      </c>
      <c r="H26" s="32">
        <v>1775</v>
      </c>
      <c r="I26" s="33">
        <f t="shared" si="1"/>
        <v>0.11146696809846772</v>
      </c>
      <c r="J26" s="34" t="str">
        <f t="shared" si="0"/>
        <v>No</v>
      </c>
    </row>
    <row r="27" spans="2:10" x14ac:dyDescent="0.2">
      <c r="B27" s="69" t="s">
        <v>104</v>
      </c>
      <c r="C27" s="28" t="s">
        <v>105</v>
      </c>
      <c r="D27" s="29" t="s">
        <v>107</v>
      </c>
      <c r="E27" s="30">
        <v>313166</v>
      </c>
      <c r="F27" s="31" t="s">
        <v>1188</v>
      </c>
      <c r="G27" s="30">
        <v>1002</v>
      </c>
      <c r="H27" s="32">
        <v>70</v>
      </c>
      <c r="I27" s="33">
        <f t="shared" si="1"/>
        <v>6.9860279441117765E-2</v>
      </c>
      <c r="J27" s="34" t="str">
        <f t="shared" si="0"/>
        <v>No</v>
      </c>
    </row>
    <row r="28" spans="2:10" x14ac:dyDescent="0.2">
      <c r="B28" s="69" t="s">
        <v>108</v>
      </c>
      <c r="C28" s="28" t="s">
        <v>109</v>
      </c>
      <c r="D28" s="29" t="s">
        <v>111</v>
      </c>
      <c r="E28" s="30">
        <v>10501</v>
      </c>
      <c r="F28" s="31" t="s">
        <v>1187</v>
      </c>
      <c r="G28" s="30">
        <v>927</v>
      </c>
      <c r="H28" s="32">
        <v>149</v>
      </c>
      <c r="I28" s="33">
        <f t="shared" si="1"/>
        <v>0.16073354908306364</v>
      </c>
      <c r="J28" s="34" t="str">
        <f t="shared" si="0"/>
        <v>Yes</v>
      </c>
    </row>
    <row r="29" spans="2:10" x14ac:dyDescent="0.2">
      <c r="B29" s="69" t="s">
        <v>112</v>
      </c>
      <c r="C29" s="28" t="s">
        <v>113</v>
      </c>
      <c r="D29" s="29" t="s">
        <v>115</v>
      </c>
      <c r="E29" s="30">
        <v>13664</v>
      </c>
      <c r="F29" s="31" t="s">
        <v>1187</v>
      </c>
      <c r="G29" s="30">
        <v>226</v>
      </c>
      <c r="H29" s="32">
        <v>36</v>
      </c>
      <c r="I29" s="33">
        <f t="shared" si="1"/>
        <v>0.15929203539823009</v>
      </c>
      <c r="J29" s="34" t="str">
        <f t="shared" si="0"/>
        <v>Yes</v>
      </c>
    </row>
    <row r="30" spans="2:10" x14ac:dyDescent="0.2">
      <c r="B30" s="69" t="s">
        <v>116</v>
      </c>
      <c r="C30" s="28" t="s">
        <v>117</v>
      </c>
      <c r="D30" s="29" t="s">
        <v>118</v>
      </c>
      <c r="E30" s="30">
        <v>7383</v>
      </c>
      <c r="F30" s="31" t="s">
        <v>1187</v>
      </c>
      <c r="G30" s="30">
        <v>376</v>
      </c>
      <c r="H30" s="32">
        <v>31</v>
      </c>
      <c r="I30" s="33">
        <f t="shared" si="1"/>
        <v>8.2446808510638292E-2</v>
      </c>
      <c r="J30" s="34" t="str">
        <f t="shared" si="0"/>
        <v>No</v>
      </c>
    </row>
    <row r="31" spans="2:10" x14ac:dyDescent="0.2">
      <c r="B31" s="69" t="s">
        <v>119</v>
      </c>
      <c r="C31" s="28" t="s">
        <v>120</v>
      </c>
      <c r="D31" s="29" t="s">
        <v>121</v>
      </c>
      <c r="E31" s="30">
        <v>1490</v>
      </c>
      <c r="F31" s="31" t="s">
        <v>1187</v>
      </c>
      <c r="G31" s="30">
        <v>295</v>
      </c>
      <c r="H31" s="32">
        <v>58</v>
      </c>
      <c r="I31" s="33">
        <f t="shared" si="1"/>
        <v>0.19661016949152543</v>
      </c>
      <c r="J31" s="34" t="str">
        <f t="shared" si="0"/>
        <v>Yes</v>
      </c>
    </row>
    <row r="32" spans="2:10" x14ac:dyDescent="0.2">
      <c r="B32" s="69" t="s">
        <v>122</v>
      </c>
      <c r="C32" s="28" t="s">
        <v>123</v>
      </c>
      <c r="D32" s="29" t="s">
        <v>125</v>
      </c>
      <c r="E32" s="30">
        <v>35096</v>
      </c>
      <c r="F32" s="31" t="s">
        <v>1188</v>
      </c>
      <c r="G32" s="30">
        <v>333</v>
      </c>
      <c r="H32" s="32">
        <v>27</v>
      </c>
      <c r="I32" s="33">
        <f t="shared" si="1"/>
        <v>8.1081081081081086E-2</v>
      </c>
      <c r="J32" s="34" t="str">
        <f t="shared" si="0"/>
        <v>No</v>
      </c>
    </row>
    <row r="33" spans="2:10" x14ac:dyDescent="0.2">
      <c r="B33" s="69" t="s">
        <v>126</v>
      </c>
      <c r="C33" s="28" t="s">
        <v>127</v>
      </c>
      <c r="D33" s="29" t="s">
        <v>74</v>
      </c>
      <c r="E33" s="30">
        <v>1809034</v>
      </c>
      <c r="F33" s="31" t="s">
        <v>1188</v>
      </c>
      <c r="G33" s="30">
        <v>98610</v>
      </c>
      <c r="H33" s="32">
        <v>48903</v>
      </c>
      <c r="I33" s="33">
        <f t="shared" si="1"/>
        <v>0.49592333434742925</v>
      </c>
      <c r="J33" s="34" t="str">
        <f t="shared" si="0"/>
        <v>Yes</v>
      </c>
    </row>
    <row r="34" spans="2:10" x14ac:dyDescent="0.2">
      <c r="B34" s="69" t="s">
        <v>128</v>
      </c>
      <c r="C34" s="28" t="s">
        <v>129</v>
      </c>
      <c r="D34" s="29" t="s">
        <v>45</v>
      </c>
      <c r="E34" s="30">
        <v>4092459</v>
      </c>
      <c r="F34" s="31" t="s">
        <v>1188</v>
      </c>
      <c r="G34" s="30">
        <v>73843</v>
      </c>
      <c r="H34" s="32">
        <v>4815</v>
      </c>
      <c r="I34" s="33">
        <f t="shared" si="1"/>
        <v>6.5205909835732573E-2</v>
      </c>
      <c r="J34" s="34" t="str">
        <f t="shared" si="0"/>
        <v>No</v>
      </c>
    </row>
    <row r="35" spans="2:10" x14ac:dyDescent="0.2">
      <c r="B35" s="69" t="s">
        <v>132</v>
      </c>
      <c r="C35" s="28" t="s">
        <v>133</v>
      </c>
      <c r="D35" s="29" t="s">
        <v>74</v>
      </c>
      <c r="E35" s="30">
        <v>1809034</v>
      </c>
      <c r="F35" s="31" t="s">
        <v>1188</v>
      </c>
      <c r="G35" s="30">
        <v>32698</v>
      </c>
      <c r="H35" s="32">
        <v>13804</v>
      </c>
      <c r="I35" s="33">
        <f t="shared" si="1"/>
        <v>0.42216649336350848</v>
      </c>
      <c r="J35" s="34" t="str">
        <f t="shared" si="0"/>
        <v>Yes</v>
      </c>
    </row>
    <row r="36" spans="2:10" x14ac:dyDescent="0.2">
      <c r="B36" s="70" t="s">
        <v>135</v>
      </c>
      <c r="C36" s="28" t="s">
        <v>136</v>
      </c>
      <c r="D36" s="29" t="s">
        <v>137</v>
      </c>
      <c r="E36" s="30">
        <v>1024266</v>
      </c>
      <c r="F36" s="31" t="s">
        <v>1188</v>
      </c>
      <c r="G36" s="30">
        <v>73223</v>
      </c>
      <c r="H36" s="32">
        <v>2179</v>
      </c>
      <c r="I36" s="33">
        <f t="shared" si="1"/>
        <v>2.975840924299742E-2</v>
      </c>
      <c r="J36" s="34" t="str">
        <f t="shared" si="0"/>
        <v>No</v>
      </c>
    </row>
    <row r="37" spans="2:10" x14ac:dyDescent="0.2">
      <c r="B37" s="69" t="s">
        <v>138</v>
      </c>
      <c r="C37" s="28" t="s">
        <v>139</v>
      </c>
      <c r="D37" s="29" t="s">
        <v>140</v>
      </c>
      <c r="E37" s="30">
        <v>13535</v>
      </c>
      <c r="F37" s="31" t="s">
        <v>1187</v>
      </c>
      <c r="G37" s="30">
        <v>72392</v>
      </c>
      <c r="H37" s="32">
        <v>6533</v>
      </c>
      <c r="I37" s="33">
        <f t="shared" si="1"/>
        <v>9.0244778428555647E-2</v>
      </c>
      <c r="J37" s="34" t="str">
        <f t="shared" si="0"/>
        <v>No</v>
      </c>
    </row>
    <row r="38" spans="2:10" x14ac:dyDescent="0.2">
      <c r="B38" s="69" t="s">
        <v>141</v>
      </c>
      <c r="C38" s="28" t="s">
        <v>142</v>
      </c>
      <c r="D38" s="29" t="s">
        <v>140</v>
      </c>
      <c r="E38" s="30">
        <v>13535</v>
      </c>
      <c r="F38" s="31" t="s">
        <v>1187</v>
      </c>
      <c r="G38" s="30">
        <v>85475</v>
      </c>
      <c r="H38" s="32">
        <v>2238</v>
      </c>
      <c r="I38" s="33">
        <f t="shared" si="1"/>
        <v>2.6183094472067858E-2</v>
      </c>
      <c r="J38" s="34" t="str">
        <f t="shared" si="0"/>
        <v>No</v>
      </c>
    </row>
    <row r="39" spans="2:10" x14ac:dyDescent="0.2">
      <c r="B39" s="69" t="s">
        <v>143</v>
      </c>
      <c r="C39" s="28" t="s">
        <v>144</v>
      </c>
      <c r="D39" s="29" t="s">
        <v>45</v>
      </c>
      <c r="E39" s="30">
        <v>4092459</v>
      </c>
      <c r="F39" s="31" t="s">
        <v>1188</v>
      </c>
      <c r="G39" s="30">
        <v>34114</v>
      </c>
      <c r="H39" s="32">
        <v>15486</v>
      </c>
      <c r="I39" s="33">
        <f t="shared" si="1"/>
        <v>0.45394852553203963</v>
      </c>
      <c r="J39" s="34" t="str">
        <f t="shared" si="0"/>
        <v>Yes</v>
      </c>
    </row>
    <row r="40" spans="2:10" x14ac:dyDescent="0.2">
      <c r="B40" s="69" t="s">
        <v>145</v>
      </c>
      <c r="C40" s="28" t="s">
        <v>146</v>
      </c>
      <c r="D40" s="29" t="s">
        <v>148</v>
      </c>
      <c r="E40" s="30">
        <v>310235</v>
      </c>
      <c r="F40" s="31" t="s">
        <v>1188</v>
      </c>
      <c r="G40" s="30">
        <v>20003</v>
      </c>
      <c r="H40" s="32">
        <v>8635</v>
      </c>
      <c r="I40" s="33">
        <f t="shared" si="1"/>
        <v>0.43168524721291807</v>
      </c>
      <c r="J40" s="34" t="str">
        <f t="shared" si="0"/>
        <v>Yes</v>
      </c>
    </row>
    <row r="41" spans="2:10" x14ac:dyDescent="0.2">
      <c r="B41" s="69" t="s">
        <v>149</v>
      </c>
      <c r="C41" s="28" t="s">
        <v>150</v>
      </c>
      <c r="D41" s="29" t="s">
        <v>71</v>
      </c>
      <c r="E41" s="30">
        <v>406220</v>
      </c>
      <c r="F41" s="31" t="s">
        <v>1188</v>
      </c>
      <c r="G41" s="30">
        <v>17354</v>
      </c>
      <c r="H41" s="32">
        <v>1298</v>
      </c>
      <c r="I41" s="33">
        <f t="shared" si="1"/>
        <v>7.479543621067189E-2</v>
      </c>
      <c r="J41" s="34" t="str">
        <f t="shared" si="0"/>
        <v>No</v>
      </c>
    </row>
    <row r="42" spans="2:10" x14ac:dyDescent="0.2">
      <c r="B42" s="69" t="s">
        <v>151</v>
      </c>
      <c r="C42" s="28" t="s">
        <v>152</v>
      </c>
      <c r="D42" s="29" t="s">
        <v>54</v>
      </c>
      <c r="E42" s="30">
        <v>1714773</v>
      </c>
      <c r="F42" s="31" t="s">
        <v>1188</v>
      </c>
      <c r="G42" s="30">
        <v>92770</v>
      </c>
      <c r="H42" s="32">
        <v>21857</v>
      </c>
      <c r="I42" s="33">
        <f t="shared" si="1"/>
        <v>0.23560418238654737</v>
      </c>
      <c r="J42" s="34" t="str">
        <f t="shared" si="0"/>
        <v>No</v>
      </c>
    </row>
    <row r="43" spans="2:10" x14ac:dyDescent="0.2">
      <c r="B43" s="69" t="s">
        <v>153</v>
      </c>
      <c r="C43" s="28" t="s">
        <v>154</v>
      </c>
      <c r="D43" s="29" t="s">
        <v>155</v>
      </c>
      <c r="E43" s="30">
        <v>28417</v>
      </c>
      <c r="F43" s="31" t="s">
        <v>1188</v>
      </c>
      <c r="G43" s="30">
        <v>946</v>
      </c>
      <c r="H43" s="32">
        <v>54</v>
      </c>
      <c r="I43" s="33">
        <f t="shared" si="1"/>
        <v>5.7082452431289642E-2</v>
      </c>
      <c r="J43" s="34" t="str">
        <f t="shared" si="0"/>
        <v>No</v>
      </c>
    </row>
    <row r="44" spans="2:10" x14ac:dyDescent="0.2">
      <c r="B44" s="69" t="s">
        <v>156</v>
      </c>
      <c r="C44" s="28" t="s">
        <v>157</v>
      </c>
      <c r="D44" s="29" t="s">
        <v>158</v>
      </c>
      <c r="E44" s="30">
        <v>1641</v>
      </c>
      <c r="F44" s="31" t="s">
        <v>1187</v>
      </c>
      <c r="G44" s="30">
        <v>126</v>
      </c>
      <c r="H44" s="32">
        <v>6</v>
      </c>
      <c r="I44" s="33">
        <f t="shared" si="1"/>
        <v>4.7619047619047616E-2</v>
      </c>
      <c r="J44" s="34" t="str">
        <f t="shared" si="0"/>
        <v>No</v>
      </c>
    </row>
    <row r="45" spans="2:10" x14ac:dyDescent="0.2">
      <c r="B45" s="69" t="s">
        <v>159</v>
      </c>
      <c r="C45" s="28" t="s">
        <v>160</v>
      </c>
      <c r="D45" s="29" t="s">
        <v>161</v>
      </c>
      <c r="E45" s="30">
        <v>4087</v>
      </c>
      <c r="F45" s="31" t="s">
        <v>1187</v>
      </c>
      <c r="G45" s="30">
        <v>390</v>
      </c>
      <c r="H45" s="32">
        <v>43</v>
      </c>
      <c r="I45" s="33">
        <f t="shared" si="1"/>
        <v>0.11025641025641025</v>
      </c>
      <c r="J45" s="34" t="str">
        <f t="shared" si="0"/>
        <v>No</v>
      </c>
    </row>
    <row r="46" spans="2:10" x14ac:dyDescent="0.2">
      <c r="B46" s="69" t="s">
        <v>162</v>
      </c>
      <c r="C46" s="28" t="s">
        <v>163</v>
      </c>
      <c r="D46" s="29" t="s">
        <v>165</v>
      </c>
      <c r="E46" s="30">
        <v>291309</v>
      </c>
      <c r="F46" s="31" t="s">
        <v>1188</v>
      </c>
      <c r="G46" s="30">
        <v>203613</v>
      </c>
      <c r="H46" s="32">
        <v>49992</v>
      </c>
      <c r="I46" s="33">
        <f t="shared" si="1"/>
        <v>0.24552459813469671</v>
      </c>
      <c r="J46" s="34" t="str">
        <f t="shared" si="0"/>
        <v>No</v>
      </c>
    </row>
    <row r="47" spans="2:10" x14ac:dyDescent="0.2">
      <c r="B47" s="69" t="s">
        <v>166</v>
      </c>
      <c r="C47" s="28" t="s">
        <v>167</v>
      </c>
      <c r="D47" s="29" t="s">
        <v>74</v>
      </c>
      <c r="E47" s="30">
        <v>1809034</v>
      </c>
      <c r="F47" s="31" t="s">
        <v>1188</v>
      </c>
      <c r="G47" s="30">
        <v>35865</v>
      </c>
      <c r="H47" s="32">
        <v>4025</v>
      </c>
      <c r="I47" s="33">
        <f t="shared" si="1"/>
        <v>0.11222640457270319</v>
      </c>
      <c r="J47" s="34" t="str">
        <f t="shared" si="0"/>
        <v>No</v>
      </c>
    </row>
    <row r="48" spans="2:10" x14ac:dyDescent="0.2">
      <c r="B48" s="69" t="s">
        <v>168</v>
      </c>
      <c r="C48" s="28" t="s">
        <v>169</v>
      </c>
      <c r="D48" s="29" t="s">
        <v>170</v>
      </c>
      <c r="E48" s="30">
        <v>209714</v>
      </c>
      <c r="F48" s="31" t="s">
        <v>1188</v>
      </c>
      <c r="G48" s="30">
        <v>148623</v>
      </c>
      <c r="H48" s="32">
        <v>26057</v>
      </c>
      <c r="I48" s="33">
        <f t="shared" si="1"/>
        <v>0.17532279660617806</v>
      </c>
      <c r="J48" s="34" t="str">
        <f t="shared" si="0"/>
        <v>No</v>
      </c>
    </row>
    <row r="49" spans="2:10" x14ac:dyDescent="0.2">
      <c r="B49" s="69" t="s">
        <v>171</v>
      </c>
      <c r="C49" s="28" t="s">
        <v>172</v>
      </c>
      <c r="D49" s="29" t="s">
        <v>174</v>
      </c>
      <c r="E49" s="30">
        <v>800647</v>
      </c>
      <c r="F49" s="31" t="s">
        <v>1188</v>
      </c>
      <c r="G49" s="30">
        <v>143007</v>
      </c>
      <c r="H49" s="32">
        <v>37736</v>
      </c>
      <c r="I49" s="33">
        <f t="shared" si="1"/>
        <v>0.26387519492052836</v>
      </c>
      <c r="J49" s="34" t="str">
        <f t="shared" si="0"/>
        <v>No</v>
      </c>
    </row>
    <row r="50" spans="2:10" x14ac:dyDescent="0.2">
      <c r="B50" s="69" t="s">
        <v>175</v>
      </c>
      <c r="C50" s="28" t="s">
        <v>176</v>
      </c>
      <c r="D50" s="29" t="s">
        <v>178</v>
      </c>
      <c r="E50" s="30">
        <v>774769</v>
      </c>
      <c r="F50" s="31" t="s">
        <v>1188</v>
      </c>
      <c r="G50" s="30">
        <v>184171</v>
      </c>
      <c r="H50" s="32">
        <v>54243</v>
      </c>
      <c r="I50" s="33">
        <f t="shared" si="1"/>
        <v>0.29452519669220451</v>
      </c>
      <c r="J50" s="34" t="str">
        <f t="shared" si="0"/>
        <v>Yes</v>
      </c>
    </row>
    <row r="51" spans="2:10" x14ac:dyDescent="0.2">
      <c r="B51" s="69" t="s">
        <v>179</v>
      </c>
      <c r="C51" s="28" t="s">
        <v>180</v>
      </c>
      <c r="D51" s="29" t="s">
        <v>181</v>
      </c>
      <c r="E51" s="30">
        <v>5613</v>
      </c>
      <c r="F51" s="31" t="s">
        <v>1187</v>
      </c>
      <c r="G51" s="30">
        <v>1113</v>
      </c>
      <c r="H51" s="32">
        <v>68</v>
      </c>
      <c r="I51" s="33">
        <f t="shared" si="1"/>
        <v>6.1096136567834684E-2</v>
      </c>
      <c r="J51" s="34" t="str">
        <f t="shared" si="0"/>
        <v>No</v>
      </c>
    </row>
    <row r="52" spans="2:10" x14ac:dyDescent="0.2">
      <c r="B52" s="69" t="s">
        <v>182</v>
      </c>
      <c r="C52" s="28" t="s">
        <v>183</v>
      </c>
      <c r="D52" s="29" t="s">
        <v>184</v>
      </c>
      <c r="E52" s="30">
        <v>86793</v>
      </c>
      <c r="F52" s="31" t="s">
        <v>1188</v>
      </c>
      <c r="G52" s="30">
        <v>44764</v>
      </c>
      <c r="H52" s="32">
        <v>9320</v>
      </c>
      <c r="I52" s="33">
        <f t="shared" si="1"/>
        <v>0.20820302028415691</v>
      </c>
      <c r="J52" s="34" t="str">
        <f t="shared" si="0"/>
        <v>No</v>
      </c>
    </row>
    <row r="53" spans="2:10" x14ac:dyDescent="0.2">
      <c r="B53" s="69" t="s">
        <v>185</v>
      </c>
      <c r="C53" s="28" t="s">
        <v>186</v>
      </c>
      <c r="D53" s="29" t="s">
        <v>148</v>
      </c>
      <c r="E53" s="30">
        <v>310235</v>
      </c>
      <c r="F53" s="31" t="s">
        <v>1188</v>
      </c>
      <c r="G53" s="30">
        <v>32528</v>
      </c>
      <c r="H53" s="32">
        <v>7764</v>
      </c>
      <c r="I53" s="33">
        <f t="shared" si="1"/>
        <v>0.23868666994589277</v>
      </c>
      <c r="J53" s="34" t="str">
        <f t="shared" si="0"/>
        <v>No</v>
      </c>
    </row>
    <row r="54" spans="2:10" x14ac:dyDescent="0.2">
      <c r="B54" s="69" t="s">
        <v>188</v>
      </c>
      <c r="C54" s="28" t="s">
        <v>189</v>
      </c>
      <c r="D54" s="29" t="s">
        <v>191</v>
      </c>
      <c r="E54" s="30">
        <v>17526</v>
      </c>
      <c r="F54" s="31" t="s">
        <v>1187</v>
      </c>
      <c r="G54" s="30">
        <v>2558</v>
      </c>
      <c r="H54" s="32">
        <v>760</v>
      </c>
      <c r="I54" s="33">
        <f t="shared" si="1"/>
        <v>0.2971071149335418</v>
      </c>
      <c r="J54" s="34" t="str">
        <f t="shared" si="0"/>
        <v>Yes</v>
      </c>
    </row>
    <row r="55" spans="2:10" x14ac:dyDescent="0.2">
      <c r="B55" s="69" t="s">
        <v>192</v>
      </c>
      <c r="C55" s="28" t="s">
        <v>190</v>
      </c>
      <c r="D55" s="29" t="s">
        <v>194</v>
      </c>
      <c r="E55" s="30">
        <v>21904</v>
      </c>
      <c r="F55" s="31" t="s">
        <v>1187</v>
      </c>
      <c r="G55" s="30">
        <v>3131</v>
      </c>
      <c r="H55" s="32">
        <v>611</v>
      </c>
      <c r="I55" s="33">
        <f t="shared" si="1"/>
        <v>0.19514532098371126</v>
      </c>
      <c r="J55" s="34" t="str">
        <f t="shared" si="0"/>
        <v>Yes</v>
      </c>
    </row>
    <row r="56" spans="2:10" x14ac:dyDescent="0.2">
      <c r="B56" s="69" t="s">
        <v>195</v>
      </c>
      <c r="C56" s="28" t="s">
        <v>196</v>
      </c>
      <c r="D56" s="29" t="s">
        <v>197</v>
      </c>
      <c r="E56" s="30">
        <v>10752</v>
      </c>
      <c r="F56" s="31" t="s">
        <v>1188</v>
      </c>
      <c r="G56" s="30">
        <v>550</v>
      </c>
      <c r="H56" s="32">
        <v>41</v>
      </c>
      <c r="I56" s="33">
        <f t="shared" si="1"/>
        <v>7.454545454545454E-2</v>
      </c>
      <c r="J56" s="34" t="str">
        <f t="shared" si="0"/>
        <v>No</v>
      </c>
    </row>
    <row r="57" spans="2:10" x14ac:dyDescent="0.2">
      <c r="B57" s="69" t="s">
        <v>198</v>
      </c>
      <c r="C57" s="28" t="s">
        <v>199</v>
      </c>
      <c r="D57" s="29" t="s">
        <v>201</v>
      </c>
      <c r="E57" s="30">
        <v>103350</v>
      </c>
      <c r="F57" s="31" t="s">
        <v>1188</v>
      </c>
      <c r="G57" s="30">
        <v>5317</v>
      </c>
      <c r="H57" s="32">
        <v>390</v>
      </c>
      <c r="I57" s="33">
        <f t="shared" si="1"/>
        <v>7.3349633251833746E-2</v>
      </c>
      <c r="J57" s="34" t="str">
        <f t="shared" si="0"/>
        <v>No</v>
      </c>
    </row>
    <row r="58" spans="2:10" x14ac:dyDescent="0.2">
      <c r="B58" s="69" t="s">
        <v>202</v>
      </c>
      <c r="C58" s="28" t="s">
        <v>203</v>
      </c>
      <c r="D58" s="29" t="s">
        <v>204</v>
      </c>
      <c r="E58" s="30">
        <v>6059</v>
      </c>
      <c r="F58" s="31" t="s">
        <v>1188</v>
      </c>
      <c r="G58" s="30">
        <v>26</v>
      </c>
      <c r="H58" s="32">
        <v>0</v>
      </c>
      <c r="I58" s="33">
        <f t="shared" si="1"/>
        <v>0</v>
      </c>
      <c r="J58" s="34" t="str">
        <f t="shared" si="0"/>
        <v>No</v>
      </c>
    </row>
    <row r="59" spans="2:10" x14ac:dyDescent="0.2">
      <c r="B59" s="69" t="s">
        <v>205</v>
      </c>
      <c r="C59" s="28" t="s">
        <v>206</v>
      </c>
      <c r="D59" s="29" t="s">
        <v>207</v>
      </c>
      <c r="E59" s="30">
        <v>252273</v>
      </c>
      <c r="F59" s="31" t="s">
        <v>1188</v>
      </c>
      <c r="G59" s="30">
        <v>86053</v>
      </c>
      <c r="H59" s="32">
        <v>16244</v>
      </c>
      <c r="I59" s="33">
        <f t="shared" si="1"/>
        <v>0.18876738754023684</v>
      </c>
      <c r="J59" s="34" t="str">
        <f t="shared" si="0"/>
        <v>No</v>
      </c>
    </row>
    <row r="60" spans="2:10" x14ac:dyDescent="0.2">
      <c r="B60" s="70" t="s">
        <v>208</v>
      </c>
      <c r="C60" s="28" t="s">
        <v>209</v>
      </c>
      <c r="D60" s="29" t="s">
        <v>211</v>
      </c>
      <c r="E60" s="30">
        <v>42750</v>
      </c>
      <c r="F60" s="31" t="s">
        <v>1187</v>
      </c>
      <c r="G60" s="30">
        <v>1999</v>
      </c>
      <c r="H60" s="32">
        <v>139</v>
      </c>
      <c r="I60" s="33">
        <f t="shared" si="1"/>
        <v>6.953476738369184E-2</v>
      </c>
      <c r="J60" s="34" t="str">
        <f t="shared" si="0"/>
        <v>No</v>
      </c>
    </row>
    <row r="61" spans="2:10" x14ac:dyDescent="0.2">
      <c r="B61" s="69" t="s">
        <v>212</v>
      </c>
      <c r="C61" s="28" t="s">
        <v>213</v>
      </c>
      <c r="D61" s="29" t="s">
        <v>215</v>
      </c>
      <c r="E61" s="30">
        <v>3127</v>
      </c>
      <c r="F61" s="31" t="s">
        <v>1187</v>
      </c>
      <c r="G61" s="30">
        <v>36</v>
      </c>
      <c r="H61" s="32">
        <v>0</v>
      </c>
      <c r="I61" s="33">
        <f t="shared" si="1"/>
        <v>0</v>
      </c>
      <c r="J61" s="34" t="str">
        <f t="shared" si="0"/>
        <v>No</v>
      </c>
    </row>
    <row r="62" spans="2:10" x14ac:dyDescent="0.2">
      <c r="B62" s="69" t="s">
        <v>216</v>
      </c>
      <c r="C62" s="28" t="s">
        <v>209</v>
      </c>
      <c r="D62" s="29" t="s">
        <v>218</v>
      </c>
      <c r="E62" s="30">
        <v>38066</v>
      </c>
      <c r="F62" s="31" t="s">
        <v>1188</v>
      </c>
      <c r="G62" s="30">
        <v>1994</v>
      </c>
      <c r="H62" s="32">
        <v>289</v>
      </c>
      <c r="I62" s="33">
        <f t="shared" si="1"/>
        <v>0.14493480441323972</v>
      </c>
      <c r="J62" s="34" t="str">
        <f t="shared" si="0"/>
        <v>No</v>
      </c>
    </row>
    <row r="63" spans="2:10" x14ac:dyDescent="0.2">
      <c r="B63" s="69" t="s">
        <v>219</v>
      </c>
      <c r="C63" s="28" t="s">
        <v>220</v>
      </c>
      <c r="D63" s="29" t="s">
        <v>54</v>
      </c>
      <c r="E63" s="30">
        <v>1714773</v>
      </c>
      <c r="F63" s="31" t="s">
        <v>1188</v>
      </c>
      <c r="G63" s="30">
        <v>521276</v>
      </c>
      <c r="H63" s="32">
        <v>113996</v>
      </c>
      <c r="I63" s="33">
        <f t="shared" si="1"/>
        <v>0.21868645400900866</v>
      </c>
      <c r="J63" s="34" t="str">
        <f t="shared" si="0"/>
        <v>No</v>
      </c>
    </row>
    <row r="64" spans="2:10" x14ac:dyDescent="0.2">
      <c r="B64" s="69" t="s">
        <v>222</v>
      </c>
      <c r="C64" s="28" t="s">
        <v>223</v>
      </c>
      <c r="D64" s="29" t="s">
        <v>137</v>
      </c>
      <c r="E64" s="30">
        <v>1024266</v>
      </c>
      <c r="F64" s="31" t="s">
        <v>1188</v>
      </c>
      <c r="G64" s="30">
        <v>165416</v>
      </c>
      <c r="H64" s="32">
        <v>32636</v>
      </c>
      <c r="I64" s="33">
        <f t="shared" si="1"/>
        <v>0.19729651303380569</v>
      </c>
      <c r="J64" s="34" t="str">
        <f t="shared" si="0"/>
        <v>No</v>
      </c>
    </row>
    <row r="65" spans="2:10" x14ac:dyDescent="0.2">
      <c r="B65" s="69" t="s">
        <v>224</v>
      </c>
      <c r="C65" s="28" t="s">
        <v>225</v>
      </c>
      <c r="D65" s="29" t="s">
        <v>226</v>
      </c>
      <c r="E65" s="30">
        <v>86771</v>
      </c>
      <c r="F65" s="31" t="s">
        <v>1187</v>
      </c>
      <c r="G65" s="30">
        <v>31218</v>
      </c>
      <c r="H65" s="32">
        <v>7071</v>
      </c>
      <c r="I65" s="33">
        <f t="shared" si="1"/>
        <v>0.22650394003459542</v>
      </c>
      <c r="J65" s="34" t="str">
        <f t="shared" si="0"/>
        <v>Yes</v>
      </c>
    </row>
    <row r="66" spans="2:10" x14ac:dyDescent="0.2">
      <c r="B66" s="69" t="s">
        <v>227</v>
      </c>
      <c r="C66" s="28" t="s">
        <v>228</v>
      </c>
      <c r="D66" s="29" t="s">
        <v>229</v>
      </c>
      <c r="E66" s="30">
        <v>3355</v>
      </c>
      <c r="F66" s="31" t="s">
        <v>1187</v>
      </c>
      <c r="G66" s="30">
        <v>178</v>
      </c>
      <c r="H66" s="32">
        <v>73</v>
      </c>
      <c r="I66" s="33">
        <f t="shared" si="1"/>
        <v>0.4101123595505618</v>
      </c>
      <c r="J66" s="34" t="str">
        <f t="shared" si="0"/>
        <v>Yes</v>
      </c>
    </row>
    <row r="67" spans="2:10" x14ac:dyDescent="0.2">
      <c r="B67" s="69" t="s">
        <v>230</v>
      </c>
      <c r="C67" s="28" t="s">
        <v>231</v>
      </c>
      <c r="D67" s="29" t="s">
        <v>232</v>
      </c>
      <c r="E67" s="30">
        <v>51182</v>
      </c>
      <c r="F67" s="31" t="s">
        <v>1188</v>
      </c>
      <c r="G67" s="30">
        <v>14912</v>
      </c>
      <c r="H67" s="32">
        <v>2320</v>
      </c>
      <c r="I67" s="33">
        <f t="shared" si="1"/>
        <v>0.15557939914163091</v>
      </c>
      <c r="J67" s="34" t="str">
        <f t="shared" si="0"/>
        <v>No</v>
      </c>
    </row>
    <row r="68" spans="2:10" x14ac:dyDescent="0.2">
      <c r="B68" s="69" t="s">
        <v>233</v>
      </c>
      <c r="C68" s="28" t="s">
        <v>234</v>
      </c>
      <c r="D68" s="29" t="s">
        <v>235</v>
      </c>
      <c r="E68" s="30">
        <v>5915</v>
      </c>
      <c r="F68" s="31" t="s">
        <v>1188</v>
      </c>
      <c r="G68" s="30">
        <v>462</v>
      </c>
      <c r="H68" s="32">
        <v>20</v>
      </c>
      <c r="I68" s="33">
        <f t="shared" si="1"/>
        <v>4.3290043290043288E-2</v>
      </c>
      <c r="J68" s="34" t="str">
        <f t="shared" si="0"/>
        <v>No</v>
      </c>
    </row>
    <row r="69" spans="2:10" x14ac:dyDescent="0.2">
      <c r="B69" s="69" t="s">
        <v>236</v>
      </c>
      <c r="C69" s="28" t="s">
        <v>237</v>
      </c>
      <c r="D69" s="29" t="s">
        <v>239</v>
      </c>
      <c r="E69" s="30">
        <v>250304</v>
      </c>
      <c r="F69" s="31" t="s">
        <v>1188</v>
      </c>
      <c r="G69" s="30">
        <v>39134</v>
      </c>
      <c r="H69" s="32">
        <v>15608</v>
      </c>
      <c r="I69" s="33">
        <f t="shared" si="1"/>
        <v>0.39883477283180868</v>
      </c>
      <c r="J69" s="34" t="str">
        <f t="shared" si="0"/>
        <v>Yes</v>
      </c>
    </row>
    <row r="70" spans="2:10" x14ac:dyDescent="0.2">
      <c r="B70" s="69" t="s">
        <v>240</v>
      </c>
      <c r="C70" s="28" t="s">
        <v>241</v>
      </c>
      <c r="D70" s="29" t="s">
        <v>45</v>
      </c>
      <c r="E70" s="30">
        <v>4092459</v>
      </c>
      <c r="F70" s="31" t="s">
        <v>1188</v>
      </c>
      <c r="G70" s="30">
        <v>61618</v>
      </c>
      <c r="H70" s="32">
        <v>20081</v>
      </c>
      <c r="I70" s="33">
        <f t="shared" si="1"/>
        <v>0.32589503067285536</v>
      </c>
      <c r="J70" s="34" t="str">
        <f t="shared" ref="J70:J133" si="2">IF(AND(F70="Non-Metro",I70&gt;=$J$1),"Yes",IF(AND(F70="Metro",I70&gt;=$J$3),"Yes","No"))</f>
        <v>Yes</v>
      </c>
    </row>
    <row r="71" spans="2:10" x14ac:dyDescent="0.2">
      <c r="B71" s="69" t="s">
        <v>242</v>
      </c>
      <c r="C71" s="28" t="s">
        <v>243</v>
      </c>
      <c r="D71" s="29" t="s">
        <v>85</v>
      </c>
      <c r="E71" s="30">
        <v>662614</v>
      </c>
      <c r="F71" s="31" t="s">
        <v>1188</v>
      </c>
      <c r="G71" s="30">
        <v>39226</v>
      </c>
      <c r="H71" s="32">
        <v>8181</v>
      </c>
      <c r="I71" s="33">
        <f t="shared" ref="I71:I134" si="3">H71/G71</f>
        <v>0.20856064854943149</v>
      </c>
      <c r="J71" s="34" t="str">
        <f t="shared" si="2"/>
        <v>No</v>
      </c>
    </row>
    <row r="72" spans="2:10" x14ac:dyDescent="0.2">
      <c r="B72" s="69" t="s">
        <v>244</v>
      </c>
      <c r="C72" s="28" t="s">
        <v>245</v>
      </c>
      <c r="D72" s="29" t="s">
        <v>74</v>
      </c>
      <c r="E72" s="30">
        <v>1809034</v>
      </c>
      <c r="F72" s="31" t="s">
        <v>1188</v>
      </c>
      <c r="G72" s="30">
        <v>59907</v>
      </c>
      <c r="H72" s="32">
        <v>8787</v>
      </c>
      <c r="I72" s="33">
        <f t="shared" si="3"/>
        <v>0.14667734989233311</v>
      </c>
      <c r="J72" s="34" t="str">
        <f t="shared" si="2"/>
        <v>No</v>
      </c>
    </row>
    <row r="73" spans="2:10" x14ac:dyDescent="0.2">
      <c r="B73" s="69" t="s">
        <v>246</v>
      </c>
      <c r="C73" s="28" t="s">
        <v>247</v>
      </c>
      <c r="D73" s="29" t="s">
        <v>103</v>
      </c>
      <c r="E73" s="30">
        <v>782341</v>
      </c>
      <c r="F73" s="31" t="s">
        <v>1188</v>
      </c>
      <c r="G73" s="30">
        <v>100783</v>
      </c>
      <c r="H73" s="32">
        <v>13499</v>
      </c>
      <c r="I73" s="33">
        <f t="shared" si="3"/>
        <v>0.13394124009009456</v>
      </c>
      <c r="J73" s="34" t="str">
        <f t="shared" si="2"/>
        <v>No</v>
      </c>
    </row>
    <row r="74" spans="2:10" x14ac:dyDescent="0.2">
      <c r="B74" s="69" t="s">
        <v>249</v>
      </c>
      <c r="C74" s="28" t="s">
        <v>250</v>
      </c>
      <c r="D74" s="29" t="s">
        <v>137</v>
      </c>
      <c r="E74" s="30">
        <v>1024266</v>
      </c>
      <c r="F74" s="31" t="s">
        <v>1188</v>
      </c>
      <c r="G74" s="30">
        <v>128976</v>
      </c>
      <c r="H74" s="32">
        <v>24831</v>
      </c>
      <c r="I74" s="33">
        <f t="shared" si="3"/>
        <v>0.19252419054707853</v>
      </c>
      <c r="J74" s="34" t="str">
        <f t="shared" si="2"/>
        <v>No</v>
      </c>
    </row>
    <row r="75" spans="2:10" x14ac:dyDescent="0.2">
      <c r="B75" s="69" t="s">
        <v>251</v>
      </c>
      <c r="C75" s="28" t="s">
        <v>252</v>
      </c>
      <c r="D75" s="29" t="s">
        <v>254</v>
      </c>
      <c r="E75" s="30">
        <v>585375</v>
      </c>
      <c r="F75" s="31" t="s">
        <v>1188</v>
      </c>
      <c r="G75" s="30">
        <v>99919</v>
      </c>
      <c r="H75" s="32">
        <v>9545</v>
      </c>
      <c r="I75" s="33">
        <f t="shared" si="3"/>
        <v>9.5527377175512171E-2</v>
      </c>
      <c r="J75" s="34" t="str">
        <f t="shared" si="2"/>
        <v>No</v>
      </c>
    </row>
    <row r="76" spans="2:10" x14ac:dyDescent="0.2">
      <c r="B76" s="70" t="s">
        <v>255</v>
      </c>
      <c r="C76" s="28" t="s">
        <v>256</v>
      </c>
      <c r="D76" s="29" t="s">
        <v>257</v>
      </c>
      <c r="E76" s="30">
        <v>40838</v>
      </c>
      <c r="F76" s="31" t="s">
        <v>1187</v>
      </c>
      <c r="G76" s="30">
        <v>9851</v>
      </c>
      <c r="H76" s="32">
        <v>1895</v>
      </c>
      <c r="I76" s="33">
        <f t="shared" si="3"/>
        <v>0.19236625723276823</v>
      </c>
      <c r="J76" s="34" t="str">
        <f t="shared" si="2"/>
        <v>Yes</v>
      </c>
    </row>
    <row r="77" spans="2:10" x14ac:dyDescent="0.2">
      <c r="B77" s="69" t="s">
        <v>258</v>
      </c>
      <c r="C77" s="28" t="s">
        <v>259</v>
      </c>
      <c r="D77" s="29" t="s">
        <v>261</v>
      </c>
      <c r="E77" s="30">
        <v>9232</v>
      </c>
      <c r="F77" s="31" t="s">
        <v>1187</v>
      </c>
      <c r="G77" s="30">
        <v>2307</v>
      </c>
      <c r="H77" s="32">
        <v>407</v>
      </c>
      <c r="I77" s="33">
        <f t="shared" si="3"/>
        <v>0.17641959254442999</v>
      </c>
      <c r="J77" s="34" t="str">
        <f t="shared" si="2"/>
        <v>Yes</v>
      </c>
    </row>
    <row r="78" spans="2:10" x14ac:dyDescent="0.2">
      <c r="B78" s="70" t="s">
        <v>262</v>
      </c>
      <c r="C78" s="28" t="s">
        <v>263</v>
      </c>
      <c r="D78" s="29" t="s">
        <v>264</v>
      </c>
      <c r="E78" s="30">
        <v>3807</v>
      </c>
      <c r="F78" s="31" t="s">
        <v>1187</v>
      </c>
      <c r="G78" s="30">
        <v>736</v>
      </c>
      <c r="H78" s="32">
        <v>24</v>
      </c>
      <c r="I78" s="33">
        <f t="shared" si="3"/>
        <v>3.2608695652173912E-2</v>
      </c>
      <c r="J78" s="34" t="str">
        <f t="shared" si="2"/>
        <v>No</v>
      </c>
    </row>
    <row r="79" spans="2:10" x14ac:dyDescent="0.2">
      <c r="B79" s="69" t="s">
        <v>265</v>
      </c>
      <c r="C79" s="28" t="s">
        <v>266</v>
      </c>
      <c r="D79" s="29" t="s">
        <v>267</v>
      </c>
      <c r="E79" s="30">
        <v>234906</v>
      </c>
      <c r="F79" s="31" t="s">
        <v>1188</v>
      </c>
      <c r="G79" s="30">
        <v>23694</v>
      </c>
      <c r="H79" s="32">
        <v>0</v>
      </c>
      <c r="I79" s="33">
        <f t="shared" si="3"/>
        <v>0</v>
      </c>
      <c r="J79" s="34" t="str">
        <f t="shared" si="2"/>
        <v>No</v>
      </c>
    </row>
    <row r="80" spans="2:10" x14ac:dyDescent="0.2">
      <c r="B80" s="69" t="s">
        <v>268</v>
      </c>
      <c r="C80" s="28" t="s">
        <v>269</v>
      </c>
      <c r="D80" s="29" t="s">
        <v>271</v>
      </c>
      <c r="E80" s="30">
        <v>54258</v>
      </c>
      <c r="F80" s="31" t="s">
        <v>1187</v>
      </c>
      <c r="G80" s="30">
        <v>19718</v>
      </c>
      <c r="H80" s="32">
        <v>6151</v>
      </c>
      <c r="I80" s="33">
        <f t="shared" si="3"/>
        <v>0.31194847347601179</v>
      </c>
      <c r="J80" s="34" t="str">
        <f t="shared" si="2"/>
        <v>Yes</v>
      </c>
    </row>
    <row r="81" spans="2:10" x14ac:dyDescent="0.2">
      <c r="B81" s="69" t="s">
        <v>272</v>
      </c>
      <c r="C81" s="28" t="s">
        <v>273</v>
      </c>
      <c r="D81" s="29" t="s">
        <v>274</v>
      </c>
      <c r="E81" s="30">
        <v>121730</v>
      </c>
      <c r="F81" s="31" t="s">
        <v>1188</v>
      </c>
      <c r="G81" s="30">
        <v>56018</v>
      </c>
      <c r="H81" s="32">
        <v>13157</v>
      </c>
      <c r="I81" s="33">
        <f t="shared" si="3"/>
        <v>0.23487093434253276</v>
      </c>
      <c r="J81" s="34" t="str">
        <f t="shared" si="2"/>
        <v>No</v>
      </c>
    </row>
    <row r="82" spans="2:10" x14ac:dyDescent="0.2">
      <c r="B82" s="69" t="s">
        <v>275</v>
      </c>
      <c r="C82" s="28" t="s">
        <v>276</v>
      </c>
      <c r="D82" s="29" t="s">
        <v>278</v>
      </c>
      <c r="E82" s="30">
        <v>18550</v>
      </c>
      <c r="F82" s="31" t="s">
        <v>1187</v>
      </c>
      <c r="G82" s="30">
        <v>1239</v>
      </c>
      <c r="H82" s="32">
        <v>116</v>
      </c>
      <c r="I82" s="33">
        <f t="shared" si="3"/>
        <v>9.3623890234059731E-2</v>
      </c>
      <c r="J82" s="34" t="str">
        <f t="shared" si="2"/>
        <v>No</v>
      </c>
    </row>
    <row r="83" spans="2:10" x14ac:dyDescent="0.2">
      <c r="B83" s="69" t="s">
        <v>279</v>
      </c>
      <c r="C83" s="28" t="s">
        <v>280</v>
      </c>
      <c r="D83" s="29" t="s">
        <v>267</v>
      </c>
      <c r="E83" s="30">
        <v>234906</v>
      </c>
      <c r="F83" s="31" t="s">
        <v>1188</v>
      </c>
      <c r="G83" s="30">
        <v>74725</v>
      </c>
      <c r="H83" s="32">
        <v>11411</v>
      </c>
      <c r="I83" s="33">
        <f t="shared" si="3"/>
        <v>0.15270659083305455</v>
      </c>
      <c r="J83" s="34" t="str">
        <f t="shared" si="2"/>
        <v>No</v>
      </c>
    </row>
    <row r="84" spans="2:10" x14ac:dyDescent="0.2">
      <c r="B84" s="69" t="s">
        <v>281</v>
      </c>
      <c r="C84" s="28" t="s">
        <v>282</v>
      </c>
      <c r="D84" s="29" t="s">
        <v>85</v>
      </c>
      <c r="E84" s="30">
        <v>662614</v>
      </c>
      <c r="F84" s="31" t="s">
        <v>1188</v>
      </c>
      <c r="G84" s="30">
        <v>71175</v>
      </c>
      <c r="H84" s="32">
        <v>6209</v>
      </c>
      <c r="I84" s="33">
        <f t="shared" si="3"/>
        <v>8.7235686687741482E-2</v>
      </c>
      <c r="J84" s="34" t="str">
        <f t="shared" si="2"/>
        <v>No</v>
      </c>
    </row>
    <row r="85" spans="2:10" x14ac:dyDescent="0.2">
      <c r="B85" s="69" t="s">
        <v>283</v>
      </c>
      <c r="C85" s="28" t="s">
        <v>284</v>
      </c>
      <c r="D85" s="29" t="s">
        <v>285</v>
      </c>
      <c r="E85" s="30">
        <v>23384</v>
      </c>
      <c r="F85" s="31" t="s">
        <v>1187</v>
      </c>
      <c r="G85" s="30">
        <v>1935</v>
      </c>
      <c r="H85" s="32">
        <v>336</v>
      </c>
      <c r="I85" s="33">
        <f t="shared" si="3"/>
        <v>0.17364341085271318</v>
      </c>
      <c r="J85" s="34" t="str">
        <f t="shared" si="2"/>
        <v>Yes</v>
      </c>
    </row>
    <row r="86" spans="2:10" x14ac:dyDescent="0.2">
      <c r="B86" s="69" t="s">
        <v>286</v>
      </c>
      <c r="C86" s="28" t="s">
        <v>287</v>
      </c>
      <c r="D86" s="29" t="s">
        <v>274</v>
      </c>
      <c r="E86" s="30">
        <v>121730</v>
      </c>
      <c r="F86" s="31" t="s">
        <v>1188</v>
      </c>
      <c r="G86" s="30">
        <v>96013</v>
      </c>
      <c r="H86" s="32">
        <v>15670</v>
      </c>
      <c r="I86" s="33">
        <f t="shared" si="3"/>
        <v>0.1632070657098518</v>
      </c>
      <c r="J86" s="34" t="str">
        <f t="shared" si="2"/>
        <v>No</v>
      </c>
    </row>
    <row r="87" spans="2:10" x14ac:dyDescent="0.2">
      <c r="B87" s="69" t="s">
        <v>288</v>
      </c>
      <c r="C87" s="28" t="s">
        <v>289</v>
      </c>
      <c r="D87" s="29" t="s">
        <v>107</v>
      </c>
      <c r="E87" s="30">
        <v>313166</v>
      </c>
      <c r="F87" s="31" t="s">
        <v>1188</v>
      </c>
      <c r="G87" s="30">
        <v>16628</v>
      </c>
      <c r="H87" s="32">
        <v>1426</v>
      </c>
      <c r="I87" s="33">
        <f t="shared" si="3"/>
        <v>8.5758960789030544E-2</v>
      </c>
      <c r="J87" s="34" t="str">
        <f t="shared" si="2"/>
        <v>No</v>
      </c>
    </row>
    <row r="88" spans="2:10" x14ac:dyDescent="0.2">
      <c r="B88" s="69" t="s">
        <v>290</v>
      </c>
      <c r="C88" s="28" t="s">
        <v>291</v>
      </c>
      <c r="D88" s="29" t="s">
        <v>45</v>
      </c>
      <c r="E88" s="30">
        <v>4092459</v>
      </c>
      <c r="F88" s="31" t="s">
        <v>1188</v>
      </c>
      <c r="G88" s="30">
        <v>212771</v>
      </c>
      <c r="H88" s="32">
        <v>14271</v>
      </c>
      <c r="I88" s="33">
        <f t="shared" si="3"/>
        <v>6.7072110390983736E-2</v>
      </c>
      <c r="J88" s="34" t="str">
        <f t="shared" si="2"/>
        <v>No</v>
      </c>
    </row>
    <row r="89" spans="2:10" x14ac:dyDescent="0.2">
      <c r="B89" s="69" t="s">
        <v>292</v>
      </c>
      <c r="C89" s="28" t="s">
        <v>293</v>
      </c>
      <c r="D89" s="29" t="s">
        <v>294</v>
      </c>
      <c r="E89" s="30">
        <v>19263</v>
      </c>
      <c r="F89" s="31" t="s">
        <v>1187</v>
      </c>
      <c r="G89" s="30">
        <v>1910</v>
      </c>
      <c r="H89" s="32">
        <v>212</v>
      </c>
      <c r="I89" s="33">
        <f t="shared" si="3"/>
        <v>0.11099476439790576</v>
      </c>
      <c r="J89" s="34" t="str">
        <f t="shared" si="2"/>
        <v>No</v>
      </c>
    </row>
    <row r="90" spans="2:10" x14ac:dyDescent="0.2">
      <c r="B90" s="69" t="s">
        <v>295</v>
      </c>
      <c r="C90" s="28" t="s">
        <v>296</v>
      </c>
      <c r="D90" s="29" t="s">
        <v>74</v>
      </c>
      <c r="E90" s="30">
        <v>1809034</v>
      </c>
      <c r="F90" s="31" t="s">
        <v>1188</v>
      </c>
      <c r="G90" s="30">
        <v>223690</v>
      </c>
      <c r="H90" s="32">
        <v>44185</v>
      </c>
      <c r="I90" s="33">
        <f t="shared" si="3"/>
        <v>0.19752782869149269</v>
      </c>
      <c r="J90" s="34" t="str">
        <f t="shared" si="2"/>
        <v>No</v>
      </c>
    </row>
    <row r="91" spans="2:10" x14ac:dyDescent="0.2">
      <c r="B91" s="69" t="s">
        <v>298</v>
      </c>
      <c r="C91" s="28" t="s">
        <v>299</v>
      </c>
      <c r="D91" s="29" t="s">
        <v>178</v>
      </c>
      <c r="E91" s="30">
        <v>774769</v>
      </c>
      <c r="F91" s="31" t="s">
        <v>1188</v>
      </c>
      <c r="G91" s="30">
        <v>47125</v>
      </c>
      <c r="H91" s="32">
        <v>17417</v>
      </c>
      <c r="I91" s="33">
        <f t="shared" si="3"/>
        <v>0.36959151193633955</v>
      </c>
      <c r="J91" s="34" t="str">
        <f t="shared" si="2"/>
        <v>Yes</v>
      </c>
    </row>
    <row r="92" spans="2:10" x14ac:dyDescent="0.2">
      <c r="B92" s="69" t="s">
        <v>301</v>
      </c>
      <c r="C92" s="28" t="s">
        <v>302</v>
      </c>
      <c r="D92" s="29" t="s">
        <v>303</v>
      </c>
      <c r="E92" s="30">
        <v>13783</v>
      </c>
      <c r="F92" s="31" t="s">
        <v>1187</v>
      </c>
      <c r="G92" s="30">
        <v>2549</v>
      </c>
      <c r="H92" s="32">
        <v>695</v>
      </c>
      <c r="I92" s="33">
        <f t="shared" si="3"/>
        <v>0.27265594350725775</v>
      </c>
      <c r="J92" s="34" t="str">
        <f t="shared" si="2"/>
        <v>Yes</v>
      </c>
    </row>
    <row r="93" spans="2:10" x14ac:dyDescent="0.2">
      <c r="B93" s="69" t="s">
        <v>304</v>
      </c>
      <c r="C93" s="28" t="s">
        <v>305</v>
      </c>
      <c r="D93" s="29" t="s">
        <v>307</v>
      </c>
      <c r="E93" s="30">
        <v>17217</v>
      </c>
      <c r="F93" s="31" t="s">
        <v>1187</v>
      </c>
      <c r="G93" s="30">
        <v>2495</v>
      </c>
      <c r="H93" s="32">
        <v>571</v>
      </c>
      <c r="I93" s="33">
        <f t="shared" si="3"/>
        <v>0.22885771543086172</v>
      </c>
      <c r="J93" s="34" t="str">
        <f t="shared" si="2"/>
        <v>Yes</v>
      </c>
    </row>
    <row r="94" spans="2:10" x14ac:dyDescent="0.2">
      <c r="B94" s="69" t="s">
        <v>308</v>
      </c>
      <c r="C94" s="28" t="s">
        <v>309</v>
      </c>
      <c r="D94" s="29" t="s">
        <v>310</v>
      </c>
      <c r="E94" s="30">
        <v>3974</v>
      </c>
      <c r="F94" s="31" t="s">
        <v>1187</v>
      </c>
      <c r="G94" s="30">
        <v>266</v>
      </c>
      <c r="H94" s="32">
        <v>21</v>
      </c>
      <c r="I94" s="33">
        <f t="shared" si="3"/>
        <v>7.8947368421052627E-2</v>
      </c>
      <c r="J94" s="34" t="str">
        <f t="shared" si="2"/>
        <v>No</v>
      </c>
    </row>
    <row r="95" spans="2:10" x14ac:dyDescent="0.2">
      <c r="B95" s="69" t="s">
        <v>311</v>
      </c>
      <c r="C95" s="28" t="s">
        <v>312</v>
      </c>
      <c r="D95" s="29" t="s">
        <v>314</v>
      </c>
      <c r="E95" s="30">
        <v>45413</v>
      </c>
      <c r="F95" s="31" t="s">
        <v>1187</v>
      </c>
      <c r="G95" s="30">
        <v>7142</v>
      </c>
      <c r="H95" s="32">
        <v>1559</v>
      </c>
      <c r="I95" s="33">
        <f t="shared" si="3"/>
        <v>0.21828619434332119</v>
      </c>
      <c r="J95" s="34" t="str">
        <f t="shared" si="2"/>
        <v>Yes</v>
      </c>
    </row>
    <row r="96" spans="2:10" x14ac:dyDescent="0.2">
      <c r="B96" s="69" t="s">
        <v>315</v>
      </c>
      <c r="C96" s="28" t="s">
        <v>316</v>
      </c>
      <c r="D96" s="29" t="s">
        <v>103</v>
      </c>
      <c r="E96" s="30">
        <v>782341</v>
      </c>
      <c r="F96" s="31" t="s">
        <v>1188</v>
      </c>
      <c r="G96" s="30">
        <v>83663</v>
      </c>
      <c r="H96" s="32">
        <v>16062</v>
      </c>
      <c r="I96" s="33">
        <f t="shared" si="3"/>
        <v>0.19198450928128324</v>
      </c>
      <c r="J96" s="34" t="str">
        <f t="shared" si="2"/>
        <v>No</v>
      </c>
    </row>
    <row r="97" spans="2:10" x14ac:dyDescent="0.2">
      <c r="B97" s="69" t="s">
        <v>317</v>
      </c>
      <c r="C97" s="28" t="s">
        <v>318</v>
      </c>
      <c r="D97" s="29" t="s">
        <v>319</v>
      </c>
      <c r="E97" s="30">
        <v>47735</v>
      </c>
      <c r="F97" s="31" t="s">
        <v>1187</v>
      </c>
      <c r="G97" s="30">
        <v>10733</v>
      </c>
      <c r="H97" s="32">
        <v>3198</v>
      </c>
      <c r="I97" s="33">
        <f t="shared" si="3"/>
        <v>0.29795956396161372</v>
      </c>
      <c r="J97" s="34" t="str">
        <f t="shared" si="2"/>
        <v>Yes</v>
      </c>
    </row>
    <row r="98" spans="2:10" x14ac:dyDescent="0.2">
      <c r="B98" s="69" t="s">
        <v>320</v>
      </c>
      <c r="C98" s="28" t="s">
        <v>321</v>
      </c>
      <c r="D98" s="29" t="s">
        <v>323</v>
      </c>
      <c r="E98" s="30">
        <v>5899</v>
      </c>
      <c r="F98" s="31" t="s">
        <v>1187</v>
      </c>
      <c r="G98" s="30">
        <v>969</v>
      </c>
      <c r="H98" s="32">
        <v>81</v>
      </c>
      <c r="I98" s="33">
        <f t="shared" si="3"/>
        <v>8.3591331269349839E-2</v>
      </c>
      <c r="J98" s="34" t="str">
        <f t="shared" si="2"/>
        <v>No</v>
      </c>
    </row>
    <row r="99" spans="2:10" x14ac:dyDescent="0.2">
      <c r="B99" s="69" t="s">
        <v>324</v>
      </c>
      <c r="C99" s="28" t="s">
        <v>325</v>
      </c>
      <c r="D99" s="29" t="s">
        <v>327</v>
      </c>
      <c r="E99" s="30">
        <v>10223</v>
      </c>
      <c r="F99" s="31" t="s">
        <v>1187</v>
      </c>
      <c r="G99" s="30">
        <v>2185</v>
      </c>
      <c r="H99" s="32">
        <v>393</v>
      </c>
      <c r="I99" s="33">
        <f t="shared" si="3"/>
        <v>0.17986270022883294</v>
      </c>
      <c r="J99" s="34" t="str">
        <f t="shared" si="2"/>
        <v>Yes</v>
      </c>
    </row>
    <row r="100" spans="2:10" x14ac:dyDescent="0.2">
      <c r="B100" s="69" t="s">
        <v>328</v>
      </c>
      <c r="C100" s="28" t="s">
        <v>329</v>
      </c>
      <c r="D100" s="29" t="s">
        <v>331</v>
      </c>
      <c r="E100" s="30">
        <v>35710</v>
      </c>
      <c r="F100" s="31" t="s">
        <v>1187</v>
      </c>
      <c r="G100" s="30">
        <v>2770</v>
      </c>
      <c r="H100" s="32">
        <v>389</v>
      </c>
      <c r="I100" s="33">
        <f t="shared" si="3"/>
        <v>0.14043321299638989</v>
      </c>
      <c r="J100" s="34" t="str">
        <f t="shared" si="2"/>
        <v>No</v>
      </c>
    </row>
    <row r="101" spans="2:10" x14ac:dyDescent="0.2">
      <c r="B101" s="69" t="s">
        <v>332</v>
      </c>
      <c r="C101" s="28" t="s">
        <v>333</v>
      </c>
      <c r="D101" s="29" t="s">
        <v>140</v>
      </c>
      <c r="E101" s="30">
        <v>13535</v>
      </c>
      <c r="F101" s="31" t="s">
        <v>1187</v>
      </c>
      <c r="G101" s="30">
        <v>4567</v>
      </c>
      <c r="H101" s="32">
        <v>616</v>
      </c>
      <c r="I101" s="33">
        <f t="shared" si="3"/>
        <v>0.13488066564484344</v>
      </c>
      <c r="J101" s="34" t="str">
        <f t="shared" si="2"/>
        <v>No</v>
      </c>
    </row>
    <row r="102" spans="2:10" x14ac:dyDescent="0.2">
      <c r="B102" s="69" t="s">
        <v>335</v>
      </c>
      <c r="C102" s="28" t="s">
        <v>336</v>
      </c>
      <c r="D102" s="29" t="s">
        <v>337</v>
      </c>
      <c r="E102" s="30">
        <v>137130</v>
      </c>
      <c r="F102" s="31" t="s">
        <v>1188</v>
      </c>
      <c r="G102" s="30">
        <v>32662</v>
      </c>
      <c r="H102" s="32">
        <v>9992</v>
      </c>
      <c r="I102" s="33">
        <f t="shared" si="3"/>
        <v>0.30592125405670195</v>
      </c>
      <c r="J102" s="34" t="str">
        <f t="shared" si="2"/>
        <v>Yes</v>
      </c>
    </row>
    <row r="103" spans="2:10" x14ac:dyDescent="0.2">
      <c r="B103" s="69" t="s">
        <v>338</v>
      </c>
      <c r="C103" s="28" t="s">
        <v>339</v>
      </c>
      <c r="D103" s="29" t="s">
        <v>45</v>
      </c>
      <c r="E103" s="30">
        <v>4092459</v>
      </c>
      <c r="F103" s="31" t="s">
        <v>1188</v>
      </c>
      <c r="G103" s="30">
        <v>103553</v>
      </c>
      <c r="H103" s="32">
        <v>42293</v>
      </c>
      <c r="I103" s="33">
        <f t="shared" si="3"/>
        <v>0.40841887728989018</v>
      </c>
      <c r="J103" s="34" t="str">
        <f t="shared" si="2"/>
        <v>Yes</v>
      </c>
    </row>
    <row r="104" spans="2:10" x14ac:dyDescent="0.2">
      <c r="B104" s="69" t="s">
        <v>340</v>
      </c>
      <c r="C104" s="28" t="s">
        <v>341</v>
      </c>
      <c r="D104" s="29" t="s">
        <v>178</v>
      </c>
      <c r="E104" s="30">
        <v>774769</v>
      </c>
      <c r="F104" s="31" t="s">
        <v>1188</v>
      </c>
      <c r="G104" s="30">
        <v>65284</v>
      </c>
      <c r="H104" s="32">
        <v>25201</v>
      </c>
      <c r="I104" s="33">
        <f t="shared" si="3"/>
        <v>0.38602107713988115</v>
      </c>
      <c r="J104" s="34" t="str">
        <f t="shared" si="2"/>
        <v>Yes</v>
      </c>
    </row>
    <row r="105" spans="2:10" x14ac:dyDescent="0.2">
      <c r="B105" s="69" t="s">
        <v>343</v>
      </c>
      <c r="C105" s="28" t="s">
        <v>344</v>
      </c>
      <c r="D105" s="29" t="s">
        <v>137</v>
      </c>
      <c r="E105" s="30">
        <v>1024266</v>
      </c>
      <c r="F105" s="31" t="s">
        <v>1188</v>
      </c>
      <c r="G105" s="30">
        <v>106269</v>
      </c>
      <c r="H105" s="32">
        <v>14476</v>
      </c>
      <c r="I105" s="33">
        <f t="shared" si="3"/>
        <v>0.13622034647921782</v>
      </c>
      <c r="J105" s="34" t="str">
        <f t="shared" si="2"/>
        <v>No</v>
      </c>
    </row>
    <row r="106" spans="2:10" x14ac:dyDescent="0.2">
      <c r="B106" s="69" t="s">
        <v>345</v>
      </c>
      <c r="C106" s="28" t="s">
        <v>346</v>
      </c>
      <c r="D106" s="29" t="s">
        <v>45</v>
      </c>
      <c r="E106" s="30">
        <v>4092459</v>
      </c>
      <c r="F106" s="31" t="s">
        <v>1188</v>
      </c>
      <c r="G106" s="30">
        <v>170659</v>
      </c>
      <c r="H106" s="32">
        <v>27817</v>
      </c>
      <c r="I106" s="33">
        <f t="shared" si="3"/>
        <v>0.16299755653085979</v>
      </c>
      <c r="J106" s="34" t="str">
        <f t="shared" si="2"/>
        <v>No</v>
      </c>
    </row>
    <row r="107" spans="2:10" x14ac:dyDescent="0.2">
      <c r="B107" s="69" t="s">
        <v>347</v>
      </c>
      <c r="C107" s="28" t="s">
        <v>348</v>
      </c>
      <c r="D107" s="29" t="s">
        <v>350</v>
      </c>
      <c r="E107" s="30">
        <v>17187</v>
      </c>
      <c r="F107" s="31" t="s">
        <v>1188</v>
      </c>
      <c r="G107" s="30">
        <v>328</v>
      </c>
      <c r="H107" s="32">
        <v>48</v>
      </c>
      <c r="I107" s="33">
        <f t="shared" si="3"/>
        <v>0.14634146341463414</v>
      </c>
      <c r="J107" s="34" t="str">
        <f t="shared" si="2"/>
        <v>No</v>
      </c>
    </row>
    <row r="108" spans="2:10" x14ac:dyDescent="0.2">
      <c r="B108" s="69" t="s">
        <v>351</v>
      </c>
      <c r="C108" s="28" t="s">
        <v>352</v>
      </c>
      <c r="D108" s="29" t="s">
        <v>354</v>
      </c>
      <c r="E108" s="30">
        <v>15507</v>
      </c>
      <c r="F108" s="31" t="s">
        <v>1187</v>
      </c>
      <c r="G108" s="30">
        <v>96</v>
      </c>
      <c r="H108" s="32">
        <v>2</v>
      </c>
      <c r="I108" s="33">
        <f t="shared" si="3"/>
        <v>2.0833333333333332E-2</v>
      </c>
      <c r="J108" s="34" t="str">
        <f t="shared" si="2"/>
        <v>No</v>
      </c>
    </row>
    <row r="109" spans="2:10" x14ac:dyDescent="0.2">
      <c r="B109" s="69" t="s">
        <v>355</v>
      </c>
      <c r="C109" s="28" t="s">
        <v>356</v>
      </c>
      <c r="D109" s="29" t="s">
        <v>54</v>
      </c>
      <c r="E109" s="30">
        <v>1714773</v>
      </c>
      <c r="F109" s="31" t="s">
        <v>1188</v>
      </c>
      <c r="G109" s="30">
        <v>19215</v>
      </c>
      <c r="H109" s="32">
        <v>12470</v>
      </c>
      <c r="I109" s="33">
        <f t="shared" si="3"/>
        <v>0.64897215716887846</v>
      </c>
      <c r="J109" s="34" t="str">
        <f t="shared" si="2"/>
        <v>Yes</v>
      </c>
    </row>
    <row r="110" spans="2:10" x14ac:dyDescent="0.2">
      <c r="B110" s="69" t="s">
        <v>357</v>
      </c>
      <c r="C110" s="28" t="s">
        <v>358</v>
      </c>
      <c r="D110" s="29" t="s">
        <v>359</v>
      </c>
      <c r="E110" s="30">
        <v>110224</v>
      </c>
      <c r="F110" s="31" t="s">
        <v>1188</v>
      </c>
      <c r="G110" s="30">
        <v>16838</v>
      </c>
      <c r="H110" s="32">
        <v>5293</v>
      </c>
      <c r="I110" s="33">
        <f t="shared" si="3"/>
        <v>0.31434849744625254</v>
      </c>
      <c r="J110" s="34" t="str">
        <f t="shared" si="2"/>
        <v>Yes</v>
      </c>
    </row>
    <row r="111" spans="2:10" x14ac:dyDescent="0.2">
      <c r="B111" s="69" t="s">
        <v>360</v>
      </c>
      <c r="C111" s="28" t="s">
        <v>361</v>
      </c>
      <c r="D111" s="29" t="s">
        <v>362</v>
      </c>
      <c r="E111" s="30">
        <v>86129</v>
      </c>
      <c r="F111" s="31" t="s">
        <v>1188</v>
      </c>
      <c r="G111" s="30">
        <v>17451</v>
      </c>
      <c r="H111" s="32">
        <v>4072</v>
      </c>
      <c r="I111" s="33">
        <f t="shared" si="3"/>
        <v>0.23333906366397342</v>
      </c>
      <c r="J111" s="34" t="str">
        <f t="shared" si="2"/>
        <v>No</v>
      </c>
    </row>
    <row r="112" spans="2:10" x14ac:dyDescent="0.2">
      <c r="B112" s="69" t="s">
        <v>363</v>
      </c>
      <c r="C112" s="28" t="s">
        <v>364</v>
      </c>
      <c r="D112" s="29" t="s">
        <v>174</v>
      </c>
      <c r="E112" s="30">
        <v>800647</v>
      </c>
      <c r="F112" s="31" t="s">
        <v>1188</v>
      </c>
      <c r="G112" s="30">
        <v>15778</v>
      </c>
      <c r="H112" s="32">
        <v>2070</v>
      </c>
      <c r="I112" s="33">
        <f t="shared" si="3"/>
        <v>0.13119533527696792</v>
      </c>
      <c r="J112" s="34" t="str">
        <f t="shared" si="2"/>
        <v>No</v>
      </c>
    </row>
    <row r="113" spans="1:10" x14ac:dyDescent="0.2">
      <c r="B113" s="69" t="s">
        <v>365</v>
      </c>
      <c r="C113" s="28" t="s">
        <v>366</v>
      </c>
      <c r="D113" s="29" t="s">
        <v>368</v>
      </c>
      <c r="E113" s="30">
        <v>9044</v>
      </c>
      <c r="F113" s="31" t="s">
        <v>1187</v>
      </c>
      <c r="G113" s="30">
        <v>940</v>
      </c>
      <c r="H113" s="32">
        <v>414</v>
      </c>
      <c r="I113" s="33">
        <f t="shared" si="3"/>
        <v>0.44042553191489364</v>
      </c>
      <c r="J113" s="34" t="str">
        <f t="shared" si="2"/>
        <v>Yes</v>
      </c>
    </row>
    <row r="114" spans="1:10" x14ac:dyDescent="0.2">
      <c r="B114" s="69" t="s">
        <v>369</v>
      </c>
      <c r="C114" s="28" t="s">
        <v>370</v>
      </c>
      <c r="D114" s="29" t="s">
        <v>372</v>
      </c>
      <c r="E114" s="30">
        <v>48879</v>
      </c>
      <c r="F114" s="31" t="s">
        <v>1187</v>
      </c>
      <c r="G114" s="30">
        <v>9681</v>
      </c>
      <c r="H114" s="32">
        <v>2389</v>
      </c>
      <c r="I114" s="33">
        <f t="shared" si="3"/>
        <v>0.24677202768309059</v>
      </c>
      <c r="J114" s="34" t="str">
        <f t="shared" si="2"/>
        <v>Yes</v>
      </c>
    </row>
    <row r="115" spans="1:10" x14ac:dyDescent="0.2">
      <c r="B115" s="69" t="s">
        <v>373</v>
      </c>
      <c r="C115" s="28" t="s">
        <v>374</v>
      </c>
      <c r="D115" s="29" t="s">
        <v>74</v>
      </c>
      <c r="E115" s="30">
        <v>1809034</v>
      </c>
      <c r="F115" s="31" t="s">
        <v>1188</v>
      </c>
      <c r="G115" s="30">
        <v>65320</v>
      </c>
      <c r="H115" s="32">
        <v>12880</v>
      </c>
      <c r="I115" s="33">
        <f t="shared" si="3"/>
        <v>0.19718309859154928</v>
      </c>
      <c r="J115" s="34" t="str">
        <f t="shared" si="2"/>
        <v>No</v>
      </c>
    </row>
    <row r="116" spans="1:10" x14ac:dyDescent="0.2">
      <c r="B116" s="69" t="s">
        <v>376</v>
      </c>
      <c r="C116" s="28" t="s">
        <v>377</v>
      </c>
      <c r="D116" s="29" t="s">
        <v>379</v>
      </c>
      <c r="E116" s="30">
        <v>38437</v>
      </c>
      <c r="F116" s="31" t="s">
        <v>1187</v>
      </c>
      <c r="G116" s="30">
        <v>188</v>
      </c>
      <c r="H116" s="32">
        <v>4</v>
      </c>
      <c r="I116" s="33">
        <f t="shared" si="3"/>
        <v>2.1276595744680851E-2</v>
      </c>
      <c r="J116" s="34" t="str">
        <f t="shared" si="2"/>
        <v>No</v>
      </c>
    </row>
    <row r="117" spans="1:10" x14ac:dyDescent="0.2">
      <c r="B117" s="69" t="s">
        <v>380</v>
      </c>
      <c r="C117" s="28" t="s">
        <v>381</v>
      </c>
      <c r="D117" s="29" t="s">
        <v>383</v>
      </c>
      <c r="E117" s="30">
        <v>3719</v>
      </c>
      <c r="F117" s="31" t="s">
        <v>1187</v>
      </c>
      <c r="G117" s="30">
        <v>425</v>
      </c>
      <c r="H117" s="32">
        <v>56</v>
      </c>
      <c r="I117" s="33">
        <f t="shared" si="3"/>
        <v>0.13176470588235295</v>
      </c>
      <c r="J117" s="34" t="str">
        <f t="shared" si="2"/>
        <v>No</v>
      </c>
    </row>
    <row r="118" spans="1:10" x14ac:dyDescent="0.2">
      <c r="B118" s="27" t="s">
        <v>384</v>
      </c>
      <c r="C118" s="28" t="s">
        <v>385</v>
      </c>
      <c r="D118" s="29" t="s">
        <v>386</v>
      </c>
      <c r="E118" s="30">
        <v>4139</v>
      </c>
      <c r="F118" s="31" t="s">
        <v>1187</v>
      </c>
      <c r="G118" s="30">
        <v>681</v>
      </c>
      <c r="H118" s="32">
        <v>55</v>
      </c>
      <c r="I118" s="33">
        <f t="shared" si="3"/>
        <v>8.0763582966226141E-2</v>
      </c>
      <c r="J118" s="34" t="str">
        <f t="shared" si="2"/>
        <v>No</v>
      </c>
    </row>
    <row r="119" spans="1:10" x14ac:dyDescent="0.2">
      <c r="B119" s="69" t="s">
        <v>387</v>
      </c>
      <c r="C119" s="28" t="s">
        <v>388</v>
      </c>
      <c r="D119" s="29" t="s">
        <v>90</v>
      </c>
      <c r="E119" s="30">
        <v>340223</v>
      </c>
      <c r="F119" s="31" t="s">
        <v>1188</v>
      </c>
      <c r="G119" s="30">
        <v>181198</v>
      </c>
      <c r="H119" s="32">
        <v>35047</v>
      </c>
      <c r="I119" s="33">
        <f t="shared" si="3"/>
        <v>0.19341824964955462</v>
      </c>
      <c r="J119" s="34" t="str">
        <f t="shared" si="2"/>
        <v>No</v>
      </c>
    </row>
    <row r="120" spans="1:10" x14ac:dyDescent="0.2">
      <c r="A120" s="35"/>
      <c r="B120" s="36" t="s">
        <v>389</v>
      </c>
      <c r="C120" s="28" t="s">
        <v>390</v>
      </c>
      <c r="D120" s="29" t="s">
        <v>62</v>
      </c>
      <c r="E120" s="30">
        <v>2368139</v>
      </c>
      <c r="F120" s="31" t="s">
        <v>1188</v>
      </c>
      <c r="G120" s="30">
        <v>60600</v>
      </c>
      <c r="H120" s="32">
        <v>12242</v>
      </c>
      <c r="I120" s="33">
        <f t="shared" si="3"/>
        <v>0.20201320132013201</v>
      </c>
      <c r="J120" s="34" t="str">
        <f t="shared" si="2"/>
        <v>No</v>
      </c>
    </row>
    <row r="121" spans="1:10" x14ac:dyDescent="0.2">
      <c r="B121" s="27" t="s">
        <v>392</v>
      </c>
      <c r="C121" s="28" t="s">
        <v>393</v>
      </c>
      <c r="D121" s="29" t="s">
        <v>395</v>
      </c>
      <c r="E121" s="30">
        <v>4128</v>
      </c>
      <c r="F121" s="31" t="s">
        <v>1187</v>
      </c>
      <c r="G121" s="30">
        <v>390</v>
      </c>
      <c r="H121" s="32">
        <v>28</v>
      </c>
      <c r="I121" s="33">
        <f t="shared" si="3"/>
        <v>7.179487179487179E-2</v>
      </c>
      <c r="J121" s="34" t="str">
        <f t="shared" si="2"/>
        <v>No</v>
      </c>
    </row>
    <row r="122" spans="1:10" x14ac:dyDescent="0.2">
      <c r="B122" s="27" t="s">
        <v>396</v>
      </c>
      <c r="C122" s="28" t="s">
        <v>397</v>
      </c>
      <c r="D122" s="29" t="s">
        <v>399</v>
      </c>
      <c r="E122" s="30">
        <v>26405</v>
      </c>
      <c r="F122" s="31" t="s">
        <v>1187</v>
      </c>
      <c r="G122" s="30">
        <v>8204</v>
      </c>
      <c r="H122" s="32">
        <v>2272</v>
      </c>
      <c r="I122" s="33">
        <f t="shared" si="3"/>
        <v>0.27693807898586054</v>
      </c>
      <c r="J122" s="34" t="str">
        <f t="shared" si="2"/>
        <v>Yes</v>
      </c>
    </row>
    <row r="123" spans="1:10" x14ac:dyDescent="0.2">
      <c r="B123" s="27" t="s">
        <v>400</v>
      </c>
      <c r="C123" s="28" t="s">
        <v>401</v>
      </c>
      <c r="D123" s="29" t="s">
        <v>402</v>
      </c>
      <c r="E123" s="30">
        <v>19807</v>
      </c>
      <c r="F123" s="31" t="s">
        <v>1187</v>
      </c>
      <c r="G123" s="30">
        <v>2217</v>
      </c>
      <c r="H123" s="32">
        <v>565</v>
      </c>
      <c r="I123" s="33">
        <f t="shared" si="3"/>
        <v>0.25484889490302209</v>
      </c>
      <c r="J123" s="34" t="str">
        <f t="shared" si="2"/>
        <v>Yes</v>
      </c>
    </row>
    <row r="124" spans="1:10" x14ac:dyDescent="0.2">
      <c r="B124" s="27" t="s">
        <v>403</v>
      </c>
      <c r="C124" s="28" t="s">
        <v>404</v>
      </c>
      <c r="D124" s="29" t="s">
        <v>406</v>
      </c>
      <c r="E124" s="30">
        <v>5410</v>
      </c>
      <c r="F124" s="31" t="s">
        <v>1187</v>
      </c>
      <c r="G124" s="30">
        <v>304</v>
      </c>
      <c r="H124" s="32">
        <v>14</v>
      </c>
      <c r="I124" s="33">
        <f t="shared" si="3"/>
        <v>4.6052631578947366E-2</v>
      </c>
      <c r="J124" s="34" t="str">
        <f t="shared" si="2"/>
        <v>No</v>
      </c>
    </row>
    <row r="125" spans="1:10" x14ac:dyDescent="0.2">
      <c r="B125" s="27" t="s">
        <v>407</v>
      </c>
      <c r="C125" s="28" t="s">
        <v>408</v>
      </c>
      <c r="D125" s="29" t="s">
        <v>410</v>
      </c>
      <c r="E125" s="30">
        <v>37890</v>
      </c>
      <c r="F125" s="31" t="s">
        <v>1187</v>
      </c>
      <c r="G125" s="30">
        <v>5017</v>
      </c>
      <c r="H125" s="32">
        <v>556</v>
      </c>
      <c r="I125" s="33">
        <f t="shared" si="3"/>
        <v>0.1108232011162049</v>
      </c>
      <c r="J125" s="34" t="str">
        <f t="shared" si="2"/>
        <v>No</v>
      </c>
    </row>
    <row r="126" spans="1:10" x14ac:dyDescent="0.2">
      <c r="B126" s="27" t="s">
        <v>411</v>
      </c>
      <c r="C126" s="28" t="s">
        <v>412</v>
      </c>
      <c r="D126" s="29" t="s">
        <v>229</v>
      </c>
      <c r="E126" s="30">
        <v>3355</v>
      </c>
      <c r="F126" s="31" t="s">
        <v>1187</v>
      </c>
      <c r="G126" s="30">
        <v>147</v>
      </c>
      <c r="H126" s="32">
        <v>11</v>
      </c>
      <c r="I126" s="33">
        <f t="shared" si="3"/>
        <v>7.4829931972789115E-2</v>
      </c>
      <c r="J126" s="34" t="str">
        <f t="shared" si="2"/>
        <v>No</v>
      </c>
    </row>
    <row r="127" spans="1:10" x14ac:dyDescent="0.2">
      <c r="B127" s="27" t="s">
        <v>413</v>
      </c>
      <c r="C127" s="28" t="s">
        <v>414</v>
      </c>
      <c r="D127" s="29" t="s">
        <v>416</v>
      </c>
      <c r="E127" s="30">
        <v>3367</v>
      </c>
      <c r="F127" s="31" t="s">
        <v>1187</v>
      </c>
      <c r="G127" s="30">
        <v>38</v>
      </c>
      <c r="H127" s="32">
        <v>4</v>
      </c>
      <c r="I127" s="33">
        <f t="shared" si="3"/>
        <v>0.10526315789473684</v>
      </c>
      <c r="J127" s="34" t="str">
        <f t="shared" si="2"/>
        <v>No</v>
      </c>
    </row>
    <row r="128" spans="1:10" x14ac:dyDescent="0.2">
      <c r="B128" s="27" t="s">
        <v>417</v>
      </c>
      <c r="C128" s="28" t="s">
        <v>418</v>
      </c>
      <c r="D128" s="29" t="s">
        <v>45</v>
      </c>
      <c r="E128" s="30">
        <v>4092459</v>
      </c>
      <c r="F128" s="31" t="s">
        <v>1188</v>
      </c>
      <c r="G128" s="30">
        <v>174287</v>
      </c>
      <c r="H128" s="32">
        <v>30413</v>
      </c>
      <c r="I128" s="33">
        <f t="shared" si="3"/>
        <v>0.17449953238049884</v>
      </c>
      <c r="J128" s="34" t="str">
        <f t="shared" si="2"/>
        <v>No</v>
      </c>
    </row>
    <row r="129" spans="2:10" x14ac:dyDescent="0.2">
      <c r="B129" s="27" t="s">
        <v>419</v>
      </c>
      <c r="C129" s="28" t="s">
        <v>420</v>
      </c>
      <c r="D129" s="29" t="s">
        <v>421</v>
      </c>
      <c r="E129" s="30">
        <v>14075</v>
      </c>
      <c r="F129" s="31" t="s">
        <v>1187</v>
      </c>
      <c r="G129" s="30">
        <v>652</v>
      </c>
      <c r="H129" s="32">
        <v>64</v>
      </c>
      <c r="I129" s="33">
        <f t="shared" si="3"/>
        <v>9.815950920245399E-2</v>
      </c>
      <c r="J129" s="34" t="str">
        <f t="shared" si="2"/>
        <v>No</v>
      </c>
    </row>
    <row r="130" spans="2:10" x14ac:dyDescent="0.2">
      <c r="B130" s="27" t="s">
        <v>422</v>
      </c>
      <c r="C130" s="28" t="s">
        <v>423</v>
      </c>
      <c r="D130" s="29" t="s">
        <v>424</v>
      </c>
      <c r="E130" s="30">
        <v>58458</v>
      </c>
      <c r="F130" s="31" t="s">
        <v>1187</v>
      </c>
      <c r="G130" s="30">
        <v>26826</v>
      </c>
      <c r="H130" s="32">
        <v>3447</v>
      </c>
      <c r="I130" s="33">
        <f t="shared" si="3"/>
        <v>0.12849474390516663</v>
      </c>
      <c r="J130" s="34" t="str">
        <f t="shared" si="2"/>
        <v>No</v>
      </c>
    </row>
    <row r="131" spans="2:10" x14ac:dyDescent="0.2">
      <c r="B131" s="27" t="s">
        <v>425</v>
      </c>
      <c r="C131" s="28" t="s">
        <v>426</v>
      </c>
      <c r="D131" s="29" t="s">
        <v>427</v>
      </c>
      <c r="E131" s="30">
        <v>149610</v>
      </c>
      <c r="F131" s="31" t="s">
        <v>1188</v>
      </c>
      <c r="G131" s="30">
        <v>2098</v>
      </c>
      <c r="H131" s="32">
        <v>222</v>
      </c>
      <c r="I131" s="33">
        <f t="shared" si="3"/>
        <v>0.10581506196377502</v>
      </c>
      <c r="J131" s="34" t="str">
        <f t="shared" si="2"/>
        <v>No</v>
      </c>
    </row>
    <row r="132" spans="2:10" x14ac:dyDescent="0.2">
      <c r="B132" s="27" t="s">
        <v>428</v>
      </c>
      <c r="C132" s="28" t="s">
        <v>429</v>
      </c>
      <c r="D132" s="29" t="s">
        <v>45</v>
      </c>
      <c r="E132" s="30">
        <v>4092459</v>
      </c>
      <c r="F132" s="31" t="s">
        <v>1188</v>
      </c>
      <c r="G132" s="30">
        <v>47745</v>
      </c>
      <c r="H132" s="32">
        <v>28448</v>
      </c>
      <c r="I132" s="33">
        <f t="shared" si="3"/>
        <v>0.59583202429573778</v>
      </c>
      <c r="J132" s="34" t="str">
        <f t="shared" si="2"/>
        <v>Yes</v>
      </c>
    </row>
    <row r="133" spans="2:10" x14ac:dyDescent="0.2">
      <c r="B133" s="27" t="s">
        <v>430</v>
      </c>
      <c r="C133" s="28" t="s">
        <v>431</v>
      </c>
      <c r="D133" s="29" t="s">
        <v>433</v>
      </c>
      <c r="E133" s="30">
        <v>6446</v>
      </c>
      <c r="F133" s="31" t="s">
        <v>1187</v>
      </c>
      <c r="G133" s="30">
        <v>986</v>
      </c>
      <c r="H133" s="32">
        <v>41</v>
      </c>
      <c r="I133" s="33">
        <f t="shared" si="3"/>
        <v>4.1582150101419878E-2</v>
      </c>
      <c r="J133" s="34" t="str">
        <f t="shared" si="2"/>
        <v>No</v>
      </c>
    </row>
    <row r="134" spans="2:10" x14ac:dyDescent="0.2">
      <c r="B134" s="27" t="s">
        <v>434</v>
      </c>
      <c r="C134" s="28" t="s">
        <v>435</v>
      </c>
      <c r="D134" s="29" t="s">
        <v>74</v>
      </c>
      <c r="E134" s="30">
        <v>1809034</v>
      </c>
      <c r="F134" s="31" t="s">
        <v>1188</v>
      </c>
      <c r="G134" s="30">
        <v>213220</v>
      </c>
      <c r="H134" s="32">
        <v>61291</v>
      </c>
      <c r="I134" s="33">
        <f t="shared" si="3"/>
        <v>0.28745427258230938</v>
      </c>
      <c r="J134" s="34" t="str">
        <f t="shared" ref="J134:J197" si="4">IF(AND(F134="Non-Metro",I134&gt;=$J$1),"Yes",IF(AND(F134="Metro",I134&gt;=$J$3),"Yes","No"))</f>
        <v>Yes</v>
      </c>
    </row>
    <row r="135" spans="2:10" x14ac:dyDescent="0.2">
      <c r="B135" s="27" t="s">
        <v>438</v>
      </c>
      <c r="C135" s="28" t="s">
        <v>439</v>
      </c>
      <c r="D135" s="29" t="s">
        <v>62</v>
      </c>
      <c r="E135" s="30">
        <v>2368139</v>
      </c>
      <c r="F135" s="31" t="s">
        <v>1188</v>
      </c>
      <c r="G135" s="30">
        <v>89745</v>
      </c>
      <c r="H135" s="32">
        <v>20881</v>
      </c>
      <c r="I135" s="33">
        <f t="shared" ref="I135:I198" si="5">H135/G135</f>
        <v>0.23267034375174103</v>
      </c>
      <c r="J135" s="34" t="str">
        <f t="shared" si="4"/>
        <v>No</v>
      </c>
    </row>
    <row r="136" spans="2:10" x14ac:dyDescent="0.2">
      <c r="B136" s="27" t="s">
        <v>441</v>
      </c>
      <c r="C136" s="28" t="s">
        <v>442</v>
      </c>
      <c r="D136" s="29" t="s">
        <v>444</v>
      </c>
      <c r="E136" s="30">
        <v>3057</v>
      </c>
      <c r="F136" s="31" t="s">
        <v>1187</v>
      </c>
      <c r="G136" s="30">
        <v>291</v>
      </c>
      <c r="H136" s="32">
        <v>34</v>
      </c>
      <c r="I136" s="33">
        <f t="shared" si="5"/>
        <v>0.11683848797250859</v>
      </c>
      <c r="J136" s="34" t="str">
        <f t="shared" si="4"/>
        <v>No</v>
      </c>
    </row>
    <row r="137" spans="2:10" x14ac:dyDescent="0.2">
      <c r="B137" s="27" t="s">
        <v>445</v>
      </c>
      <c r="C137" s="28" t="s">
        <v>446</v>
      </c>
      <c r="D137" s="29" t="s">
        <v>74</v>
      </c>
      <c r="E137" s="30">
        <v>1809034</v>
      </c>
      <c r="F137" s="31" t="s">
        <v>1188</v>
      </c>
      <c r="G137" s="30">
        <v>72081</v>
      </c>
      <c r="H137" s="32">
        <v>2742</v>
      </c>
      <c r="I137" s="33">
        <f t="shared" si="5"/>
        <v>3.8040537728388897E-2</v>
      </c>
      <c r="J137" s="34" t="str">
        <f t="shared" si="4"/>
        <v>No</v>
      </c>
    </row>
    <row r="138" spans="2:10" x14ac:dyDescent="0.2">
      <c r="B138" s="27" t="s">
        <v>448</v>
      </c>
      <c r="C138" s="28" t="s">
        <v>449</v>
      </c>
      <c r="D138" s="29" t="s">
        <v>451</v>
      </c>
      <c r="E138" s="30">
        <v>36273</v>
      </c>
      <c r="F138" s="31" t="s">
        <v>1187</v>
      </c>
      <c r="G138" s="30">
        <v>6947</v>
      </c>
      <c r="H138" s="32">
        <v>1885</v>
      </c>
      <c r="I138" s="33">
        <f t="shared" si="5"/>
        <v>0.27134014682596802</v>
      </c>
      <c r="J138" s="34" t="str">
        <f t="shared" si="4"/>
        <v>Yes</v>
      </c>
    </row>
    <row r="139" spans="2:10" x14ac:dyDescent="0.2">
      <c r="B139" s="27" t="s">
        <v>452</v>
      </c>
      <c r="C139" s="28" t="s">
        <v>453</v>
      </c>
      <c r="D139" s="29" t="s">
        <v>455</v>
      </c>
      <c r="E139" s="30">
        <v>194851</v>
      </c>
      <c r="F139" s="31" t="s">
        <v>1188</v>
      </c>
      <c r="G139" s="30">
        <v>82978</v>
      </c>
      <c r="H139" s="32">
        <v>14923</v>
      </c>
      <c r="I139" s="33">
        <f t="shared" si="5"/>
        <v>0.17984284991202487</v>
      </c>
      <c r="J139" s="34" t="str">
        <f t="shared" si="4"/>
        <v>No</v>
      </c>
    </row>
    <row r="140" spans="2:10" x14ac:dyDescent="0.2">
      <c r="B140" s="27" t="s">
        <v>456</v>
      </c>
      <c r="C140" s="28" t="s">
        <v>457</v>
      </c>
      <c r="D140" s="29" t="s">
        <v>170</v>
      </c>
      <c r="E140" s="30">
        <v>209714</v>
      </c>
      <c r="F140" s="31" t="s">
        <v>1188</v>
      </c>
      <c r="G140" s="30">
        <v>16709</v>
      </c>
      <c r="H140" s="32">
        <v>2456</v>
      </c>
      <c r="I140" s="33">
        <f t="shared" si="5"/>
        <v>0.14698665389909629</v>
      </c>
      <c r="J140" s="34" t="str">
        <f t="shared" si="4"/>
        <v>No</v>
      </c>
    </row>
    <row r="141" spans="2:10" x14ac:dyDescent="0.2">
      <c r="B141" s="27" t="s">
        <v>459</v>
      </c>
      <c r="C141" s="28" t="s">
        <v>460</v>
      </c>
      <c r="D141" s="29" t="s">
        <v>462</v>
      </c>
      <c r="E141" s="30">
        <v>49625</v>
      </c>
      <c r="F141" s="31" t="s">
        <v>1187</v>
      </c>
      <c r="G141" s="30">
        <v>25377</v>
      </c>
      <c r="H141" s="32">
        <v>2281</v>
      </c>
      <c r="I141" s="33">
        <f t="shared" si="5"/>
        <v>8.9884541119911732E-2</v>
      </c>
      <c r="J141" s="34" t="str">
        <f t="shared" si="4"/>
        <v>No</v>
      </c>
    </row>
    <row r="142" spans="2:10" x14ac:dyDescent="0.2">
      <c r="B142" s="27" t="s">
        <v>463</v>
      </c>
      <c r="C142" s="28" t="s">
        <v>464</v>
      </c>
      <c r="D142" s="29" t="s">
        <v>62</v>
      </c>
      <c r="E142" s="30">
        <v>2368139</v>
      </c>
      <c r="F142" s="31" t="s">
        <v>1188</v>
      </c>
      <c r="G142" s="30">
        <v>297578</v>
      </c>
      <c r="H142" s="32">
        <v>118207</v>
      </c>
      <c r="I142" s="33">
        <f t="shared" si="5"/>
        <v>0.39723030600380405</v>
      </c>
      <c r="J142" s="34" t="str">
        <f t="shared" si="4"/>
        <v>Yes</v>
      </c>
    </row>
    <row r="143" spans="2:10" x14ac:dyDescent="0.2">
      <c r="B143" s="27" t="s">
        <v>466</v>
      </c>
      <c r="C143" s="28" t="s">
        <v>467</v>
      </c>
      <c r="D143" s="29" t="s">
        <v>469</v>
      </c>
      <c r="E143" s="30">
        <v>14786</v>
      </c>
      <c r="F143" s="31" t="s">
        <v>1187</v>
      </c>
      <c r="G143" s="30">
        <v>2615</v>
      </c>
      <c r="H143" s="32">
        <v>535</v>
      </c>
      <c r="I143" s="33">
        <f t="shared" si="5"/>
        <v>0.2045889101338432</v>
      </c>
      <c r="J143" s="34" t="str">
        <f t="shared" si="4"/>
        <v>Yes</v>
      </c>
    </row>
    <row r="144" spans="2:10" x14ac:dyDescent="0.2">
      <c r="B144" s="27" t="s">
        <v>470</v>
      </c>
      <c r="C144" s="28" t="s">
        <v>471</v>
      </c>
      <c r="D144" s="29" t="s">
        <v>45</v>
      </c>
      <c r="E144" s="30">
        <v>4092459</v>
      </c>
      <c r="F144" s="31" t="s">
        <v>1188</v>
      </c>
      <c r="G144" s="30">
        <v>162496</v>
      </c>
      <c r="H144" s="32">
        <v>19563</v>
      </c>
      <c r="I144" s="33">
        <f t="shared" si="5"/>
        <v>0.12039065576998818</v>
      </c>
      <c r="J144" s="34" t="str">
        <f t="shared" si="4"/>
        <v>No</v>
      </c>
    </row>
    <row r="145" spans="2:10" x14ac:dyDescent="0.2">
      <c r="B145" s="27" t="s">
        <v>473</v>
      </c>
      <c r="C145" s="28" t="s">
        <v>474</v>
      </c>
      <c r="D145" s="29" t="s">
        <v>475</v>
      </c>
      <c r="E145" s="30">
        <v>41964</v>
      </c>
      <c r="F145" s="31" t="s">
        <v>1187</v>
      </c>
      <c r="G145" s="30">
        <v>1434</v>
      </c>
      <c r="H145" s="32">
        <v>42</v>
      </c>
      <c r="I145" s="33">
        <f t="shared" si="5"/>
        <v>2.9288702928870293E-2</v>
      </c>
      <c r="J145" s="34" t="str">
        <f t="shared" si="4"/>
        <v>No</v>
      </c>
    </row>
    <row r="146" spans="2:10" x14ac:dyDescent="0.2">
      <c r="B146" s="37" t="s">
        <v>476</v>
      </c>
      <c r="C146" s="28" t="s">
        <v>477</v>
      </c>
      <c r="D146" s="29" t="s">
        <v>254</v>
      </c>
      <c r="E146" s="30">
        <v>585375</v>
      </c>
      <c r="F146" s="31" t="s">
        <v>1188</v>
      </c>
      <c r="G146" s="30">
        <v>31099</v>
      </c>
      <c r="H146" s="32">
        <v>9347</v>
      </c>
      <c r="I146" s="33">
        <f t="shared" si="5"/>
        <v>0.30055628798353645</v>
      </c>
      <c r="J146" s="34" t="str">
        <f t="shared" si="4"/>
        <v>Yes</v>
      </c>
    </row>
    <row r="147" spans="2:10" x14ac:dyDescent="0.2">
      <c r="B147" s="37" t="s">
        <v>478</v>
      </c>
      <c r="C147" s="28" t="s">
        <v>479</v>
      </c>
      <c r="D147" s="29" t="s">
        <v>74</v>
      </c>
      <c r="E147" s="30">
        <v>1809034</v>
      </c>
      <c r="F147" s="31" t="s">
        <v>1188</v>
      </c>
      <c r="G147" s="30">
        <v>6954</v>
      </c>
      <c r="H147" s="32">
        <v>349</v>
      </c>
      <c r="I147" s="33">
        <f t="shared" si="5"/>
        <v>5.0186942766752951E-2</v>
      </c>
      <c r="J147" s="34" t="str">
        <f t="shared" si="4"/>
        <v>No</v>
      </c>
    </row>
    <row r="148" spans="2:10" x14ac:dyDescent="0.2">
      <c r="B148" s="27" t="s">
        <v>481</v>
      </c>
      <c r="C148" s="28" t="s">
        <v>482</v>
      </c>
      <c r="D148" s="29" t="s">
        <v>483</v>
      </c>
      <c r="E148" s="30">
        <v>19719</v>
      </c>
      <c r="F148" s="31" t="s">
        <v>1187</v>
      </c>
      <c r="G148" s="30">
        <v>1878</v>
      </c>
      <c r="H148" s="32">
        <v>107</v>
      </c>
      <c r="I148" s="33">
        <f t="shared" si="5"/>
        <v>5.6975505857294995E-2</v>
      </c>
      <c r="J148" s="34" t="str">
        <f t="shared" si="4"/>
        <v>No</v>
      </c>
    </row>
    <row r="149" spans="2:10" x14ac:dyDescent="0.2">
      <c r="B149" s="37" t="s">
        <v>484</v>
      </c>
      <c r="C149" s="28" t="s">
        <v>485</v>
      </c>
      <c r="D149" s="29" t="s">
        <v>103</v>
      </c>
      <c r="E149" s="30">
        <v>782341</v>
      </c>
      <c r="F149" s="31" t="s">
        <v>1188</v>
      </c>
      <c r="G149" s="30">
        <v>160075</v>
      </c>
      <c r="H149" s="32">
        <v>19210</v>
      </c>
      <c r="I149" s="33">
        <f t="shared" si="5"/>
        <v>0.12000624707168515</v>
      </c>
      <c r="J149" s="34" t="str">
        <f t="shared" si="4"/>
        <v>No</v>
      </c>
    </row>
    <row r="150" spans="2:10" x14ac:dyDescent="0.2">
      <c r="B150" s="27" t="s">
        <v>486</v>
      </c>
      <c r="C150" s="28" t="s">
        <v>487</v>
      </c>
      <c r="D150" s="29" t="s">
        <v>489</v>
      </c>
      <c r="E150" s="30">
        <v>13977</v>
      </c>
      <c r="F150" s="31" t="s">
        <v>1187</v>
      </c>
      <c r="G150" s="30">
        <v>1417</v>
      </c>
      <c r="H150" s="32">
        <v>420</v>
      </c>
      <c r="I150" s="33">
        <f t="shared" si="5"/>
        <v>0.29640084685956247</v>
      </c>
      <c r="J150" s="34" t="str">
        <f t="shared" si="4"/>
        <v>Yes</v>
      </c>
    </row>
    <row r="151" spans="2:10" x14ac:dyDescent="0.2">
      <c r="B151" s="27" t="s">
        <v>490</v>
      </c>
      <c r="C151" s="28" t="s">
        <v>491</v>
      </c>
      <c r="D151" s="29" t="s">
        <v>493</v>
      </c>
      <c r="E151" s="30">
        <v>278831</v>
      </c>
      <c r="F151" s="31" t="s">
        <v>1188</v>
      </c>
      <c r="G151" s="30">
        <v>30138</v>
      </c>
      <c r="H151" s="32">
        <v>14587</v>
      </c>
      <c r="I151" s="33">
        <f t="shared" si="5"/>
        <v>0.48400690158603754</v>
      </c>
      <c r="J151" s="34" t="str">
        <f t="shared" si="4"/>
        <v>Yes</v>
      </c>
    </row>
    <row r="152" spans="2:10" x14ac:dyDescent="0.2">
      <c r="B152" s="27" t="s">
        <v>494</v>
      </c>
      <c r="C152" s="28" t="s">
        <v>495</v>
      </c>
      <c r="D152" s="29" t="s">
        <v>462</v>
      </c>
      <c r="E152" s="30">
        <v>49625</v>
      </c>
      <c r="F152" s="31" t="s">
        <v>1187</v>
      </c>
      <c r="G152" s="30">
        <v>72169</v>
      </c>
      <c r="H152" s="32">
        <v>0</v>
      </c>
      <c r="I152" s="33">
        <f t="shared" si="5"/>
        <v>0</v>
      </c>
      <c r="J152" s="34" t="str">
        <f t="shared" si="4"/>
        <v>No</v>
      </c>
    </row>
    <row r="153" spans="2:10" x14ac:dyDescent="0.2">
      <c r="B153" s="27" t="s">
        <v>496</v>
      </c>
      <c r="C153" s="28" t="s">
        <v>497</v>
      </c>
      <c r="D153" s="29" t="s">
        <v>111</v>
      </c>
      <c r="E153" s="30">
        <v>10501</v>
      </c>
      <c r="F153" s="31" t="s">
        <v>1187</v>
      </c>
      <c r="G153" s="30">
        <v>277</v>
      </c>
      <c r="H153" s="32">
        <v>41</v>
      </c>
      <c r="I153" s="33">
        <f t="shared" si="5"/>
        <v>0.14801444043321299</v>
      </c>
      <c r="J153" s="34" t="str">
        <f t="shared" si="4"/>
        <v>No</v>
      </c>
    </row>
    <row r="154" spans="2:10" x14ac:dyDescent="0.2">
      <c r="B154" s="27" t="s">
        <v>498</v>
      </c>
      <c r="C154" s="28" t="s">
        <v>499</v>
      </c>
      <c r="D154" s="29" t="s">
        <v>174</v>
      </c>
      <c r="E154" s="30">
        <v>800647</v>
      </c>
      <c r="F154" s="31" t="s">
        <v>1188</v>
      </c>
      <c r="G154" s="30">
        <v>64438</v>
      </c>
      <c r="H154" s="32">
        <v>21464</v>
      </c>
      <c r="I154" s="33">
        <f t="shared" si="5"/>
        <v>0.33309537850336757</v>
      </c>
      <c r="J154" s="34" t="str">
        <f t="shared" si="4"/>
        <v>Yes</v>
      </c>
    </row>
    <row r="155" spans="2:10" x14ac:dyDescent="0.2">
      <c r="B155" s="27" t="s">
        <v>501</v>
      </c>
      <c r="C155" s="28" t="s">
        <v>502</v>
      </c>
      <c r="D155" s="29" t="s">
        <v>503</v>
      </c>
      <c r="E155" s="30">
        <v>64524</v>
      </c>
      <c r="F155" s="31" t="s">
        <v>1187</v>
      </c>
      <c r="G155" s="30">
        <v>23247</v>
      </c>
      <c r="H155" s="32">
        <v>4771</v>
      </c>
      <c r="I155" s="33">
        <f t="shared" si="5"/>
        <v>0.20523078246655482</v>
      </c>
      <c r="J155" s="34" t="str">
        <f t="shared" si="4"/>
        <v>Yes</v>
      </c>
    </row>
    <row r="156" spans="2:10" x14ac:dyDescent="0.2">
      <c r="B156" s="27" t="s">
        <v>504</v>
      </c>
      <c r="C156" s="28" t="s">
        <v>505</v>
      </c>
      <c r="D156" s="29" t="s">
        <v>507</v>
      </c>
      <c r="E156" s="30">
        <v>59127</v>
      </c>
      <c r="F156" s="31" t="s">
        <v>1188</v>
      </c>
      <c r="G156" s="30">
        <v>19415</v>
      </c>
      <c r="H156" s="32">
        <v>4046</v>
      </c>
      <c r="I156" s="33">
        <f t="shared" si="5"/>
        <v>0.20839557043523049</v>
      </c>
      <c r="J156" s="34" t="str">
        <f t="shared" si="4"/>
        <v>No</v>
      </c>
    </row>
    <row r="157" spans="2:10" x14ac:dyDescent="0.2">
      <c r="B157" s="27" t="s">
        <v>508</v>
      </c>
      <c r="C157" s="28" t="s">
        <v>509</v>
      </c>
      <c r="D157" s="29" t="s">
        <v>74</v>
      </c>
      <c r="E157" s="30">
        <v>1809034</v>
      </c>
      <c r="F157" s="31" t="s">
        <v>1188</v>
      </c>
      <c r="G157" s="30">
        <v>79209</v>
      </c>
      <c r="H157" s="32">
        <v>15243</v>
      </c>
      <c r="I157" s="33">
        <f t="shared" si="5"/>
        <v>0.19244025300155285</v>
      </c>
      <c r="J157" s="34" t="str">
        <f t="shared" si="4"/>
        <v>No</v>
      </c>
    </row>
    <row r="158" spans="2:10" x14ac:dyDescent="0.2">
      <c r="B158" s="27" t="s">
        <v>511</v>
      </c>
      <c r="C158" s="28" t="s">
        <v>512</v>
      </c>
      <c r="D158" s="29" t="s">
        <v>354</v>
      </c>
      <c r="E158" s="30">
        <v>15507</v>
      </c>
      <c r="F158" s="31" t="s">
        <v>1187</v>
      </c>
      <c r="G158" s="30">
        <v>1333</v>
      </c>
      <c r="H158" s="32">
        <v>389</v>
      </c>
      <c r="I158" s="33">
        <f t="shared" si="5"/>
        <v>0.29182295573893474</v>
      </c>
      <c r="J158" s="34" t="str">
        <f t="shared" si="4"/>
        <v>Yes</v>
      </c>
    </row>
    <row r="159" spans="2:10" x14ac:dyDescent="0.2">
      <c r="B159" s="27" t="s">
        <v>513</v>
      </c>
      <c r="C159" s="28" t="s">
        <v>514</v>
      </c>
      <c r="D159" s="29" t="s">
        <v>516</v>
      </c>
      <c r="E159" s="30">
        <v>12651</v>
      </c>
      <c r="F159" s="31" t="s">
        <v>1187</v>
      </c>
      <c r="G159" s="30">
        <v>3010</v>
      </c>
      <c r="H159" s="32">
        <v>537</v>
      </c>
      <c r="I159" s="33">
        <f t="shared" si="5"/>
        <v>0.17840531561461795</v>
      </c>
      <c r="J159" s="34" t="str">
        <f t="shared" si="4"/>
        <v>Yes</v>
      </c>
    </row>
    <row r="160" spans="2:10" x14ac:dyDescent="0.2">
      <c r="B160" s="27" t="s">
        <v>517</v>
      </c>
      <c r="C160" s="28" t="s">
        <v>518</v>
      </c>
      <c r="D160" s="29" t="s">
        <v>520</v>
      </c>
      <c r="E160" s="30">
        <v>8865</v>
      </c>
      <c r="F160" s="31" t="s">
        <v>1187</v>
      </c>
      <c r="G160" s="30">
        <v>642</v>
      </c>
      <c r="H160" s="32">
        <v>73</v>
      </c>
      <c r="I160" s="33">
        <f t="shared" si="5"/>
        <v>0.11370716510903427</v>
      </c>
      <c r="J160" s="34" t="str">
        <f t="shared" si="4"/>
        <v>No</v>
      </c>
    </row>
    <row r="161" spans="2:10" x14ac:dyDescent="0.2">
      <c r="B161" s="27" t="s">
        <v>521</v>
      </c>
      <c r="C161" s="28" t="s">
        <v>522</v>
      </c>
      <c r="D161" s="29" t="s">
        <v>524</v>
      </c>
      <c r="E161" s="30">
        <v>6703</v>
      </c>
      <c r="F161" s="31" t="s">
        <v>1187</v>
      </c>
      <c r="G161" s="30">
        <v>2104</v>
      </c>
      <c r="H161" s="32">
        <v>319</v>
      </c>
      <c r="I161" s="33">
        <f t="shared" si="5"/>
        <v>0.15161596958174905</v>
      </c>
      <c r="J161" s="34" t="str">
        <f t="shared" si="4"/>
        <v>Yes</v>
      </c>
    </row>
    <row r="162" spans="2:10" x14ac:dyDescent="0.2">
      <c r="B162" s="27" t="s">
        <v>525</v>
      </c>
      <c r="C162" s="28" t="s">
        <v>526</v>
      </c>
      <c r="D162" s="29" t="s">
        <v>528</v>
      </c>
      <c r="E162" s="30">
        <v>36702</v>
      </c>
      <c r="F162" s="31" t="s">
        <v>1187</v>
      </c>
      <c r="G162" s="30">
        <v>9817</v>
      </c>
      <c r="H162" s="32">
        <v>1796</v>
      </c>
      <c r="I162" s="33">
        <f t="shared" si="5"/>
        <v>0.18294794743811754</v>
      </c>
      <c r="J162" s="34" t="str">
        <f t="shared" si="4"/>
        <v>Yes</v>
      </c>
    </row>
    <row r="163" spans="2:10" x14ac:dyDescent="0.2">
      <c r="B163" s="100" t="s">
        <v>529</v>
      </c>
      <c r="C163" s="28" t="s">
        <v>530</v>
      </c>
      <c r="D163" s="29" t="s">
        <v>503</v>
      </c>
      <c r="E163" s="30">
        <v>64524</v>
      </c>
      <c r="F163" s="31" t="s">
        <v>1187</v>
      </c>
      <c r="G163" s="30">
        <v>23830</v>
      </c>
      <c r="H163" s="32">
        <v>3977</v>
      </c>
      <c r="I163" s="33">
        <f t="shared" si="5"/>
        <v>0.16689047419219472</v>
      </c>
      <c r="J163" s="34" t="str">
        <f t="shared" si="4"/>
        <v>Yes</v>
      </c>
    </row>
    <row r="164" spans="2:10" x14ac:dyDescent="0.2">
      <c r="B164" s="27" t="s">
        <v>532</v>
      </c>
      <c r="C164" s="28" t="s">
        <v>533</v>
      </c>
      <c r="D164" s="29" t="s">
        <v>535</v>
      </c>
      <c r="E164" s="30">
        <v>150934</v>
      </c>
      <c r="F164" s="31" t="s">
        <v>1188</v>
      </c>
      <c r="G164" s="30">
        <v>13848</v>
      </c>
      <c r="H164" s="32">
        <v>2414</v>
      </c>
      <c r="I164" s="33">
        <f t="shared" si="5"/>
        <v>0.17432120161756209</v>
      </c>
      <c r="J164" s="34" t="str">
        <f t="shared" si="4"/>
        <v>No</v>
      </c>
    </row>
    <row r="165" spans="2:10" x14ac:dyDescent="0.2">
      <c r="B165" s="27" t="s">
        <v>536</v>
      </c>
      <c r="C165" s="28" t="s">
        <v>537</v>
      </c>
      <c r="D165" s="29" t="s">
        <v>362</v>
      </c>
      <c r="E165" s="30">
        <v>86129</v>
      </c>
      <c r="F165" s="31" t="s">
        <v>1188</v>
      </c>
      <c r="G165" s="30">
        <v>48169</v>
      </c>
      <c r="H165" s="32">
        <v>10401</v>
      </c>
      <c r="I165" s="33">
        <f t="shared" si="5"/>
        <v>0.21592725611908073</v>
      </c>
      <c r="J165" s="34" t="str">
        <f t="shared" si="4"/>
        <v>No</v>
      </c>
    </row>
    <row r="166" spans="2:10" x14ac:dyDescent="0.2">
      <c r="B166" s="27" t="s">
        <v>538</v>
      </c>
      <c r="C166" s="28" t="s">
        <v>539</v>
      </c>
      <c r="D166" s="29" t="s">
        <v>90</v>
      </c>
      <c r="E166" s="30">
        <v>340223</v>
      </c>
      <c r="F166" s="31" t="s">
        <v>1188</v>
      </c>
      <c r="G166" s="30">
        <v>25793</v>
      </c>
      <c r="H166" s="32">
        <v>17284</v>
      </c>
      <c r="I166" s="33">
        <f t="shared" si="5"/>
        <v>0.67010429186213316</v>
      </c>
      <c r="J166" s="34" t="str">
        <f t="shared" si="4"/>
        <v>Yes</v>
      </c>
    </row>
    <row r="167" spans="2:10" x14ac:dyDescent="0.2">
      <c r="B167" s="27" t="s">
        <v>540</v>
      </c>
      <c r="C167" s="28" t="s">
        <v>541</v>
      </c>
      <c r="D167" s="29" t="s">
        <v>543</v>
      </c>
      <c r="E167" s="30">
        <v>15216</v>
      </c>
      <c r="F167" s="31" t="s">
        <v>1187</v>
      </c>
      <c r="G167" s="30">
        <v>4978</v>
      </c>
      <c r="H167" s="32">
        <v>1133</v>
      </c>
      <c r="I167" s="33">
        <f t="shared" si="5"/>
        <v>0.22760144636400162</v>
      </c>
      <c r="J167" s="34" t="str">
        <f t="shared" si="4"/>
        <v>Yes</v>
      </c>
    </row>
    <row r="168" spans="2:10" x14ac:dyDescent="0.2">
      <c r="B168" s="27" t="s">
        <v>544</v>
      </c>
      <c r="C168" s="28" t="s">
        <v>545</v>
      </c>
      <c r="D168" s="29" t="s">
        <v>174</v>
      </c>
      <c r="E168" s="30">
        <v>800647</v>
      </c>
      <c r="F168" s="31" t="s">
        <v>1188</v>
      </c>
      <c r="G168" s="30">
        <v>49010</v>
      </c>
      <c r="H168" s="32">
        <v>6585</v>
      </c>
      <c r="I168" s="33">
        <f t="shared" si="5"/>
        <v>0.13436033462558661</v>
      </c>
      <c r="J168" s="34" t="str">
        <f t="shared" si="4"/>
        <v>No</v>
      </c>
    </row>
    <row r="169" spans="2:10" x14ac:dyDescent="0.2">
      <c r="B169" s="27" t="s">
        <v>547</v>
      </c>
      <c r="C169" s="28" t="s">
        <v>548</v>
      </c>
      <c r="D169" s="29" t="s">
        <v>550</v>
      </c>
      <c r="E169" s="30">
        <v>7041</v>
      </c>
      <c r="F169" s="31" t="s">
        <v>1187</v>
      </c>
      <c r="G169" s="30">
        <v>2925</v>
      </c>
      <c r="H169" s="32">
        <v>609</v>
      </c>
      <c r="I169" s="33">
        <f t="shared" si="5"/>
        <v>0.20820512820512821</v>
      </c>
      <c r="J169" s="34" t="str">
        <f t="shared" si="4"/>
        <v>Yes</v>
      </c>
    </row>
    <row r="170" spans="2:10" x14ac:dyDescent="0.2">
      <c r="B170" s="27" t="s">
        <v>551</v>
      </c>
      <c r="C170" s="28" t="s">
        <v>552</v>
      </c>
      <c r="D170" s="29" t="s">
        <v>554</v>
      </c>
      <c r="E170" s="30">
        <v>35089</v>
      </c>
      <c r="F170" s="31" t="s">
        <v>1187</v>
      </c>
      <c r="G170" s="30">
        <v>4406</v>
      </c>
      <c r="H170" s="32">
        <v>1014</v>
      </c>
      <c r="I170" s="33">
        <f t="shared" si="5"/>
        <v>0.23014071720381299</v>
      </c>
      <c r="J170" s="34" t="str">
        <f t="shared" si="4"/>
        <v>Yes</v>
      </c>
    </row>
    <row r="171" spans="2:10" x14ac:dyDescent="0.2">
      <c r="B171" s="27" t="s">
        <v>555</v>
      </c>
      <c r="C171" s="28" t="s">
        <v>556</v>
      </c>
      <c r="D171" s="29" t="s">
        <v>558</v>
      </c>
      <c r="E171" s="30">
        <v>22935</v>
      </c>
      <c r="F171" s="31" t="s">
        <v>1187</v>
      </c>
      <c r="G171" s="30">
        <v>2841</v>
      </c>
      <c r="H171" s="32">
        <v>826</v>
      </c>
      <c r="I171" s="33">
        <f t="shared" si="5"/>
        <v>0.29074269623372051</v>
      </c>
      <c r="J171" s="34" t="str">
        <f t="shared" si="4"/>
        <v>Yes</v>
      </c>
    </row>
    <row r="172" spans="2:10" x14ac:dyDescent="0.2">
      <c r="B172" s="27" t="s">
        <v>559</v>
      </c>
      <c r="C172" s="28" t="s">
        <v>560</v>
      </c>
      <c r="D172" s="29" t="s">
        <v>562</v>
      </c>
      <c r="E172" s="30">
        <v>50845</v>
      </c>
      <c r="F172" s="31" t="s">
        <v>1187</v>
      </c>
      <c r="G172" s="30">
        <v>82888</v>
      </c>
      <c r="H172" s="32">
        <v>426</v>
      </c>
      <c r="I172" s="33">
        <f t="shared" si="5"/>
        <v>5.1394653025769715E-3</v>
      </c>
      <c r="J172" s="34" t="str">
        <f t="shared" si="4"/>
        <v>No</v>
      </c>
    </row>
    <row r="173" spans="2:10" x14ac:dyDescent="0.2">
      <c r="B173" s="27" t="s">
        <v>563</v>
      </c>
      <c r="C173" s="28" t="s">
        <v>564</v>
      </c>
      <c r="D173" s="29" t="s">
        <v>45</v>
      </c>
      <c r="E173" s="30">
        <v>4092459</v>
      </c>
      <c r="F173" s="31" t="s">
        <v>1188</v>
      </c>
      <c r="G173" s="30">
        <v>175154</v>
      </c>
      <c r="H173" s="32">
        <v>61333</v>
      </c>
      <c r="I173" s="33">
        <f t="shared" si="5"/>
        <v>0.3501661395115156</v>
      </c>
      <c r="J173" s="34" t="str">
        <f t="shared" si="4"/>
        <v>Yes</v>
      </c>
    </row>
    <row r="174" spans="2:10" x14ac:dyDescent="0.2">
      <c r="B174" s="27" t="s">
        <v>566</v>
      </c>
      <c r="C174" s="28" t="s">
        <v>567</v>
      </c>
      <c r="D174" s="29" t="s">
        <v>568</v>
      </c>
      <c r="E174" s="30">
        <v>17866</v>
      </c>
      <c r="F174" s="31" t="s">
        <v>1188</v>
      </c>
      <c r="G174" s="30">
        <v>831</v>
      </c>
      <c r="H174" s="32">
        <v>53</v>
      </c>
      <c r="I174" s="33">
        <f t="shared" si="5"/>
        <v>6.3778580024067388E-2</v>
      </c>
      <c r="J174" s="34" t="str">
        <f t="shared" si="4"/>
        <v>No</v>
      </c>
    </row>
    <row r="175" spans="2:10" x14ac:dyDescent="0.2">
      <c r="B175" s="37" t="s">
        <v>569</v>
      </c>
      <c r="C175" s="28" t="s">
        <v>570</v>
      </c>
      <c r="D175" s="29" t="s">
        <v>572</v>
      </c>
      <c r="E175" s="30">
        <v>19372</v>
      </c>
      <c r="F175" s="31" t="s">
        <v>1187</v>
      </c>
      <c r="G175" s="30">
        <v>1576</v>
      </c>
      <c r="H175" s="32">
        <v>873</v>
      </c>
      <c r="I175" s="33">
        <f t="shared" si="5"/>
        <v>0.55393401015228427</v>
      </c>
      <c r="J175" s="34" t="str">
        <f t="shared" si="4"/>
        <v>Yes</v>
      </c>
    </row>
    <row r="176" spans="2:10" x14ac:dyDescent="0.2">
      <c r="B176" s="27" t="s">
        <v>573</v>
      </c>
      <c r="C176" s="28" t="s">
        <v>574</v>
      </c>
      <c r="D176" s="29" t="s">
        <v>576</v>
      </c>
      <c r="E176" s="30">
        <v>75388</v>
      </c>
      <c r="F176" s="31" t="s">
        <v>1188</v>
      </c>
      <c r="G176" s="30">
        <v>2419</v>
      </c>
      <c r="H176" s="32">
        <v>282</v>
      </c>
      <c r="I176" s="33">
        <f t="shared" si="5"/>
        <v>0.11657709797436958</v>
      </c>
      <c r="J176" s="34" t="str">
        <f t="shared" si="4"/>
        <v>No</v>
      </c>
    </row>
    <row r="177" spans="2:10" x14ac:dyDescent="0.2">
      <c r="B177" s="27" t="s">
        <v>577</v>
      </c>
      <c r="C177" s="28" t="s">
        <v>439</v>
      </c>
      <c r="D177" s="29" t="s">
        <v>62</v>
      </c>
      <c r="E177" s="30">
        <v>2368139</v>
      </c>
      <c r="F177" s="31" t="s">
        <v>1188</v>
      </c>
      <c r="G177" s="30">
        <v>99470</v>
      </c>
      <c r="H177" s="32">
        <v>26064</v>
      </c>
      <c r="I177" s="33">
        <f t="shared" si="5"/>
        <v>0.26202875238765455</v>
      </c>
      <c r="J177" s="34" t="str">
        <f t="shared" si="4"/>
        <v>No</v>
      </c>
    </row>
    <row r="178" spans="2:10" x14ac:dyDescent="0.2">
      <c r="B178" s="69" t="s">
        <v>579</v>
      </c>
      <c r="C178" s="28" t="s">
        <v>580</v>
      </c>
      <c r="D178" s="29" t="s">
        <v>581</v>
      </c>
      <c r="E178" s="30">
        <v>20874</v>
      </c>
      <c r="F178" s="31" t="s">
        <v>1187</v>
      </c>
      <c r="G178" s="30">
        <v>2637</v>
      </c>
      <c r="H178" s="32">
        <v>1046</v>
      </c>
      <c r="I178" s="33">
        <f t="shared" si="5"/>
        <v>0.39666287447857412</v>
      </c>
      <c r="J178" s="34" t="str">
        <f t="shared" si="4"/>
        <v>Yes</v>
      </c>
    </row>
    <row r="179" spans="2:10" x14ac:dyDescent="0.2">
      <c r="B179" s="69" t="s">
        <v>582</v>
      </c>
      <c r="C179" s="28" t="s">
        <v>583</v>
      </c>
      <c r="D179" s="29" t="s">
        <v>585</v>
      </c>
      <c r="E179" s="30">
        <v>131500</v>
      </c>
      <c r="F179" s="31" t="s">
        <v>1188</v>
      </c>
      <c r="G179" s="30">
        <v>1165</v>
      </c>
      <c r="H179" s="32">
        <v>63</v>
      </c>
      <c r="I179" s="33">
        <f t="shared" si="5"/>
        <v>5.4077253218884118E-2</v>
      </c>
      <c r="J179" s="34" t="str">
        <f t="shared" si="4"/>
        <v>No</v>
      </c>
    </row>
    <row r="180" spans="2:10" x14ac:dyDescent="0.2">
      <c r="B180" s="69" t="s">
        <v>586</v>
      </c>
      <c r="C180" s="28" t="s">
        <v>587</v>
      </c>
      <c r="D180" s="29" t="s">
        <v>178</v>
      </c>
      <c r="E180" s="30">
        <v>774769</v>
      </c>
      <c r="F180" s="31" t="s">
        <v>1188</v>
      </c>
      <c r="G180" s="30">
        <v>27775</v>
      </c>
      <c r="H180" s="32">
        <v>11127</v>
      </c>
      <c r="I180" s="33">
        <f t="shared" si="5"/>
        <v>0.40061206120612058</v>
      </c>
      <c r="J180" s="34" t="str">
        <f t="shared" si="4"/>
        <v>Yes</v>
      </c>
    </row>
    <row r="181" spans="2:10" x14ac:dyDescent="0.2">
      <c r="B181" s="69" t="s">
        <v>588</v>
      </c>
      <c r="C181" s="28" t="s">
        <v>589</v>
      </c>
      <c r="D181" s="29" t="s">
        <v>74</v>
      </c>
      <c r="E181" s="30">
        <v>1809034</v>
      </c>
      <c r="F181" s="31" t="s">
        <v>1188</v>
      </c>
      <c r="G181" s="30">
        <v>120514</v>
      </c>
      <c r="H181" s="32">
        <v>29711</v>
      </c>
      <c r="I181" s="33">
        <f t="shared" si="5"/>
        <v>0.24653567220405928</v>
      </c>
      <c r="J181" s="34" t="str">
        <f t="shared" si="4"/>
        <v>No</v>
      </c>
    </row>
    <row r="182" spans="2:10" x14ac:dyDescent="0.2">
      <c r="B182" s="69" t="s">
        <v>591</v>
      </c>
      <c r="C182" s="28" t="s">
        <v>592</v>
      </c>
      <c r="D182" s="29" t="s">
        <v>594</v>
      </c>
      <c r="E182" s="30">
        <v>42918</v>
      </c>
      <c r="F182" s="31" t="s">
        <v>1188</v>
      </c>
      <c r="G182" s="30">
        <v>4308</v>
      </c>
      <c r="H182" s="32">
        <v>396</v>
      </c>
      <c r="I182" s="33">
        <f t="shared" si="5"/>
        <v>9.1922005571030641E-2</v>
      </c>
      <c r="J182" s="34" t="str">
        <f t="shared" si="4"/>
        <v>No</v>
      </c>
    </row>
    <row r="183" spans="2:10" x14ac:dyDescent="0.2">
      <c r="B183" s="69" t="s">
        <v>595</v>
      </c>
      <c r="C183" s="28" t="s">
        <v>596</v>
      </c>
      <c r="D183" s="29" t="s">
        <v>427</v>
      </c>
      <c r="E183" s="30">
        <v>149610</v>
      </c>
      <c r="F183" s="31" t="s">
        <v>1188</v>
      </c>
      <c r="G183" s="30">
        <v>37748</v>
      </c>
      <c r="H183" s="32">
        <v>4420</v>
      </c>
      <c r="I183" s="33">
        <f t="shared" si="5"/>
        <v>0.11709229628059764</v>
      </c>
      <c r="J183" s="34" t="str">
        <f t="shared" si="4"/>
        <v>No</v>
      </c>
    </row>
    <row r="184" spans="2:10" x14ac:dyDescent="0.2">
      <c r="B184" s="69" t="s">
        <v>598</v>
      </c>
      <c r="C184" s="28" t="s">
        <v>209</v>
      </c>
      <c r="D184" s="29" t="s">
        <v>137</v>
      </c>
      <c r="E184" s="30">
        <v>1024266</v>
      </c>
      <c r="F184" s="31" t="s">
        <v>1188</v>
      </c>
      <c r="G184" s="30">
        <v>103906</v>
      </c>
      <c r="H184" s="32">
        <v>25988</v>
      </c>
      <c r="I184" s="33">
        <f t="shared" si="5"/>
        <v>0.25011067695801975</v>
      </c>
      <c r="J184" s="34" t="str">
        <f t="shared" si="4"/>
        <v>No</v>
      </c>
    </row>
    <row r="185" spans="2:10" x14ac:dyDescent="0.2">
      <c r="B185" s="69" t="s">
        <v>600</v>
      </c>
      <c r="C185" s="28" t="s">
        <v>601</v>
      </c>
      <c r="D185" s="29" t="s">
        <v>603</v>
      </c>
      <c r="E185" s="30">
        <v>33718</v>
      </c>
      <c r="F185" s="31" t="s">
        <v>1187</v>
      </c>
      <c r="G185" s="30">
        <v>6445</v>
      </c>
      <c r="H185" s="32">
        <v>1370</v>
      </c>
      <c r="I185" s="33">
        <f t="shared" si="5"/>
        <v>0.2125678820791311</v>
      </c>
      <c r="J185" s="34" t="str">
        <f t="shared" si="4"/>
        <v>Yes</v>
      </c>
    </row>
    <row r="186" spans="2:10" x14ac:dyDescent="0.2">
      <c r="B186" s="69" t="s">
        <v>604</v>
      </c>
      <c r="C186" s="28" t="s">
        <v>605</v>
      </c>
      <c r="D186" s="29" t="s">
        <v>294</v>
      </c>
      <c r="E186" s="30">
        <v>19263</v>
      </c>
      <c r="F186" s="31" t="s">
        <v>1187</v>
      </c>
      <c r="G186" s="30">
        <v>1755</v>
      </c>
      <c r="H186" s="32">
        <v>168</v>
      </c>
      <c r="I186" s="33">
        <f t="shared" si="5"/>
        <v>9.5726495726495733E-2</v>
      </c>
      <c r="J186" s="34" t="str">
        <f t="shared" si="4"/>
        <v>No</v>
      </c>
    </row>
    <row r="187" spans="2:10" x14ac:dyDescent="0.2">
      <c r="B187" s="69" t="s">
        <v>607</v>
      </c>
      <c r="C187" s="28" t="s">
        <v>608</v>
      </c>
      <c r="D187" s="29" t="s">
        <v>337</v>
      </c>
      <c r="E187" s="30">
        <v>137130</v>
      </c>
      <c r="F187" s="31" t="s">
        <v>1188</v>
      </c>
      <c r="G187" s="30">
        <v>76413</v>
      </c>
      <c r="H187" s="32">
        <v>14913</v>
      </c>
      <c r="I187" s="33">
        <f t="shared" si="5"/>
        <v>0.19516312669310196</v>
      </c>
      <c r="J187" s="34" t="str">
        <f t="shared" si="4"/>
        <v>No</v>
      </c>
    </row>
    <row r="188" spans="2:10" x14ac:dyDescent="0.2">
      <c r="B188" s="69" t="s">
        <v>610</v>
      </c>
      <c r="C188" s="28" t="s">
        <v>611</v>
      </c>
      <c r="D188" s="29" t="s">
        <v>585</v>
      </c>
      <c r="E188" s="30">
        <v>131500</v>
      </c>
      <c r="F188" s="31" t="s">
        <v>1188</v>
      </c>
      <c r="G188" s="30">
        <v>63964</v>
      </c>
      <c r="H188" s="32">
        <v>15614</v>
      </c>
      <c r="I188" s="33">
        <f t="shared" si="5"/>
        <v>0.24410605965855794</v>
      </c>
      <c r="J188" s="34" t="str">
        <f t="shared" si="4"/>
        <v>No</v>
      </c>
    </row>
    <row r="189" spans="2:10" x14ac:dyDescent="0.2">
      <c r="B189" s="69" t="s">
        <v>613</v>
      </c>
      <c r="C189" s="28" t="s">
        <v>614</v>
      </c>
      <c r="D189" s="29" t="s">
        <v>54</v>
      </c>
      <c r="E189" s="30">
        <v>1714773</v>
      </c>
      <c r="F189" s="31" t="s">
        <v>1188</v>
      </c>
      <c r="G189" s="30">
        <v>205411</v>
      </c>
      <c r="H189" s="32">
        <v>67857</v>
      </c>
      <c r="I189" s="33">
        <f t="shared" si="5"/>
        <v>0.3303474497470924</v>
      </c>
      <c r="J189" s="34" t="str">
        <f t="shared" si="4"/>
        <v>Yes</v>
      </c>
    </row>
    <row r="190" spans="2:10" x14ac:dyDescent="0.2">
      <c r="B190" s="69" t="s">
        <v>616</v>
      </c>
      <c r="C190" s="28" t="s">
        <v>617</v>
      </c>
      <c r="D190" s="29" t="s">
        <v>619</v>
      </c>
      <c r="E190" s="30">
        <v>8062</v>
      </c>
      <c r="F190" s="31" t="s">
        <v>1187</v>
      </c>
      <c r="G190" s="30">
        <v>708</v>
      </c>
      <c r="H190" s="32">
        <v>108</v>
      </c>
      <c r="I190" s="33">
        <f t="shared" si="5"/>
        <v>0.15254237288135594</v>
      </c>
      <c r="J190" s="34" t="str">
        <f t="shared" si="4"/>
        <v>Yes</v>
      </c>
    </row>
    <row r="191" spans="2:10" x14ac:dyDescent="0.2">
      <c r="B191" s="69" t="s">
        <v>620</v>
      </c>
      <c r="C191" s="28" t="s">
        <v>621</v>
      </c>
      <c r="D191" s="29" t="s">
        <v>623</v>
      </c>
      <c r="E191" s="30">
        <v>136872</v>
      </c>
      <c r="F191" s="31" t="s">
        <v>1188</v>
      </c>
      <c r="G191" s="30">
        <v>68040</v>
      </c>
      <c r="H191" s="32">
        <v>11399</v>
      </c>
      <c r="I191" s="33">
        <f t="shared" si="5"/>
        <v>0.16753380364491477</v>
      </c>
      <c r="J191" s="34" t="str">
        <f t="shared" si="4"/>
        <v>No</v>
      </c>
    </row>
    <row r="192" spans="2:10" x14ac:dyDescent="0.2">
      <c r="B192" s="69" t="s">
        <v>624</v>
      </c>
      <c r="C192" s="28" t="s">
        <v>625</v>
      </c>
      <c r="D192" s="29" t="s">
        <v>626</v>
      </c>
      <c r="E192" s="30">
        <v>4799</v>
      </c>
      <c r="F192" s="31" t="s">
        <v>1188</v>
      </c>
      <c r="G192" s="30">
        <v>579</v>
      </c>
      <c r="H192" s="32">
        <v>25</v>
      </c>
      <c r="I192" s="33">
        <f t="shared" si="5"/>
        <v>4.317789291882556E-2</v>
      </c>
      <c r="J192" s="34" t="str">
        <f t="shared" si="4"/>
        <v>No</v>
      </c>
    </row>
    <row r="193" spans="2:10" x14ac:dyDescent="0.2">
      <c r="B193" s="69" t="s">
        <v>627</v>
      </c>
      <c r="C193" s="28" t="s">
        <v>628</v>
      </c>
      <c r="D193" s="29" t="s">
        <v>629</v>
      </c>
      <c r="E193" s="30">
        <v>9403</v>
      </c>
      <c r="F193" s="31" t="s">
        <v>1187</v>
      </c>
      <c r="G193" s="30">
        <v>1507</v>
      </c>
      <c r="H193" s="32">
        <v>59</v>
      </c>
      <c r="I193" s="33">
        <f t="shared" si="5"/>
        <v>3.9150630391506305E-2</v>
      </c>
      <c r="J193" s="34" t="str">
        <f t="shared" si="4"/>
        <v>No</v>
      </c>
    </row>
    <row r="194" spans="2:10" x14ac:dyDescent="0.2">
      <c r="B194" s="69" t="s">
        <v>630</v>
      </c>
      <c r="C194" s="28" t="s">
        <v>631</v>
      </c>
      <c r="D194" s="29" t="s">
        <v>74</v>
      </c>
      <c r="E194" s="30">
        <v>1809034</v>
      </c>
      <c r="F194" s="31" t="s">
        <v>1188</v>
      </c>
      <c r="G194" s="30">
        <v>72578</v>
      </c>
      <c r="H194" s="32">
        <v>12290</v>
      </c>
      <c r="I194" s="33">
        <f t="shared" si="5"/>
        <v>0.16933506021108324</v>
      </c>
      <c r="J194" s="34" t="str">
        <f t="shared" si="4"/>
        <v>No</v>
      </c>
    </row>
    <row r="195" spans="2:10" x14ac:dyDescent="0.2">
      <c r="B195" s="69" t="s">
        <v>633</v>
      </c>
      <c r="C195" s="28" t="s">
        <v>634</v>
      </c>
      <c r="D195" s="29" t="s">
        <v>77</v>
      </c>
      <c r="E195" s="30">
        <v>422679</v>
      </c>
      <c r="F195" s="31" t="s">
        <v>1188</v>
      </c>
      <c r="G195" s="30">
        <v>1967</v>
      </c>
      <c r="H195" s="32">
        <v>97</v>
      </c>
      <c r="I195" s="33">
        <f t="shared" si="5"/>
        <v>4.9313675648195221E-2</v>
      </c>
      <c r="J195" s="34" t="str">
        <f t="shared" si="4"/>
        <v>No</v>
      </c>
    </row>
    <row r="196" spans="2:10" x14ac:dyDescent="0.2">
      <c r="B196" s="69" t="s">
        <v>635</v>
      </c>
      <c r="C196" s="28" t="s">
        <v>636</v>
      </c>
      <c r="D196" s="29" t="s">
        <v>638</v>
      </c>
      <c r="E196" s="30">
        <v>16921</v>
      </c>
      <c r="F196" s="31" t="s">
        <v>1187</v>
      </c>
      <c r="G196" s="30">
        <v>3729</v>
      </c>
      <c r="H196" s="32">
        <v>576</v>
      </c>
      <c r="I196" s="33">
        <f t="shared" si="5"/>
        <v>0.15446500402252614</v>
      </c>
      <c r="J196" s="34" t="str">
        <f t="shared" si="4"/>
        <v>Yes</v>
      </c>
    </row>
    <row r="197" spans="2:10" x14ac:dyDescent="0.2">
      <c r="B197" s="69" t="s">
        <v>639</v>
      </c>
      <c r="C197" s="28" t="s">
        <v>640</v>
      </c>
      <c r="D197" s="29" t="s">
        <v>642</v>
      </c>
      <c r="E197" s="30">
        <v>10658</v>
      </c>
      <c r="F197" s="31" t="s">
        <v>1187</v>
      </c>
      <c r="G197" s="30">
        <v>9150</v>
      </c>
      <c r="H197" s="32">
        <v>157</v>
      </c>
      <c r="I197" s="33">
        <f t="shared" si="5"/>
        <v>1.7158469945355193E-2</v>
      </c>
      <c r="J197" s="34" t="str">
        <f t="shared" si="4"/>
        <v>No</v>
      </c>
    </row>
    <row r="198" spans="2:10" x14ac:dyDescent="0.2">
      <c r="B198" s="69" t="s">
        <v>643</v>
      </c>
      <c r="C198" s="28" t="s">
        <v>644</v>
      </c>
      <c r="D198" s="29" t="s">
        <v>645</v>
      </c>
      <c r="E198" s="30">
        <v>60968</v>
      </c>
      <c r="F198" s="31" t="s">
        <v>1187</v>
      </c>
      <c r="G198" s="30">
        <v>4459</v>
      </c>
      <c r="H198" s="32">
        <v>1545</v>
      </c>
      <c r="I198" s="33">
        <f t="shared" si="5"/>
        <v>0.34649024444942811</v>
      </c>
      <c r="J198" s="34" t="str">
        <f t="shared" ref="J198:J261" si="6">IF(AND(F198="Non-Metro",I198&gt;=$J$1),"Yes",IF(AND(F198="Metro",I198&gt;=$J$3),"Yes","No"))</f>
        <v>Yes</v>
      </c>
    </row>
    <row r="199" spans="2:10" x14ac:dyDescent="0.2">
      <c r="B199" s="69" t="s">
        <v>646</v>
      </c>
      <c r="C199" s="28" t="s">
        <v>647</v>
      </c>
      <c r="D199" s="29" t="s">
        <v>648</v>
      </c>
      <c r="E199" s="30">
        <v>21766</v>
      </c>
      <c r="F199" s="31" t="s">
        <v>1187</v>
      </c>
      <c r="G199" s="30">
        <v>1205</v>
      </c>
      <c r="H199" s="32">
        <v>166</v>
      </c>
      <c r="I199" s="33">
        <f t="shared" ref="I199:I262" si="7">H199/G199</f>
        <v>0.13775933609958507</v>
      </c>
      <c r="J199" s="34" t="str">
        <f t="shared" si="6"/>
        <v>No</v>
      </c>
    </row>
    <row r="200" spans="2:10" x14ac:dyDescent="0.2">
      <c r="B200" s="69" t="s">
        <v>649</v>
      </c>
      <c r="C200" s="28" t="s">
        <v>650</v>
      </c>
      <c r="D200" s="29" t="s">
        <v>652</v>
      </c>
      <c r="E200" s="30">
        <v>14824</v>
      </c>
      <c r="F200" s="31" t="s">
        <v>1187</v>
      </c>
      <c r="G200" s="30">
        <v>966</v>
      </c>
      <c r="H200" s="32">
        <v>60</v>
      </c>
      <c r="I200" s="33">
        <f t="shared" si="7"/>
        <v>6.2111801242236024E-2</v>
      </c>
      <c r="J200" s="34" t="str">
        <f t="shared" si="6"/>
        <v>No</v>
      </c>
    </row>
    <row r="201" spans="2:10" x14ac:dyDescent="0.2">
      <c r="B201" s="69" t="s">
        <v>653</v>
      </c>
      <c r="C201" s="28" t="s">
        <v>654</v>
      </c>
      <c r="D201" s="29" t="s">
        <v>655</v>
      </c>
      <c r="E201" s="30">
        <v>24837</v>
      </c>
      <c r="F201" s="31" t="s">
        <v>1187</v>
      </c>
      <c r="G201" s="30">
        <v>6763</v>
      </c>
      <c r="H201" s="32">
        <v>879</v>
      </c>
      <c r="I201" s="33">
        <f t="shared" si="7"/>
        <v>0.12997190595889399</v>
      </c>
      <c r="J201" s="34" t="str">
        <f t="shared" si="6"/>
        <v>No</v>
      </c>
    </row>
    <row r="202" spans="2:10" x14ac:dyDescent="0.2">
      <c r="B202" s="83" t="s">
        <v>656</v>
      </c>
      <c r="C202" s="28" t="s">
        <v>657</v>
      </c>
      <c r="D202" s="29" t="s">
        <v>658</v>
      </c>
      <c r="E202" s="30">
        <v>32061</v>
      </c>
      <c r="F202" s="31" t="s">
        <v>1187</v>
      </c>
      <c r="G202" s="30">
        <v>11864</v>
      </c>
      <c r="H202" s="32">
        <v>2299</v>
      </c>
      <c r="I202" s="33">
        <f t="shared" si="7"/>
        <v>0.19377950101146324</v>
      </c>
      <c r="J202" s="34" t="str">
        <f t="shared" si="6"/>
        <v>Yes</v>
      </c>
    </row>
    <row r="203" spans="2:10" x14ac:dyDescent="0.2">
      <c r="B203" s="69" t="s">
        <v>659</v>
      </c>
      <c r="C203" s="28" t="s">
        <v>660</v>
      </c>
      <c r="D203" s="29" t="s">
        <v>54</v>
      </c>
      <c r="E203" s="30">
        <v>1714773</v>
      </c>
      <c r="F203" s="31" t="s">
        <v>1188</v>
      </c>
      <c r="G203" s="30">
        <v>52027</v>
      </c>
      <c r="H203" s="32">
        <v>15875</v>
      </c>
      <c r="I203" s="33">
        <f t="shared" si="7"/>
        <v>0.30513002863897593</v>
      </c>
      <c r="J203" s="34" t="str">
        <f t="shared" si="6"/>
        <v>Yes</v>
      </c>
    </row>
    <row r="204" spans="2:10" x14ac:dyDescent="0.2">
      <c r="B204" s="69" t="s">
        <v>661</v>
      </c>
      <c r="C204" s="28" t="s">
        <v>662</v>
      </c>
      <c r="D204" s="29" t="s">
        <v>493</v>
      </c>
      <c r="E204" s="30">
        <v>278831</v>
      </c>
      <c r="F204" s="31" t="s">
        <v>1188</v>
      </c>
      <c r="G204" s="30">
        <v>4615</v>
      </c>
      <c r="H204" s="32">
        <v>503</v>
      </c>
      <c r="I204" s="33">
        <f t="shared" si="7"/>
        <v>0.10899241603466955</v>
      </c>
      <c r="J204" s="34" t="str">
        <f t="shared" si="6"/>
        <v>No</v>
      </c>
    </row>
    <row r="205" spans="2:10" x14ac:dyDescent="0.2">
      <c r="B205" s="69" t="s">
        <v>663</v>
      </c>
      <c r="C205" s="28" t="s">
        <v>664</v>
      </c>
      <c r="D205" s="29" t="s">
        <v>665</v>
      </c>
      <c r="E205" s="30">
        <v>18583</v>
      </c>
      <c r="F205" s="31" t="s">
        <v>1187</v>
      </c>
      <c r="G205" s="30">
        <v>1829</v>
      </c>
      <c r="H205" s="32">
        <v>277</v>
      </c>
      <c r="I205" s="33">
        <f t="shared" si="7"/>
        <v>0.15144887916894478</v>
      </c>
      <c r="J205" s="34" t="str">
        <f t="shared" si="6"/>
        <v>Yes</v>
      </c>
    </row>
    <row r="206" spans="2:10" x14ac:dyDescent="0.2">
      <c r="B206" s="69" t="s">
        <v>666</v>
      </c>
      <c r="C206" s="28" t="s">
        <v>667</v>
      </c>
      <c r="D206" s="29" t="s">
        <v>359</v>
      </c>
      <c r="E206" s="30">
        <v>110224</v>
      </c>
      <c r="F206" s="31" t="s">
        <v>1188</v>
      </c>
      <c r="G206" s="30">
        <v>96097</v>
      </c>
      <c r="H206" s="32">
        <v>18150</v>
      </c>
      <c r="I206" s="33">
        <f t="shared" si="7"/>
        <v>0.18887166092593941</v>
      </c>
      <c r="J206" s="34" t="str">
        <f t="shared" si="6"/>
        <v>No</v>
      </c>
    </row>
    <row r="207" spans="2:10" x14ac:dyDescent="0.2">
      <c r="B207" s="69" t="s">
        <v>668</v>
      </c>
      <c r="C207" s="28" t="s">
        <v>669</v>
      </c>
      <c r="D207" s="29" t="s">
        <v>670</v>
      </c>
      <c r="E207" s="30">
        <v>7879</v>
      </c>
      <c r="F207" s="31" t="s">
        <v>1187</v>
      </c>
      <c r="G207" s="30">
        <v>2188</v>
      </c>
      <c r="H207" s="32">
        <v>587</v>
      </c>
      <c r="I207" s="33">
        <f t="shared" si="7"/>
        <v>0.26828153564899454</v>
      </c>
      <c r="J207" s="34" t="str">
        <f t="shared" si="6"/>
        <v>Yes</v>
      </c>
    </row>
    <row r="208" spans="2:10" x14ac:dyDescent="0.2">
      <c r="B208" s="69" t="s">
        <v>671</v>
      </c>
      <c r="C208" s="28" t="s">
        <v>672</v>
      </c>
      <c r="D208" s="29" t="s">
        <v>673</v>
      </c>
      <c r="E208" s="30">
        <v>121073</v>
      </c>
      <c r="F208" s="31" t="s">
        <v>1188</v>
      </c>
      <c r="G208" s="30">
        <v>102946</v>
      </c>
      <c r="H208" s="32">
        <v>30814</v>
      </c>
      <c r="I208" s="33">
        <f t="shared" si="7"/>
        <v>0.29932197462747462</v>
      </c>
      <c r="J208" s="34" t="str">
        <f t="shared" si="6"/>
        <v>Yes</v>
      </c>
    </row>
    <row r="209" spans="2:10" x14ac:dyDescent="0.2">
      <c r="B209" s="69" t="s">
        <v>674</v>
      </c>
      <c r="C209" s="28" t="s">
        <v>675</v>
      </c>
      <c r="D209" s="29" t="s">
        <v>148</v>
      </c>
      <c r="E209" s="30">
        <v>310235</v>
      </c>
      <c r="F209" s="31" t="s">
        <v>1188</v>
      </c>
      <c r="G209" s="30">
        <v>195502</v>
      </c>
      <c r="H209" s="32">
        <v>39646</v>
      </c>
      <c r="I209" s="33">
        <f t="shared" si="7"/>
        <v>0.20279076428885637</v>
      </c>
      <c r="J209" s="34" t="str">
        <f t="shared" si="6"/>
        <v>No</v>
      </c>
    </row>
    <row r="210" spans="2:10" x14ac:dyDescent="0.2">
      <c r="B210" s="69" t="s">
        <v>677</v>
      </c>
      <c r="C210" s="28" t="s">
        <v>209</v>
      </c>
      <c r="D210" s="29" t="s">
        <v>137</v>
      </c>
      <c r="E210" s="30">
        <v>1024266</v>
      </c>
      <c r="F210" s="31" t="s">
        <v>1188</v>
      </c>
      <c r="G210" s="30">
        <v>75352</v>
      </c>
      <c r="H210" s="32">
        <v>12572</v>
      </c>
      <c r="I210" s="33">
        <f t="shared" si="7"/>
        <v>0.1668436139717592</v>
      </c>
      <c r="J210" s="34" t="str">
        <f t="shared" si="6"/>
        <v>No</v>
      </c>
    </row>
    <row r="211" spans="2:10" x14ac:dyDescent="0.2">
      <c r="B211" s="69" t="s">
        <v>679</v>
      </c>
      <c r="C211" s="28" t="s">
        <v>680</v>
      </c>
      <c r="D211" s="29" t="s">
        <v>681</v>
      </c>
      <c r="E211" s="30">
        <v>10269</v>
      </c>
      <c r="F211" s="31" t="s">
        <v>1187</v>
      </c>
      <c r="G211" s="30">
        <v>742</v>
      </c>
      <c r="H211" s="32">
        <v>50</v>
      </c>
      <c r="I211" s="33">
        <f t="shared" si="7"/>
        <v>6.7385444743935305E-2</v>
      </c>
      <c r="J211" s="34" t="str">
        <f t="shared" si="6"/>
        <v>No</v>
      </c>
    </row>
    <row r="212" spans="2:10" x14ac:dyDescent="0.2">
      <c r="B212" s="69" t="s">
        <v>682</v>
      </c>
      <c r="C212" s="28" t="s">
        <v>683</v>
      </c>
      <c r="D212" s="29" t="s">
        <v>45</v>
      </c>
      <c r="E212" s="30">
        <v>4092459</v>
      </c>
      <c r="F212" s="31" t="s">
        <v>1188</v>
      </c>
      <c r="G212" s="30">
        <v>309330</v>
      </c>
      <c r="H212" s="32">
        <v>91084</v>
      </c>
      <c r="I212" s="33">
        <f t="shared" si="7"/>
        <v>0.29445575922154332</v>
      </c>
      <c r="J212" s="34" t="str">
        <f t="shared" si="6"/>
        <v>Yes</v>
      </c>
    </row>
    <row r="213" spans="2:10" x14ac:dyDescent="0.2">
      <c r="B213" s="69" t="s">
        <v>684</v>
      </c>
      <c r="C213" s="28" t="s">
        <v>685</v>
      </c>
      <c r="D213" s="29" t="s">
        <v>184</v>
      </c>
      <c r="E213" s="30">
        <v>86793</v>
      </c>
      <c r="F213" s="31" t="s">
        <v>1188</v>
      </c>
      <c r="G213" s="30">
        <v>33452</v>
      </c>
      <c r="H213" s="32">
        <v>5343</v>
      </c>
      <c r="I213" s="33">
        <f t="shared" si="7"/>
        <v>0.15972139184503167</v>
      </c>
      <c r="J213" s="34" t="str">
        <f t="shared" si="6"/>
        <v>No</v>
      </c>
    </row>
    <row r="214" spans="2:10" x14ac:dyDescent="0.2">
      <c r="B214" s="69" t="s">
        <v>687</v>
      </c>
      <c r="C214" s="28" t="s">
        <v>688</v>
      </c>
      <c r="D214" s="29" t="s">
        <v>689</v>
      </c>
      <c r="E214" s="30">
        <v>21381</v>
      </c>
      <c r="F214" s="31" t="s">
        <v>1187</v>
      </c>
      <c r="G214" s="30">
        <v>4037</v>
      </c>
      <c r="H214" s="32">
        <v>479</v>
      </c>
      <c r="I214" s="33">
        <f t="shared" si="7"/>
        <v>0.11865246470151103</v>
      </c>
      <c r="J214" s="34" t="str">
        <f t="shared" si="6"/>
        <v>No</v>
      </c>
    </row>
    <row r="215" spans="2:10" x14ac:dyDescent="0.2">
      <c r="B215" s="69" t="s">
        <v>690</v>
      </c>
      <c r="C215" s="28" t="s">
        <v>691</v>
      </c>
      <c r="D215" s="29" t="s">
        <v>692</v>
      </c>
      <c r="E215" s="30">
        <v>35012</v>
      </c>
      <c r="F215" s="31" t="s">
        <v>1187</v>
      </c>
      <c r="G215" s="30">
        <v>45608</v>
      </c>
      <c r="H215" s="32">
        <v>615</v>
      </c>
      <c r="I215" s="33">
        <f t="shared" si="7"/>
        <v>1.3484476407647781E-2</v>
      </c>
      <c r="J215" s="34" t="str">
        <f t="shared" si="6"/>
        <v>No</v>
      </c>
    </row>
    <row r="216" spans="2:10" x14ac:dyDescent="0.2">
      <c r="B216" s="69" t="s">
        <v>693</v>
      </c>
      <c r="C216" s="28" t="s">
        <v>694</v>
      </c>
      <c r="D216" s="29" t="s">
        <v>201</v>
      </c>
      <c r="E216" s="30">
        <v>103350</v>
      </c>
      <c r="F216" s="31" t="s">
        <v>1188</v>
      </c>
      <c r="G216" s="30">
        <v>76021</v>
      </c>
      <c r="H216" s="32">
        <v>2755</v>
      </c>
      <c r="I216" s="33">
        <f t="shared" si="7"/>
        <v>3.6239986319569595E-2</v>
      </c>
      <c r="J216" s="34" t="str">
        <f t="shared" si="6"/>
        <v>No</v>
      </c>
    </row>
    <row r="217" spans="2:10" x14ac:dyDescent="0.2">
      <c r="B217" s="69" t="s">
        <v>695</v>
      </c>
      <c r="C217" s="28" t="s">
        <v>696</v>
      </c>
      <c r="D217" s="29" t="s">
        <v>45</v>
      </c>
      <c r="E217" s="30">
        <v>4092459</v>
      </c>
      <c r="F217" s="31" t="s">
        <v>1188</v>
      </c>
      <c r="G217" s="30">
        <v>312445</v>
      </c>
      <c r="H217" s="32">
        <v>24851</v>
      </c>
      <c r="I217" s="33">
        <f t="shared" si="7"/>
        <v>7.9537198546944257E-2</v>
      </c>
      <c r="J217" s="34" t="str">
        <f t="shared" si="6"/>
        <v>No</v>
      </c>
    </row>
    <row r="218" spans="2:10" x14ac:dyDescent="0.2">
      <c r="B218" s="69" t="s">
        <v>698</v>
      </c>
      <c r="C218" s="28" t="s">
        <v>699</v>
      </c>
      <c r="D218" s="29" t="s">
        <v>45</v>
      </c>
      <c r="E218" s="30">
        <v>4092459</v>
      </c>
      <c r="F218" s="31" t="s">
        <v>1188</v>
      </c>
      <c r="G218" s="30">
        <v>75735</v>
      </c>
      <c r="H218" s="32">
        <v>12994</v>
      </c>
      <c r="I218" s="33">
        <f t="shared" si="7"/>
        <v>0.17157192843467353</v>
      </c>
      <c r="J218" s="34" t="str">
        <f t="shared" si="6"/>
        <v>No</v>
      </c>
    </row>
    <row r="219" spans="2:10" x14ac:dyDescent="0.2">
      <c r="B219" s="69" t="s">
        <v>701</v>
      </c>
      <c r="C219" s="28" t="s">
        <v>702</v>
      </c>
      <c r="D219" s="29" t="s">
        <v>493</v>
      </c>
      <c r="E219" s="30">
        <v>278831</v>
      </c>
      <c r="F219" s="31" t="s">
        <v>1188</v>
      </c>
      <c r="G219" s="30">
        <v>149454</v>
      </c>
      <c r="H219" s="32">
        <v>32808.094149391422</v>
      </c>
      <c r="I219" s="33">
        <f t="shared" si="7"/>
        <v>0.21951967929524416</v>
      </c>
      <c r="J219" s="34" t="str">
        <f t="shared" si="6"/>
        <v>No</v>
      </c>
    </row>
    <row r="220" spans="2:10" x14ac:dyDescent="0.2">
      <c r="B220" s="69" t="s">
        <v>704</v>
      </c>
      <c r="C220" s="28" t="s">
        <v>329</v>
      </c>
      <c r="D220" s="29" t="s">
        <v>207</v>
      </c>
      <c r="E220" s="30">
        <v>252273</v>
      </c>
      <c r="F220" s="31" t="s">
        <v>1188</v>
      </c>
      <c r="G220" s="30">
        <v>80271</v>
      </c>
      <c r="H220" s="32">
        <v>15014</v>
      </c>
      <c r="I220" s="33">
        <f t="shared" si="7"/>
        <v>0.18704139726675886</v>
      </c>
      <c r="J220" s="34" t="str">
        <f t="shared" si="6"/>
        <v>No</v>
      </c>
    </row>
    <row r="221" spans="2:10" x14ac:dyDescent="0.2">
      <c r="B221" s="69" t="s">
        <v>706</v>
      </c>
      <c r="C221" s="28" t="s">
        <v>707</v>
      </c>
      <c r="D221" s="29" t="s">
        <v>709</v>
      </c>
      <c r="E221" s="30">
        <v>3726</v>
      </c>
      <c r="F221" s="31" t="s">
        <v>1187</v>
      </c>
      <c r="G221" s="30">
        <v>936</v>
      </c>
      <c r="H221" s="32">
        <v>213</v>
      </c>
      <c r="I221" s="33">
        <f t="shared" si="7"/>
        <v>0.22756410256410256</v>
      </c>
      <c r="J221" s="34" t="str">
        <f t="shared" si="6"/>
        <v>Yes</v>
      </c>
    </row>
    <row r="222" spans="2:10" x14ac:dyDescent="0.2">
      <c r="B222" s="69" t="s">
        <v>710</v>
      </c>
      <c r="C222" s="28" t="s">
        <v>711</v>
      </c>
      <c r="D222" s="29" t="s">
        <v>713</v>
      </c>
      <c r="E222" s="30">
        <v>131533</v>
      </c>
      <c r="F222" s="31" t="s">
        <v>1188</v>
      </c>
      <c r="G222" s="30">
        <v>23148</v>
      </c>
      <c r="H222" s="32">
        <v>3227</v>
      </c>
      <c r="I222" s="33">
        <f t="shared" si="7"/>
        <v>0.13940729220667011</v>
      </c>
      <c r="J222" s="34" t="str">
        <f t="shared" si="6"/>
        <v>No</v>
      </c>
    </row>
    <row r="223" spans="2:10" x14ac:dyDescent="0.2">
      <c r="B223" s="69" t="s">
        <v>714</v>
      </c>
      <c r="C223" s="28" t="s">
        <v>715</v>
      </c>
      <c r="D223" s="29" t="s">
        <v>716</v>
      </c>
      <c r="E223" s="30">
        <v>131506</v>
      </c>
      <c r="F223" s="31" t="s">
        <v>1188</v>
      </c>
      <c r="G223" s="30">
        <v>116333</v>
      </c>
      <c r="H223" s="32">
        <v>21120</v>
      </c>
      <c r="I223" s="33">
        <f t="shared" si="7"/>
        <v>0.18154779813122673</v>
      </c>
      <c r="J223" s="34" t="str">
        <f t="shared" si="6"/>
        <v>No</v>
      </c>
    </row>
    <row r="224" spans="2:10" x14ac:dyDescent="0.2">
      <c r="B224" s="69" t="s">
        <v>717</v>
      </c>
      <c r="C224" s="28" t="s">
        <v>718</v>
      </c>
      <c r="D224" s="29" t="s">
        <v>54</v>
      </c>
      <c r="E224" s="30">
        <v>1714773</v>
      </c>
      <c r="F224" s="31" t="s">
        <v>1188</v>
      </c>
      <c r="G224" s="30">
        <v>72537</v>
      </c>
      <c r="H224" s="32">
        <v>1936</v>
      </c>
      <c r="I224" s="33">
        <f t="shared" si="7"/>
        <v>2.6689827260570467E-2</v>
      </c>
      <c r="J224" s="34" t="str">
        <f t="shared" si="6"/>
        <v>No</v>
      </c>
    </row>
    <row r="225" spans="2:10" x14ac:dyDescent="0.2">
      <c r="B225" s="69" t="s">
        <v>719</v>
      </c>
      <c r="C225" s="28" t="s">
        <v>720</v>
      </c>
      <c r="D225" s="29" t="s">
        <v>62</v>
      </c>
      <c r="E225" s="30">
        <v>2368139</v>
      </c>
      <c r="F225" s="31" t="s">
        <v>1188</v>
      </c>
      <c r="G225" s="30">
        <v>103932</v>
      </c>
      <c r="H225" s="32">
        <v>52769</v>
      </c>
      <c r="I225" s="33">
        <f t="shared" si="7"/>
        <v>0.5077262055959666</v>
      </c>
      <c r="J225" s="34" t="str">
        <f t="shared" si="6"/>
        <v>Yes</v>
      </c>
    </row>
    <row r="226" spans="2:10" x14ac:dyDescent="0.2">
      <c r="B226" s="70" t="s">
        <v>721</v>
      </c>
      <c r="C226" s="28" t="s">
        <v>722</v>
      </c>
      <c r="D226" s="29" t="s">
        <v>723</v>
      </c>
      <c r="E226" s="30">
        <v>20097</v>
      </c>
      <c r="F226" s="31" t="s">
        <v>1187</v>
      </c>
      <c r="G226" s="30">
        <v>3477</v>
      </c>
      <c r="H226" s="32">
        <v>890</v>
      </c>
      <c r="I226" s="33">
        <f t="shared" si="7"/>
        <v>0.25596778832326716</v>
      </c>
      <c r="J226" s="34" t="str">
        <f t="shared" si="6"/>
        <v>Yes</v>
      </c>
    </row>
    <row r="227" spans="2:10" x14ac:dyDescent="0.2">
      <c r="B227" s="69" t="s">
        <v>724</v>
      </c>
      <c r="C227" s="28" t="s">
        <v>725</v>
      </c>
      <c r="D227" s="29" t="s">
        <v>727</v>
      </c>
      <c r="E227" s="30">
        <v>32334</v>
      </c>
      <c r="F227" s="31" t="s">
        <v>1187</v>
      </c>
      <c r="G227" s="30">
        <v>17216</v>
      </c>
      <c r="H227" s="32">
        <v>3301</v>
      </c>
      <c r="I227" s="33">
        <f t="shared" si="7"/>
        <v>0.19174024163568773</v>
      </c>
      <c r="J227" s="34" t="str">
        <f t="shared" si="6"/>
        <v>Yes</v>
      </c>
    </row>
    <row r="228" spans="2:10" x14ac:dyDescent="0.2">
      <c r="B228" s="69" t="s">
        <v>728</v>
      </c>
      <c r="C228" s="28" t="s">
        <v>729</v>
      </c>
      <c r="D228" s="29" t="s">
        <v>731</v>
      </c>
      <c r="E228" s="30">
        <v>28111</v>
      </c>
      <c r="F228" s="31" t="s">
        <v>1187</v>
      </c>
      <c r="G228" s="30">
        <v>9358</v>
      </c>
      <c r="H228" s="32">
        <v>1698</v>
      </c>
      <c r="I228" s="33">
        <f t="shared" si="7"/>
        <v>0.18144902756999359</v>
      </c>
      <c r="J228" s="34" t="str">
        <f t="shared" si="6"/>
        <v>Yes</v>
      </c>
    </row>
    <row r="229" spans="2:10" x14ac:dyDescent="0.2">
      <c r="B229" s="69" t="s">
        <v>732</v>
      </c>
      <c r="C229" s="28" t="s">
        <v>733</v>
      </c>
      <c r="D229" s="29" t="s">
        <v>174</v>
      </c>
      <c r="E229" s="30">
        <v>800647</v>
      </c>
      <c r="F229" s="31" t="s">
        <v>1188</v>
      </c>
      <c r="G229" s="30">
        <v>107921</v>
      </c>
      <c r="H229" s="32">
        <v>21255</v>
      </c>
      <c r="I229" s="33">
        <f t="shared" si="7"/>
        <v>0.19694962055577692</v>
      </c>
      <c r="J229" s="34" t="str">
        <f t="shared" si="6"/>
        <v>No</v>
      </c>
    </row>
    <row r="230" spans="2:10" x14ac:dyDescent="0.2">
      <c r="B230" s="69" t="s">
        <v>735</v>
      </c>
      <c r="C230" s="28" t="s">
        <v>736</v>
      </c>
      <c r="D230" s="29" t="s">
        <v>267</v>
      </c>
      <c r="E230" s="30">
        <v>234906</v>
      </c>
      <c r="F230" s="31" t="s">
        <v>1188</v>
      </c>
      <c r="G230" s="30">
        <v>75163</v>
      </c>
      <c r="H230" s="32">
        <v>16967</v>
      </c>
      <c r="I230" s="33">
        <f t="shared" si="7"/>
        <v>0.22573606694783338</v>
      </c>
      <c r="J230" s="34" t="str">
        <f t="shared" si="6"/>
        <v>No</v>
      </c>
    </row>
    <row r="231" spans="2:10" x14ac:dyDescent="0.2">
      <c r="B231" s="69" t="s">
        <v>737</v>
      </c>
      <c r="C231" s="28" t="s">
        <v>738</v>
      </c>
      <c r="D231" s="29" t="s">
        <v>45</v>
      </c>
      <c r="E231" s="30">
        <v>4092459</v>
      </c>
      <c r="F231" s="31" t="s">
        <v>1188</v>
      </c>
      <c r="G231" s="30">
        <v>243353</v>
      </c>
      <c r="H231" s="32">
        <v>126339</v>
      </c>
      <c r="I231" s="33">
        <f t="shared" si="7"/>
        <v>0.51915941040381663</v>
      </c>
      <c r="J231" s="34" t="str">
        <f t="shared" si="6"/>
        <v>Yes</v>
      </c>
    </row>
    <row r="232" spans="2:10" x14ac:dyDescent="0.2">
      <c r="B232" s="69" t="s">
        <v>739</v>
      </c>
      <c r="C232" s="28" t="s">
        <v>740</v>
      </c>
      <c r="D232" s="29" t="s">
        <v>226</v>
      </c>
      <c r="E232" s="30">
        <v>86771</v>
      </c>
      <c r="F232" s="31" t="s">
        <v>1187</v>
      </c>
      <c r="G232" s="30">
        <v>35571</v>
      </c>
      <c r="H232" s="32">
        <v>5241</v>
      </c>
      <c r="I232" s="33">
        <f t="shared" si="7"/>
        <v>0.14733912456776588</v>
      </c>
      <c r="J232" s="34" t="str">
        <f t="shared" si="6"/>
        <v>No</v>
      </c>
    </row>
    <row r="233" spans="2:10" x14ac:dyDescent="0.2">
      <c r="B233" s="69" t="s">
        <v>742</v>
      </c>
      <c r="C233" s="28" t="s">
        <v>743</v>
      </c>
      <c r="D233" s="29" t="s">
        <v>62</v>
      </c>
      <c r="E233" s="30">
        <v>2368139</v>
      </c>
      <c r="F233" s="31" t="s">
        <v>1188</v>
      </c>
      <c r="G233" s="30">
        <v>252613</v>
      </c>
      <c r="H233" s="32">
        <v>42805</v>
      </c>
      <c r="I233" s="33">
        <f t="shared" si="7"/>
        <v>0.16944891988931687</v>
      </c>
      <c r="J233" s="34" t="str">
        <f t="shared" si="6"/>
        <v>No</v>
      </c>
    </row>
    <row r="234" spans="2:10" x14ac:dyDescent="0.2">
      <c r="B234" s="69" t="s">
        <v>745</v>
      </c>
      <c r="C234" s="28" t="s">
        <v>746</v>
      </c>
      <c r="D234" s="29" t="s">
        <v>45</v>
      </c>
      <c r="E234" s="30">
        <v>4092459</v>
      </c>
      <c r="F234" s="31" t="s">
        <v>1188</v>
      </c>
      <c r="G234" s="30">
        <v>115518</v>
      </c>
      <c r="H234" s="32">
        <v>18396</v>
      </c>
      <c r="I234" s="33">
        <f t="shared" si="7"/>
        <v>0.15924790941671427</v>
      </c>
      <c r="J234" s="34" t="str">
        <f t="shared" si="6"/>
        <v>No</v>
      </c>
    </row>
    <row r="235" spans="2:10" x14ac:dyDescent="0.2">
      <c r="B235" s="69" t="s">
        <v>748</v>
      </c>
      <c r="C235" s="28" t="s">
        <v>749</v>
      </c>
      <c r="D235" s="29" t="s">
        <v>285</v>
      </c>
      <c r="E235" s="30">
        <v>23384</v>
      </c>
      <c r="F235" s="31" t="s">
        <v>1187</v>
      </c>
      <c r="G235" s="30">
        <v>1509</v>
      </c>
      <c r="H235" s="32">
        <v>106</v>
      </c>
      <c r="I235" s="33">
        <f t="shared" si="7"/>
        <v>7.0245195493704435E-2</v>
      </c>
      <c r="J235" s="34" t="str">
        <f t="shared" si="6"/>
        <v>No</v>
      </c>
    </row>
    <row r="236" spans="2:10" x14ac:dyDescent="0.2">
      <c r="B236" s="69" t="s">
        <v>751</v>
      </c>
      <c r="C236" s="28" t="s">
        <v>752</v>
      </c>
      <c r="D236" s="29" t="s">
        <v>562</v>
      </c>
      <c r="E236" s="30">
        <v>50845</v>
      </c>
      <c r="F236" s="31" t="s">
        <v>1187</v>
      </c>
      <c r="G236" s="30">
        <v>4324</v>
      </c>
      <c r="H236" s="32">
        <v>135</v>
      </c>
      <c r="I236" s="33">
        <f t="shared" si="7"/>
        <v>3.122109158186864E-2</v>
      </c>
      <c r="J236" s="34" t="str">
        <f t="shared" si="6"/>
        <v>No</v>
      </c>
    </row>
    <row r="237" spans="2:10" x14ac:dyDescent="0.2">
      <c r="B237" s="69" t="s">
        <v>753</v>
      </c>
      <c r="C237" s="28" t="s">
        <v>754</v>
      </c>
      <c r="D237" s="29" t="s">
        <v>254</v>
      </c>
      <c r="E237" s="30">
        <v>585375</v>
      </c>
      <c r="F237" s="31" t="s">
        <v>1188</v>
      </c>
      <c r="G237" s="30">
        <v>52448</v>
      </c>
      <c r="H237" s="32">
        <v>10692</v>
      </c>
      <c r="I237" s="33">
        <f t="shared" si="7"/>
        <v>0.20385906040268456</v>
      </c>
      <c r="J237" s="34" t="str">
        <f t="shared" si="6"/>
        <v>No</v>
      </c>
    </row>
    <row r="238" spans="2:10" x14ac:dyDescent="0.2">
      <c r="B238" s="69" t="s">
        <v>755</v>
      </c>
      <c r="C238" s="28" t="s">
        <v>756</v>
      </c>
      <c r="D238" s="29" t="s">
        <v>45</v>
      </c>
      <c r="E238" s="30">
        <v>4092459</v>
      </c>
      <c r="F238" s="31" t="s">
        <v>1188</v>
      </c>
      <c r="G238" s="30">
        <v>66750</v>
      </c>
      <c r="H238" s="32">
        <v>9529</v>
      </c>
      <c r="I238" s="33">
        <f t="shared" si="7"/>
        <v>0.14275655430711612</v>
      </c>
      <c r="J238" s="34" t="str">
        <f t="shared" si="6"/>
        <v>No</v>
      </c>
    </row>
    <row r="239" spans="2:10" x14ac:dyDescent="0.2">
      <c r="B239" s="69" t="s">
        <v>757</v>
      </c>
      <c r="C239" s="28" t="s">
        <v>453</v>
      </c>
      <c r="D239" s="29" t="s">
        <v>759</v>
      </c>
      <c r="E239" s="30">
        <v>26604</v>
      </c>
      <c r="F239" s="31" t="s">
        <v>1187</v>
      </c>
      <c r="G239" s="30">
        <v>198</v>
      </c>
      <c r="H239" s="32">
        <v>20</v>
      </c>
      <c r="I239" s="33">
        <f t="shared" si="7"/>
        <v>0.10101010101010101</v>
      </c>
      <c r="J239" s="34" t="str">
        <f t="shared" si="6"/>
        <v>No</v>
      </c>
    </row>
    <row r="240" spans="2:10" x14ac:dyDescent="0.2">
      <c r="B240" s="69" t="s">
        <v>760</v>
      </c>
      <c r="C240" s="28" t="s">
        <v>761</v>
      </c>
      <c r="D240" s="29" t="s">
        <v>125</v>
      </c>
      <c r="E240" s="30">
        <v>35096</v>
      </c>
      <c r="F240" s="31" t="s">
        <v>1188</v>
      </c>
      <c r="G240" s="30">
        <v>2603</v>
      </c>
      <c r="H240" s="32">
        <v>344</v>
      </c>
      <c r="I240" s="33">
        <f t="shared" si="7"/>
        <v>0.13215520553207838</v>
      </c>
      <c r="J240" s="34" t="str">
        <f t="shared" si="6"/>
        <v>No</v>
      </c>
    </row>
    <row r="241" spans="2:10" x14ac:dyDescent="0.2">
      <c r="B241" s="69" t="s">
        <v>763</v>
      </c>
      <c r="C241" s="28" t="s">
        <v>764</v>
      </c>
      <c r="D241" s="29" t="s">
        <v>766</v>
      </c>
      <c r="E241" s="30">
        <v>19677</v>
      </c>
      <c r="F241" s="31" t="s">
        <v>1188</v>
      </c>
      <c r="G241" s="30">
        <v>1909</v>
      </c>
      <c r="H241" s="32">
        <v>151</v>
      </c>
      <c r="I241" s="33">
        <f t="shared" si="7"/>
        <v>7.9099004714510215E-2</v>
      </c>
      <c r="J241" s="34" t="str">
        <f t="shared" si="6"/>
        <v>No</v>
      </c>
    </row>
    <row r="242" spans="2:10" x14ac:dyDescent="0.2">
      <c r="B242" s="69" t="s">
        <v>767</v>
      </c>
      <c r="C242" s="28" t="s">
        <v>768</v>
      </c>
      <c r="D242" s="29" t="s">
        <v>62</v>
      </c>
      <c r="E242" s="30">
        <v>2368139</v>
      </c>
      <c r="F242" s="31" t="s">
        <v>1188</v>
      </c>
      <c r="G242" s="30">
        <v>10358</v>
      </c>
      <c r="H242" s="32">
        <v>817</v>
      </c>
      <c r="I242" s="33">
        <f t="shared" si="7"/>
        <v>7.8876230932612479E-2</v>
      </c>
      <c r="J242" s="34" t="str">
        <f t="shared" si="6"/>
        <v>No</v>
      </c>
    </row>
    <row r="243" spans="2:10" x14ac:dyDescent="0.2">
      <c r="B243" s="69" t="s">
        <v>770</v>
      </c>
      <c r="C243" s="28" t="s">
        <v>771</v>
      </c>
      <c r="D243" s="29" t="s">
        <v>528</v>
      </c>
      <c r="E243" s="30">
        <v>36702</v>
      </c>
      <c r="F243" s="31" t="s">
        <v>1187</v>
      </c>
      <c r="G243" s="30">
        <v>560</v>
      </c>
      <c r="H243" s="32">
        <v>19</v>
      </c>
      <c r="I243" s="33">
        <f t="shared" si="7"/>
        <v>3.3928571428571426E-2</v>
      </c>
      <c r="J243" s="34" t="str">
        <f t="shared" si="6"/>
        <v>No</v>
      </c>
    </row>
    <row r="244" spans="2:10" x14ac:dyDescent="0.2">
      <c r="B244" s="69" t="s">
        <v>772</v>
      </c>
      <c r="C244" s="28" t="s">
        <v>773</v>
      </c>
      <c r="D244" s="29" t="s">
        <v>71</v>
      </c>
      <c r="E244" s="30">
        <v>406220</v>
      </c>
      <c r="F244" s="31" t="s">
        <v>1188</v>
      </c>
      <c r="G244" s="30">
        <v>27439</v>
      </c>
      <c r="H244" s="32">
        <v>7058</v>
      </c>
      <c r="I244" s="33">
        <f t="shared" si="7"/>
        <v>0.2572251175334378</v>
      </c>
      <c r="J244" s="34" t="str">
        <f t="shared" si="6"/>
        <v>No</v>
      </c>
    </row>
    <row r="245" spans="2:10" x14ac:dyDescent="0.2">
      <c r="B245" s="69" t="s">
        <v>774</v>
      </c>
      <c r="C245" s="28" t="s">
        <v>209</v>
      </c>
      <c r="D245" s="29" t="s">
        <v>776</v>
      </c>
      <c r="E245" s="30">
        <v>157107</v>
      </c>
      <c r="F245" s="31" t="s">
        <v>1188</v>
      </c>
      <c r="G245" s="30">
        <v>1892</v>
      </c>
      <c r="H245" s="32">
        <v>61</v>
      </c>
      <c r="I245" s="33">
        <f t="shared" si="7"/>
        <v>3.2241014799154331E-2</v>
      </c>
      <c r="J245" s="34" t="str">
        <f t="shared" si="6"/>
        <v>No</v>
      </c>
    </row>
    <row r="246" spans="2:10" x14ac:dyDescent="0.2">
      <c r="B246" s="69" t="s">
        <v>777</v>
      </c>
      <c r="C246" s="28" t="s">
        <v>209</v>
      </c>
      <c r="D246" s="29" t="s">
        <v>137</v>
      </c>
      <c r="E246" s="30">
        <v>1024266</v>
      </c>
      <c r="F246" s="31" t="s">
        <v>1188</v>
      </c>
      <c r="G246" s="30">
        <v>23045</v>
      </c>
      <c r="H246" s="32">
        <v>5384</v>
      </c>
      <c r="I246" s="33">
        <f t="shared" si="7"/>
        <v>0.23362985463224126</v>
      </c>
      <c r="J246" s="34" t="str">
        <f t="shared" si="6"/>
        <v>No</v>
      </c>
    </row>
    <row r="247" spans="2:10" x14ac:dyDescent="0.2">
      <c r="B247" s="69" t="s">
        <v>779</v>
      </c>
      <c r="C247" s="28" t="s">
        <v>780</v>
      </c>
      <c r="D247" s="29" t="s">
        <v>54</v>
      </c>
      <c r="E247" s="30">
        <v>1714773</v>
      </c>
      <c r="F247" s="31" t="s">
        <v>1188</v>
      </c>
      <c r="G247" s="30">
        <v>322188</v>
      </c>
      <c r="H247" s="32">
        <v>74738</v>
      </c>
      <c r="I247" s="33">
        <f t="shared" si="7"/>
        <v>0.23197015407153587</v>
      </c>
      <c r="J247" s="34" t="str">
        <f t="shared" si="6"/>
        <v>No</v>
      </c>
    </row>
    <row r="248" spans="2:10" x14ac:dyDescent="0.2">
      <c r="B248" s="69" t="s">
        <v>782</v>
      </c>
      <c r="C248" s="28" t="s">
        <v>783</v>
      </c>
      <c r="D248" s="29" t="s">
        <v>50</v>
      </c>
      <c r="E248" s="30">
        <v>455746</v>
      </c>
      <c r="F248" s="31" t="s">
        <v>1188</v>
      </c>
      <c r="G248" s="30">
        <v>66648</v>
      </c>
      <c r="H248" s="32">
        <v>6966</v>
      </c>
      <c r="I248" s="33">
        <f t="shared" si="7"/>
        <v>0.1045192653943104</v>
      </c>
      <c r="J248" s="34" t="str">
        <f t="shared" si="6"/>
        <v>No</v>
      </c>
    </row>
    <row r="249" spans="2:10" x14ac:dyDescent="0.2">
      <c r="B249" s="69" t="s">
        <v>785</v>
      </c>
      <c r="C249" s="28" t="s">
        <v>786</v>
      </c>
      <c r="D249" s="29" t="s">
        <v>178</v>
      </c>
      <c r="E249" s="30">
        <v>774769</v>
      </c>
      <c r="F249" s="31" t="s">
        <v>1188</v>
      </c>
      <c r="G249" s="30">
        <v>152605</v>
      </c>
      <c r="H249" s="32">
        <v>64947</v>
      </c>
      <c r="I249" s="33">
        <f t="shared" si="7"/>
        <v>0.42558893876347431</v>
      </c>
      <c r="J249" s="34" t="str">
        <f t="shared" si="6"/>
        <v>Yes</v>
      </c>
    </row>
    <row r="250" spans="2:10" x14ac:dyDescent="0.2">
      <c r="B250" s="69" t="s">
        <v>787</v>
      </c>
      <c r="C250" s="28" t="s">
        <v>788</v>
      </c>
      <c r="D250" s="29" t="s">
        <v>239</v>
      </c>
      <c r="E250" s="30">
        <v>250304</v>
      </c>
      <c r="F250" s="31" t="s">
        <v>1188</v>
      </c>
      <c r="G250" s="30">
        <v>79813</v>
      </c>
      <c r="H250" s="32">
        <v>25297</v>
      </c>
      <c r="I250" s="33">
        <f t="shared" si="7"/>
        <v>0.31695337852229588</v>
      </c>
      <c r="J250" s="34" t="str">
        <f t="shared" si="6"/>
        <v>Yes</v>
      </c>
    </row>
    <row r="251" spans="2:10" x14ac:dyDescent="0.2">
      <c r="B251" s="69" t="s">
        <v>789</v>
      </c>
      <c r="C251" s="28" t="s">
        <v>790</v>
      </c>
      <c r="D251" s="29" t="s">
        <v>791</v>
      </c>
      <c r="E251" s="30">
        <v>49793</v>
      </c>
      <c r="F251" s="31" t="s">
        <v>1187</v>
      </c>
      <c r="G251" s="30">
        <v>37563</v>
      </c>
      <c r="H251" s="32">
        <v>7348</v>
      </c>
      <c r="I251" s="33">
        <f t="shared" si="7"/>
        <v>0.19561802837898995</v>
      </c>
      <c r="J251" s="34" t="str">
        <f t="shared" si="6"/>
        <v>Yes</v>
      </c>
    </row>
    <row r="252" spans="2:10" x14ac:dyDescent="0.2">
      <c r="B252" s="69" t="s">
        <v>792</v>
      </c>
      <c r="C252" s="28" t="s">
        <v>793</v>
      </c>
      <c r="D252" s="29" t="s">
        <v>493</v>
      </c>
      <c r="E252" s="30">
        <v>278831</v>
      </c>
      <c r="F252" s="31" t="s">
        <v>1188</v>
      </c>
      <c r="G252" s="30">
        <v>9544</v>
      </c>
      <c r="H252" s="32">
        <v>242</v>
      </c>
      <c r="I252" s="33">
        <f t="shared" si="7"/>
        <v>2.5356244761106456E-2</v>
      </c>
      <c r="J252" s="34" t="str">
        <f t="shared" si="6"/>
        <v>No</v>
      </c>
    </row>
    <row r="253" spans="2:10" x14ac:dyDescent="0.2">
      <c r="B253" s="69" t="s">
        <v>795</v>
      </c>
      <c r="C253" s="28" t="s">
        <v>796</v>
      </c>
      <c r="D253" s="29" t="s">
        <v>207</v>
      </c>
      <c r="E253" s="30">
        <v>252273</v>
      </c>
      <c r="F253" s="31" t="s">
        <v>1188</v>
      </c>
      <c r="G253" s="30">
        <v>35238</v>
      </c>
      <c r="H253" s="32">
        <v>7473.8145833333401</v>
      </c>
      <c r="I253" s="33">
        <f t="shared" si="7"/>
        <v>0.21209531140624724</v>
      </c>
      <c r="J253" s="34" t="str">
        <f t="shared" si="6"/>
        <v>No</v>
      </c>
    </row>
    <row r="254" spans="2:10" x14ac:dyDescent="0.2">
      <c r="B254" s="69" t="s">
        <v>797</v>
      </c>
      <c r="C254" s="28" t="s">
        <v>798</v>
      </c>
      <c r="D254" s="29" t="s">
        <v>673</v>
      </c>
      <c r="E254" s="30">
        <v>121073</v>
      </c>
      <c r="F254" s="31" t="s">
        <v>1188</v>
      </c>
      <c r="G254" s="30">
        <v>1979</v>
      </c>
      <c r="H254" s="32">
        <v>29</v>
      </c>
      <c r="I254" s="33">
        <f t="shared" si="7"/>
        <v>1.4653865588681153E-2</v>
      </c>
      <c r="J254" s="34" t="str">
        <f t="shared" si="6"/>
        <v>No</v>
      </c>
    </row>
    <row r="255" spans="2:10" x14ac:dyDescent="0.2">
      <c r="B255" s="69" t="s">
        <v>799</v>
      </c>
      <c r="C255" s="28" t="s">
        <v>800</v>
      </c>
      <c r="D255" s="29" t="s">
        <v>103</v>
      </c>
      <c r="E255" s="30">
        <v>782341</v>
      </c>
      <c r="F255" s="31" t="s">
        <v>1188</v>
      </c>
      <c r="G255" s="30">
        <v>40718</v>
      </c>
      <c r="H255" s="32">
        <v>1619</v>
      </c>
      <c r="I255" s="33">
        <f t="shared" si="7"/>
        <v>3.9761284935409404E-2</v>
      </c>
      <c r="J255" s="34" t="str">
        <f t="shared" si="6"/>
        <v>No</v>
      </c>
    </row>
    <row r="256" spans="2:10" x14ac:dyDescent="0.2">
      <c r="B256" s="69" t="s">
        <v>802</v>
      </c>
      <c r="C256" s="28" t="s">
        <v>803</v>
      </c>
      <c r="D256" s="29" t="s">
        <v>62</v>
      </c>
      <c r="E256" s="30">
        <v>2368139</v>
      </c>
      <c r="F256" s="31" t="s">
        <v>1188</v>
      </c>
      <c r="G256" s="30">
        <v>203320</v>
      </c>
      <c r="H256" s="32">
        <v>21381</v>
      </c>
      <c r="I256" s="33">
        <f t="shared" si="7"/>
        <v>0.10515935471178438</v>
      </c>
      <c r="J256" s="34" t="str">
        <f t="shared" si="6"/>
        <v>No</v>
      </c>
    </row>
    <row r="257" spans="2:10" x14ac:dyDescent="0.2">
      <c r="B257" s="69" t="s">
        <v>805</v>
      </c>
      <c r="C257" s="28" t="s">
        <v>806</v>
      </c>
      <c r="D257" s="29" t="s">
        <v>45</v>
      </c>
      <c r="E257" s="30">
        <v>4092459</v>
      </c>
      <c r="F257" s="31" t="s">
        <v>1188</v>
      </c>
      <c r="G257" s="30">
        <v>30347</v>
      </c>
      <c r="H257" s="32">
        <v>15001</v>
      </c>
      <c r="I257" s="33">
        <f t="shared" si="7"/>
        <v>0.49431574784986981</v>
      </c>
      <c r="J257" s="34" t="str">
        <f t="shared" si="6"/>
        <v>Yes</v>
      </c>
    </row>
    <row r="258" spans="2:10" x14ac:dyDescent="0.2">
      <c r="B258" s="69" t="s">
        <v>808</v>
      </c>
      <c r="C258" s="28" t="s">
        <v>809</v>
      </c>
      <c r="D258" s="29" t="s">
        <v>811</v>
      </c>
      <c r="E258" s="30">
        <v>2398</v>
      </c>
      <c r="F258" s="31" t="s">
        <v>1187</v>
      </c>
      <c r="G258" s="30">
        <v>313</v>
      </c>
      <c r="H258" s="32">
        <v>70</v>
      </c>
      <c r="I258" s="33">
        <f t="shared" si="7"/>
        <v>0.22364217252396165</v>
      </c>
      <c r="J258" s="34" t="str">
        <f t="shared" si="6"/>
        <v>Yes</v>
      </c>
    </row>
    <row r="259" spans="2:10" x14ac:dyDescent="0.2">
      <c r="B259" s="69" t="s">
        <v>812</v>
      </c>
      <c r="C259" s="28" t="s">
        <v>813</v>
      </c>
      <c r="D259" s="29" t="s">
        <v>815</v>
      </c>
      <c r="E259" s="30">
        <v>24554</v>
      </c>
      <c r="F259" s="31" t="s">
        <v>1187</v>
      </c>
      <c r="G259" s="30">
        <v>3691</v>
      </c>
      <c r="H259" s="32">
        <v>367</v>
      </c>
      <c r="I259" s="33">
        <f t="shared" si="7"/>
        <v>9.9431048496342461E-2</v>
      </c>
      <c r="J259" s="34" t="str">
        <f t="shared" si="6"/>
        <v>No</v>
      </c>
    </row>
    <row r="260" spans="2:10" x14ac:dyDescent="0.2">
      <c r="B260" s="69" t="s">
        <v>816</v>
      </c>
      <c r="C260" s="28" t="s">
        <v>817</v>
      </c>
      <c r="D260" s="29" t="s">
        <v>85</v>
      </c>
      <c r="E260" s="30">
        <v>662614</v>
      </c>
      <c r="F260" s="31" t="s">
        <v>1188</v>
      </c>
      <c r="G260" s="30">
        <v>22259</v>
      </c>
      <c r="H260" s="32">
        <v>5452</v>
      </c>
      <c r="I260" s="33">
        <f t="shared" si="7"/>
        <v>0.24493463318208364</v>
      </c>
      <c r="J260" s="34" t="str">
        <f t="shared" si="6"/>
        <v>No</v>
      </c>
    </row>
    <row r="261" spans="2:10" x14ac:dyDescent="0.2">
      <c r="B261" s="70" t="s">
        <v>818</v>
      </c>
      <c r="C261" s="28" t="s">
        <v>819</v>
      </c>
      <c r="D261" s="29" t="s">
        <v>821</v>
      </c>
      <c r="E261" s="30">
        <v>3461</v>
      </c>
      <c r="F261" s="31" t="s">
        <v>1187</v>
      </c>
      <c r="G261" s="30">
        <v>188</v>
      </c>
      <c r="H261" s="32">
        <v>45</v>
      </c>
      <c r="I261" s="33">
        <f t="shared" si="7"/>
        <v>0.23936170212765959</v>
      </c>
      <c r="J261" s="34" t="str">
        <f t="shared" si="6"/>
        <v>Yes</v>
      </c>
    </row>
    <row r="262" spans="2:10" x14ac:dyDescent="0.2">
      <c r="B262" s="69" t="s">
        <v>822</v>
      </c>
      <c r="C262" s="28" t="s">
        <v>823</v>
      </c>
      <c r="D262" s="29" t="s">
        <v>45</v>
      </c>
      <c r="E262" s="30">
        <v>4092459</v>
      </c>
      <c r="F262" s="31" t="s">
        <v>1188</v>
      </c>
      <c r="G262" s="30">
        <v>81807</v>
      </c>
      <c r="H262" s="32">
        <v>28016</v>
      </c>
      <c r="I262" s="33">
        <f t="shared" si="7"/>
        <v>0.3424645812705514</v>
      </c>
      <c r="J262" s="34" t="str">
        <f t="shared" ref="J262:J325" si="8">IF(AND(F262="Non-Metro",I262&gt;=$J$1),"Yes",IF(AND(F262="Metro",I262&gt;=$J$3),"Yes","No"))</f>
        <v>Yes</v>
      </c>
    </row>
    <row r="263" spans="2:10" x14ac:dyDescent="0.2">
      <c r="B263" s="69" t="s">
        <v>824</v>
      </c>
      <c r="C263" s="28" t="s">
        <v>825</v>
      </c>
      <c r="D263" s="29" t="s">
        <v>62</v>
      </c>
      <c r="E263" s="30">
        <v>2368139</v>
      </c>
      <c r="F263" s="31" t="s">
        <v>1188</v>
      </c>
      <c r="G263" s="30">
        <v>22877</v>
      </c>
      <c r="H263" s="32">
        <v>10784</v>
      </c>
      <c r="I263" s="33">
        <f t="shared" ref="I263:I326" si="9">H263/G263</f>
        <v>0.47139047952091623</v>
      </c>
      <c r="J263" s="34" t="str">
        <f t="shared" si="8"/>
        <v>Yes</v>
      </c>
    </row>
    <row r="264" spans="2:10" x14ac:dyDescent="0.2">
      <c r="B264" s="69" t="s">
        <v>826</v>
      </c>
      <c r="C264" s="28" t="s">
        <v>827</v>
      </c>
      <c r="D264" s="29" t="s">
        <v>103</v>
      </c>
      <c r="E264" s="30">
        <v>782341</v>
      </c>
      <c r="F264" s="31" t="s">
        <v>1188</v>
      </c>
      <c r="G264" s="30">
        <v>36085</v>
      </c>
      <c r="H264" s="32">
        <v>1335</v>
      </c>
      <c r="I264" s="33">
        <f t="shared" si="9"/>
        <v>3.6995981709851737E-2</v>
      </c>
      <c r="J264" s="34" t="str">
        <f t="shared" si="8"/>
        <v>No</v>
      </c>
    </row>
    <row r="265" spans="2:10" x14ac:dyDescent="0.2">
      <c r="B265" s="69" t="s">
        <v>829</v>
      </c>
      <c r="C265" s="28" t="s">
        <v>439</v>
      </c>
      <c r="D265" s="29" t="s">
        <v>74</v>
      </c>
      <c r="E265" s="30">
        <v>1809034</v>
      </c>
      <c r="F265" s="31" t="s">
        <v>1188</v>
      </c>
      <c r="G265" s="30">
        <v>75020</v>
      </c>
      <c r="H265" s="32">
        <v>7905</v>
      </c>
      <c r="I265" s="33">
        <f t="shared" si="9"/>
        <v>0.10537190082644628</v>
      </c>
      <c r="J265" s="34" t="str">
        <f t="shared" si="8"/>
        <v>No</v>
      </c>
    </row>
    <row r="266" spans="2:10" x14ac:dyDescent="0.2">
      <c r="B266" s="69" t="s">
        <v>831</v>
      </c>
      <c r="C266" s="28" t="s">
        <v>209</v>
      </c>
      <c r="D266" s="29" t="s">
        <v>137</v>
      </c>
      <c r="E266" s="30">
        <v>1024266</v>
      </c>
      <c r="F266" s="31" t="s">
        <v>1188</v>
      </c>
      <c r="G266" s="30">
        <v>48045</v>
      </c>
      <c r="H266" s="32">
        <v>22119</v>
      </c>
      <c r="I266" s="33">
        <f t="shared" si="9"/>
        <v>0.46038089291289414</v>
      </c>
      <c r="J266" s="34" t="str">
        <f t="shared" si="8"/>
        <v>Yes</v>
      </c>
    </row>
    <row r="267" spans="2:10" x14ac:dyDescent="0.2">
      <c r="B267" s="69" t="s">
        <v>833</v>
      </c>
      <c r="C267" s="28" t="s">
        <v>834</v>
      </c>
      <c r="D267" s="29" t="s">
        <v>836</v>
      </c>
      <c r="E267" s="30">
        <v>13833</v>
      </c>
      <c r="F267" s="31" t="s">
        <v>1187</v>
      </c>
      <c r="G267" s="30">
        <v>2031</v>
      </c>
      <c r="H267" s="32">
        <v>166</v>
      </c>
      <c r="I267" s="33">
        <f t="shared" si="9"/>
        <v>8.1733136386016744E-2</v>
      </c>
      <c r="J267" s="34" t="str">
        <f t="shared" si="8"/>
        <v>No</v>
      </c>
    </row>
    <row r="268" spans="2:10" x14ac:dyDescent="0.2">
      <c r="B268" s="69" t="s">
        <v>837</v>
      </c>
      <c r="C268" s="28" t="s">
        <v>838</v>
      </c>
      <c r="D268" s="29" t="s">
        <v>77</v>
      </c>
      <c r="E268" s="30">
        <v>422679</v>
      </c>
      <c r="F268" s="31" t="s">
        <v>1188</v>
      </c>
      <c r="G268" s="30">
        <v>46450</v>
      </c>
      <c r="H268" s="32">
        <v>2858</v>
      </c>
      <c r="I268" s="33">
        <f t="shared" si="9"/>
        <v>6.1528525296017225E-2</v>
      </c>
      <c r="J268" s="34" t="str">
        <f t="shared" si="8"/>
        <v>No</v>
      </c>
    </row>
    <row r="269" spans="2:10" x14ac:dyDescent="0.2">
      <c r="B269" s="69" t="s">
        <v>840</v>
      </c>
      <c r="C269" s="28" t="s">
        <v>841</v>
      </c>
      <c r="D269" s="29" t="s">
        <v>174</v>
      </c>
      <c r="E269" s="30">
        <v>800647</v>
      </c>
      <c r="F269" s="31" t="s">
        <v>1188</v>
      </c>
      <c r="G269" s="30">
        <v>50743</v>
      </c>
      <c r="H269" s="32">
        <v>13947</v>
      </c>
      <c r="I269" s="33">
        <f t="shared" si="9"/>
        <v>0.27485564511361171</v>
      </c>
      <c r="J269" s="34" t="str">
        <f t="shared" si="8"/>
        <v>No</v>
      </c>
    </row>
    <row r="270" spans="2:10" x14ac:dyDescent="0.2">
      <c r="B270" s="69" t="s">
        <v>843</v>
      </c>
      <c r="C270" s="28" t="s">
        <v>844</v>
      </c>
      <c r="D270" s="29" t="s">
        <v>77</v>
      </c>
      <c r="E270" s="30">
        <v>422679</v>
      </c>
      <c r="F270" s="31" t="s">
        <v>1188</v>
      </c>
      <c r="G270" s="30">
        <v>26231</v>
      </c>
      <c r="H270" s="32">
        <v>3133</v>
      </c>
      <c r="I270" s="33">
        <f t="shared" si="9"/>
        <v>0.11943883191643476</v>
      </c>
      <c r="J270" s="34" t="str">
        <f t="shared" si="8"/>
        <v>No</v>
      </c>
    </row>
    <row r="271" spans="2:10" x14ac:dyDescent="0.2">
      <c r="B271" s="69" t="s">
        <v>845</v>
      </c>
      <c r="C271" s="28" t="s">
        <v>846</v>
      </c>
      <c r="D271" s="29" t="s">
        <v>45</v>
      </c>
      <c r="E271" s="30">
        <v>4092459</v>
      </c>
      <c r="F271" s="31" t="s">
        <v>1188</v>
      </c>
      <c r="G271" s="30">
        <v>84121</v>
      </c>
      <c r="H271" s="32">
        <v>17733</v>
      </c>
      <c r="I271" s="33">
        <f t="shared" si="9"/>
        <v>0.21080348545547486</v>
      </c>
      <c r="J271" s="34" t="str">
        <f t="shared" si="8"/>
        <v>No</v>
      </c>
    </row>
    <row r="272" spans="2:10" x14ac:dyDescent="0.2">
      <c r="B272" s="69" t="s">
        <v>847</v>
      </c>
      <c r="C272" s="28" t="s">
        <v>848</v>
      </c>
      <c r="D272" s="29" t="s">
        <v>81</v>
      </c>
      <c r="E272" s="30">
        <v>78337</v>
      </c>
      <c r="F272" s="31" t="s">
        <v>1188</v>
      </c>
      <c r="G272" s="30">
        <v>16461</v>
      </c>
      <c r="H272" s="32">
        <v>1291</v>
      </c>
      <c r="I272" s="33">
        <f t="shared" si="9"/>
        <v>7.8427799040155524E-2</v>
      </c>
      <c r="J272" s="34" t="str">
        <f t="shared" si="8"/>
        <v>No</v>
      </c>
    </row>
    <row r="273" spans="2:10" x14ac:dyDescent="0.2">
      <c r="B273" s="69" t="s">
        <v>850</v>
      </c>
      <c r="C273" s="28" t="s">
        <v>851</v>
      </c>
      <c r="D273" s="29" t="s">
        <v>45</v>
      </c>
      <c r="E273" s="30">
        <v>4092459</v>
      </c>
      <c r="F273" s="31" t="s">
        <v>1188</v>
      </c>
      <c r="G273" s="30">
        <v>82700</v>
      </c>
      <c r="H273" s="32">
        <v>27089</v>
      </c>
      <c r="I273" s="33">
        <f t="shared" si="9"/>
        <v>0.32755743651753327</v>
      </c>
      <c r="J273" s="34" t="str">
        <f t="shared" si="8"/>
        <v>Yes</v>
      </c>
    </row>
    <row r="274" spans="2:10" x14ac:dyDescent="0.2">
      <c r="B274" s="69" t="s">
        <v>852</v>
      </c>
      <c r="C274" s="28" t="s">
        <v>209</v>
      </c>
      <c r="D274" s="29" t="s">
        <v>77</v>
      </c>
      <c r="E274" s="30">
        <v>422679</v>
      </c>
      <c r="F274" s="31" t="s">
        <v>1188</v>
      </c>
      <c r="G274" s="30">
        <v>44923</v>
      </c>
      <c r="H274" s="32">
        <v>3982</v>
      </c>
      <c r="I274" s="33">
        <f t="shared" si="9"/>
        <v>8.8640562740689627E-2</v>
      </c>
      <c r="J274" s="34" t="str">
        <f t="shared" si="8"/>
        <v>No</v>
      </c>
    </row>
    <row r="275" spans="2:10" x14ac:dyDescent="0.2">
      <c r="B275" s="69" t="s">
        <v>854</v>
      </c>
      <c r="C275" s="28" t="s">
        <v>855</v>
      </c>
      <c r="D275" s="29" t="s">
        <v>857</v>
      </c>
      <c r="E275" s="30">
        <v>120877</v>
      </c>
      <c r="F275" s="31" t="s">
        <v>1188</v>
      </c>
      <c r="G275" s="30">
        <v>126092</v>
      </c>
      <c r="H275" s="32">
        <v>24466</v>
      </c>
      <c r="I275" s="33">
        <f t="shared" si="9"/>
        <v>0.1940329283380389</v>
      </c>
      <c r="J275" s="34" t="str">
        <f t="shared" si="8"/>
        <v>No</v>
      </c>
    </row>
    <row r="276" spans="2:10" x14ac:dyDescent="0.2">
      <c r="B276" s="69" t="s">
        <v>858</v>
      </c>
      <c r="C276" s="28" t="s">
        <v>859</v>
      </c>
      <c r="D276" s="29" t="s">
        <v>174</v>
      </c>
      <c r="E276" s="30">
        <v>800647</v>
      </c>
      <c r="F276" s="31" t="s">
        <v>1188</v>
      </c>
      <c r="G276" s="30">
        <v>69950</v>
      </c>
      <c r="H276" s="32">
        <v>14507</v>
      </c>
      <c r="I276" s="33">
        <f t="shared" si="9"/>
        <v>0.20739099356683346</v>
      </c>
      <c r="J276" s="34" t="str">
        <f t="shared" si="8"/>
        <v>No</v>
      </c>
    </row>
    <row r="277" spans="2:10" x14ac:dyDescent="0.2">
      <c r="B277" s="69" t="s">
        <v>861</v>
      </c>
      <c r="C277" s="28" t="s">
        <v>862</v>
      </c>
      <c r="D277" s="29" t="s">
        <v>864</v>
      </c>
      <c r="E277" s="30">
        <v>22150</v>
      </c>
      <c r="F277" s="31" t="s">
        <v>1187</v>
      </c>
      <c r="G277" s="30">
        <v>3001</v>
      </c>
      <c r="H277" s="32">
        <v>933</v>
      </c>
      <c r="I277" s="33">
        <f t="shared" si="9"/>
        <v>0.31089636787737424</v>
      </c>
      <c r="J277" s="34" t="str">
        <f t="shared" si="8"/>
        <v>Yes</v>
      </c>
    </row>
    <row r="278" spans="2:10" x14ac:dyDescent="0.2">
      <c r="B278" s="69" t="s">
        <v>865</v>
      </c>
      <c r="C278" s="28" t="s">
        <v>866</v>
      </c>
      <c r="D278" s="29" t="s">
        <v>868</v>
      </c>
      <c r="E278" s="30">
        <v>4375</v>
      </c>
      <c r="F278" s="31" t="s">
        <v>1187</v>
      </c>
      <c r="G278" s="30">
        <v>402</v>
      </c>
      <c r="H278" s="32">
        <v>23</v>
      </c>
      <c r="I278" s="33">
        <f t="shared" si="9"/>
        <v>5.721393034825871E-2</v>
      </c>
      <c r="J278" s="34" t="str">
        <f t="shared" si="8"/>
        <v>No</v>
      </c>
    </row>
    <row r="279" spans="2:10" x14ac:dyDescent="0.2">
      <c r="B279" s="69" t="s">
        <v>869</v>
      </c>
      <c r="C279" s="28" t="s">
        <v>870</v>
      </c>
      <c r="D279" s="29" t="s">
        <v>872</v>
      </c>
      <c r="E279" s="30">
        <v>10834</v>
      </c>
      <c r="F279" s="31" t="s">
        <v>1187</v>
      </c>
      <c r="G279" s="30">
        <v>899</v>
      </c>
      <c r="H279" s="32">
        <v>97</v>
      </c>
      <c r="I279" s="33">
        <f t="shared" si="9"/>
        <v>0.10789766407119021</v>
      </c>
      <c r="J279" s="34" t="str">
        <f t="shared" si="8"/>
        <v>No</v>
      </c>
    </row>
    <row r="280" spans="2:10" x14ac:dyDescent="0.2">
      <c r="B280" s="69" t="s">
        <v>873</v>
      </c>
      <c r="C280" s="28" t="s">
        <v>874</v>
      </c>
      <c r="D280" s="29" t="s">
        <v>54</v>
      </c>
      <c r="E280" s="30">
        <v>1714773</v>
      </c>
      <c r="F280" s="31" t="s">
        <v>1188</v>
      </c>
      <c r="G280" s="30">
        <v>78697</v>
      </c>
      <c r="H280" s="32">
        <v>12858</v>
      </c>
      <c r="I280" s="33">
        <f t="shared" si="9"/>
        <v>0.16338615194988373</v>
      </c>
      <c r="J280" s="34" t="str">
        <f t="shared" si="8"/>
        <v>No</v>
      </c>
    </row>
    <row r="281" spans="2:10" x14ac:dyDescent="0.2">
      <c r="B281" s="69" t="s">
        <v>875</v>
      </c>
      <c r="C281" s="28" t="s">
        <v>876</v>
      </c>
      <c r="D281" s="29" t="s">
        <v>878</v>
      </c>
      <c r="E281" s="30">
        <v>4607</v>
      </c>
      <c r="F281" s="31" t="s">
        <v>1187</v>
      </c>
      <c r="G281" s="30">
        <v>481</v>
      </c>
      <c r="H281" s="32">
        <v>43</v>
      </c>
      <c r="I281" s="33">
        <f t="shared" si="9"/>
        <v>8.9397089397089402E-2</v>
      </c>
      <c r="J281" s="34" t="str">
        <f t="shared" si="8"/>
        <v>No</v>
      </c>
    </row>
    <row r="282" spans="2:10" x14ac:dyDescent="0.2">
      <c r="B282" s="69" t="s">
        <v>879</v>
      </c>
      <c r="C282" s="28" t="s">
        <v>880</v>
      </c>
      <c r="D282" s="29" t="s">
        <v>93</v>
      </c>
      <c r="E282" s="30">
        <v>92565</v>
      </c>
      <c r="F282" s="31" t="s">
        <v>1188</v>
      </c>
      <c r="G282" s="30">
        <v>30009</v>
      </c>
      <c r="H282" s="32">
        <v>9198</v>
      </c>
      <c r="I282" s="33">
        <f t="shared" si="9"/>
        <v>0.30650804758572431</v>
      </c>
      <c r="J282" s="34" t="str">
        <f t="shared" si="8"/>
        <v>Yes</v>
      </c>
    </row>
    <row r="283" spans="2:10" x14ac:dyDescent="0.2">
      <c r="B283" s="69" t="s">
        <v>881</v>
      </c>
      <c r="C283" s="28" t="s">
        <v>209</v>
      </c>
      <c r="D283" s="29" t="s">
        <v>776</v>
      </c>
      <c r="E283" s="30">
        <v>157107</v>
      </c>
      <c r="F283" s="31" t="s">
        <v>1188</v>
      </c>
      <c r="G283" s="30">
        <v>48509</v>
      </c>
      <c r="H283" s="32">
        <v>7367</v>
      </c>
      <c r="I283" s="33">
        <f t="shared" si="9"/>
        <v>0.15186872539116453</v>
      </c>
      <c r="J283" s="34" t="str">
        <f t="shared" si="8"/>
        <v>No</v>
      </c>
    </row>
    <row r="284" spans="2:10" x14ac:dyDescent="0.2">
      <c r="B284" s="69" t="s">
        <v>883</v>
      </c>
      <c r="C284" s="28" t="s">
        <v>439</v>
      </c>
      <c r="D284" s="29" t="s">
        <v>62</v>
      </c>
      <c r="E284" s="30">
        <v>2368139</v>
      </c>
      <c r="F284" s="31" t="s">
        <v>1188</v>
      </c>
      <c r="G284" s="30">
        <v>86492</v>
      </c>
      <c r="H284" s="32">
        <v>11681</v>
      </c>
      <c r="I284" s="33">
        <f t="shared" si="9"/>
        <v>0.13505295287425426</v>
      </c>
      <c r="J284" s="34" t="str">
        <f t="shared" si="8"/>
        <v>No</v>
      </c>
    </row>
    <row r="285" spans="2:10" x14ac:dyDescent="0.2">
      <c r="B285" s="69" t="s">
        <v>885</v>
      </c>
      <c r="C285" s="28" t="s">
        <v>886</v>
      </c>
      <c r="D285" s="29" t="s">
        <v>62</v>
      </c>
      <c r="E285" s="30">
        <v>2368139</v>
      </c>
      <c r="F285" s="31" t="s">
        <v>1188</v>
      </c>
      <c r="G285" s="30">
        <v>24312</v>
      </c>
      <c r="H285" s="32">
        <v>2637</v>
      </c>
      <c r="I285" s="33">
        <f t="shared" si="9"/>
        <v>0.1084649555774926</v>
      </c>
      <c r="J285" s="34" t="str">
        <f t="shared" si="8"/>
        <v>No</v>
      </c>
    </row>
    <row r="286" spans="2:10" x14ac:dyDescent="0.2">
      <c r="B286" s="69" t="s">
        <v>888</v>
      </c>
      <c r="C286" s="28" t="s">
        <v>889</v>
      </c>
      <c r="D286" s="29" t="s">
        <v>50</v>
      </c>
      <c r="E286" s="30">
        <v>455746</v>
      </c>
      <c r="F286" s="31" t="s">
        <v>1188</v>
      </c>
      <c r="G286" s="30">
        <v>2164</v>
      </c>
      <c r="H286" s="32">
        <v>26</v>
      </c>
      <c r="I286" s="33">
        <f t="shared" si="9"/>
        <v>1.2014787430683918E-2</v>
      </c>
      <c r="J286" s="34" t="str">
        <f t="shared" si="8"/>
        <v>No</v>
      </c>
    </row>
    <row r="287" spans="2:10" x14ac:dyDescent="0.2">
      <c r="B287" s="69" t="s">
        <v>891</v>
      </c>
      <c r="C287" s="28" t="s">
        <v>892</v>
      </c>
      <c r="D287" s="29" t="s">
        <v>585</v>
      </c>
      <c r="E287" s="30">
        <v>131500</v>
      </c>
      <c r="F287" s="31" t="s">
        <v>1188</v>
      </c>
      <c r="G287" s="30">
        <v>23999</v>
      </c>
      <c r="H287" s="32">
        <v>4305</v>
      </c>
      <c r="I287" s="33">
        <f t="shared" si="9"/>
        <v>0.17938247426976123</v>
      </c>
      <c r="J287" s="34" t="str">
        <f t="shared" si="8"/>
        <v>No</v>
      </c>
    </row>
    <row r="288" spans="2:10" x14ac:dyDescent="0.2">
      <c r="B288" s="69" t="s">
        <v>893</v>
      </c>
      <c r="C288" s="28" t="s">
        <v>894</v>
      </c>
      <c r="D288" s="29" t="s">
        <v>581</v>
      </c>
      <c r="E288" s="30">
        <v>20874</v>
      </c>
      <c r="F288" s="31" t="s">
        <v>1187</v>
      </c>
      <c r="G288" s="30">
        <v>651</v>
      </c>
      <c r="H288" s="32">
        <v>108</v>
      </c>
      <c r="I288" s="33">
        <f t="shared" si="9"/>
        <v>0.16589861751152074</v>
      </c>
      <c r="J288" s="34" t="str">
        <f t="shared" si="8"/>
        <v>Yes</v>
      </c>
    </row>
    <row r="289" spans="2:10" x14ac:dyDescent="0.2">
      <c r="B289" s="69" t="s">
        <v>896</v>
      </c>
      <c r="C289" s="28" t="s">
        <v>897</v>
      </c>
      <c r="D289" s="29" t="s">
        <v>899</v>
      </c>
      <c r="E289" s="30">
        <v>46006</v>
      </c>
      <c r="F289" s="31" t="s">
        <v>1188</v>
      </c>
      <c r="G289" s="30">
        <v>2091</v>
      </c>
      <c r="H289" s="32">
        <v>477</v>
      </c>
      <c r="I289" s="33">
        <f t="shared" si="9"/>
        <v>0.22812051649928264</v>
      </c>
      <c r="J289" s="34" t="str">
        <f t="shared" si="8"/>
        <v>No</v>
      </c>
    </row>
    <row r="290" spans="2:10" x14ac:dyDescent="0.2">
      <c r="B290" s="69" t="s">
        <v>900</v>
      </c>
      <c r="C290" s="28" t="s">
        <v>901</v>
      </c>
      <c r="D290" s="29" t="s">
        <v>903</v>
      </c>
      <c r="E290" s="30">
        <v>8490</v>
      </c>
      <c r="F290" s="31" t="s">
        <v>1188</v>
      </c>
      <c r="G290" s="30">
        <v>1013</v>
      </c>
      <c r="H290" s="32">
        <v>58</v>
      </c>
      <c r="I290" s="33">
        <f t="shared" si="9"/>
        <v>5.725567620927937E-2</v>
      </c>
      <c r="J290" s="34" t="str">
        <f t="shared" si="8"/>
        <v>No</v>
      </c>
    </row>
    <row r="291" spans="2:10" x14ac:dyDescent="0.2">
      <c r="B291" s="69" t="s">
        <v>904</v>
      </c>
      <c r="C291" s="28" t="s">
        <v>905</v>
      </c>
      <c r="D291" s="29" t="s">
        <v>45</v>
      </c>
      <c r="E291" s="30">
        <v>4092459</v>
      </c>
      <c r="F291" s="31" t="s">
        <v>1188</v>
      </c>
      <c r="G291" s="30">
        <v>34891</v>
      </c>
      <c r="H291" s="32">
        <v>16582</v>
      </c>
      <c r="I291" s="33">
        <f t="shared" si="9"/>
        <v>0.47525149752085066</v>
      </c>
      <c r="J291" s="34" t="str">
        <f t="shared" si="8"/>
        <v>Yes</v>
      </c>
    </row>
    <row r="292" spans="2:10" x14ac:dyDescent="0.2">
      <c r="B292" s="69" t="s">
        <v>906</v>
      </c>
      <c r="C292" s="28" t="s">
        <v>907</v>
      </c>
      <c r="D292" s="29" t="s">
        <v>85</v>
      </c>
      <c r="E292" s="30">
        <v>662614</v>
      </c>
      <c r="F292" s="31" t="s">
        <v>1188</v>
      </c>
      <c r="G292" s="30">
        <v>22627</v>
      </c>
      <c r="H292" s="32">
        <v>3150</v>
      </c>
      <c r="I292" s="33">
        <f t="shared" si="9"/>
        <v>0.13921421310823354</v>
      </c>
      <c r="J292" s="34" t="str">
        <f t="shared" si="8"/>
        <v>No</v>
      </c>
    </row>
    <row r="293" spans="2:10" x14ac:dyDescent="0.2">
      <c r="B293" s="69" t="s">
        <v>909</v>
      </c>
      <c r="C293" s="28" t="s">
        <v>910</v>
      </c>
      <c r="D293" s="29" t="s">
        <v>911</v>
      </c>
      <c r="E293" s="30">
        <v>9996</v>
      </c>
      <c r="F293" s="31" t="s">
        <v>1187</v>
      </c>
      <c r="G293" s="30">
        <v>2593</v>
      </c>
      <c r="H293" s="32">
        <v>670</v>
      </c>
      <c r="I293" s="33">
        <f t="shared" si="9"/>
        <v>0.25838796760509064</v>
      </c>
      <c r="J293" s="34" t="str">
        <f t="shared" si="8"/>
        <v>Yes</v>
      </c>
    </row>
    <row r="294" spans="2:10" x14ac:dyDescent="0.2">
      <c r="B294" s="69" t="s">
        <v>912</v>
      </c>
      <c r="C294" s="28" t="s">
        <v>913</v>
      </c>
      <c r="D294" s="29" t="s">
        <v>62</v>
      </c>
      <c r="E294" s="30">
        <v>2368139</v>
      </c>
      <c r="F294" s="31" t="s">
        <v>1188</v>
      </c>
      <c r="G294" s="30">
        <v>8224</v>
      </c>
      <c r="H294" s="32">
        <v>1614</v>
      </c>
      <c r="I294" s="33">
        <f t="shared" si="9"/>
        <v>0.19625486381322957</v>
      </c>
      <c r="J294" s="34" t="str">
        <f t="shared" si="8"/>
        <v>No</v>
      </c>
    </row>
    <row r="295" spans="2:10" x14ac:dyDescent="0.2">
      <c r="B295" s="69" t="s">
        <v>914</v>
      </c>
      <c r="C295" s="28" t="s">
        <v>915</v>
      </c>
      <c r="D295" s="29" t="s">
        <v>857</v>
      </c>
      <c r="E295" s="30">
        <v>120877</v>
      </c>
      <c r="F295" s="31" t="s">
        <v>1188</v>
      </c>
      <c r="G295" s="30">
        <v>23054</v>
      </c>
      <c r="H295" s="32">
        <v>5312</v>
      </c>
      <c r="I295" s="33">
        <f t="shared" si="9"/>
        <v>0.23041554610913506</v>
      </c>
      <c r="J295" s="34" t="str">
        <f t="shared" si="8"/>
        <v>No</v>
      </c>
    </row>
    <row r="296" spans="2:10" x14ac:dyDescent="0.2">
      <c r="B296" s="69" t="s">
        <v>917</v>
      </c>
      <c r="C296" s="28" t="s">
        <v>918</v>
      </c>
      <c r="D296" s="29" t="s">
        <v>919</v>
      </c>
      <c r="E296" s="30">
        <v>19301</v>
      </c>
      <c r="F296" s="31" t="s">
        <v>1187</v>
      </c>
      <c r="G296" s="30">
        <v>824</v>
      </c>
      <c r="H296" s="32">
        <v>31</v>
      </c>
      <c r="I296" s="33">
        <f t="shared" si="9"/>
        <v>3.7621359223300968E-2</v>
      </c>
      <c r="J296" s="34" t="str">
        <f t="shared" si="8"/>
        <v>No</v>
      </c>
    </row>
    <row r="297" spans="2:10" x14ac:dyDescent="0.2">
      <c r="B297" s="69" t="s">
        <v>920</v>
      </c>
      <c r="C297" s="28" t="s">
        <v>921</v>
      </c>
      <c r="D297" s="29" t="s">
        <v>45</v>
      </c>
      <c r="E297" s="30">
        <v>4092459</v>
      </c>
      <c r="F297" s="31" t="s">
        <v>1188</v>
      </c>
      <c r="G297" s="30">
        <v>73031</v>
      </c>
      <c r="H297" s="32">
        <v>10855</v>
      </c>
      <c r="I297" s="33">
        <f t="shared" si="9"/>
        <v>0.1486355109474059</v>
      </c>
      <c r="J297" s="34" t="str">
        <f t="shared" si="8"/>
        <v>No</v>
      </c>
    </row>
    <row r="298" spans="2:10" x14ac:dyDescent="0.2">
      <c r="B298" s="69" t="s">
        <v>923</v>
      </c>
      <c r="C298" s="28" t="s">
        <v>924</v>
      </c>
      <c r="D298" s="29" t="s">
        <v>45</v>
      </c>
      <c r="E298" s="30">
        <v>4092459</v>
      </c>
      <c r="F298" s="31" t="s">
        <v>1188</v>
      </c>
      <c r="G298" s="30">
        <v>20465</v>
      </c>
      <c r="H298" s="32">
        <v>1363</v>
      </c>
      <c r="I298" s="33">
        <f t="shared" si="9"/>
        <v>6.6601514781333984E-2</v>
      </c>
      <c r="J298" s="34" t="str">
        <f t="shared" si="8"/>
        <v>No</v>
      </c>
    </row>
    <row r="299" spans="2:10" x14ac:dyDescent="0.2">
      <c r="B299" s="69" t="s">
        <v>926</v>
      </c>
      <c r="C299" s="28" t="s">
        <v>927</v>
      </c>
      <c r="D299" s="29" t="s">
        <v>929</v>
      </c>
      <c r="E299" s="30">
        <v>13974</v>
      </c>
      <c r="F299" s="31" t="s">
        <v>1187</v>
      </c>
      <c r="G299" s="30">
        <v>2970</v>
      </c>
      <c r="H299" s="32">
        <v>380</v>
      </c>
      <c r="I299" s="33">
        <f t="shared" si="9"/>
        <v>0.12794612794612795</v>
      </c>
      <c r="J299" s="34" t="str">
        <f t="shared" si="8"/>
        <v>No</v>
      </c>
    </row>
    <row r="300" spans="2:10" x14ac:dyDescent="0.2">
      <c r="B300" s="69" t="s">
        <v>930</v>
      </c>
      <c r="C300" s="28" t="s">
        <v>931</v>
      </c>
      <c r="D300" s="29" t="s">
        <v>493</v>
      </c>
      <c r="E300" s="30">
        <v>278831</v>
      </c>
      <c r="F300" s="31" t="s">
        <v>1188</v>
      </c>
      <c r="G300" s="30">
        <v>666</v>
      </c>
      <c r="H300" s="32">
        <v>8</v>
      </c>
      <c r="I300" s="33">
        <f t="shared" si="9"/>
        <v>1.2012012012012012E-2</v>
      </c>
      <c r="J300" s="34" t="str">
        <f t="shared" si="8"/>
        <v>No</v>
      </c>
    </row>
    <row r="301" spans="2:10" x14ac:dyDescent="0.2">
      <c r="B301" s="69" t="s">
        <v>933</v>
      </c>
      <c r="C301" s="28" t="s">
        <v>934</v>
      </c>
      <c r="D301" s="29" t="s">
        <v>85</v>
      </c>
      <c r="E301" s="30">
        <v>662614</v>
      </c>
      <c r="F301" s="31" t="s">
        <v>1188</v>
      </c>
      <c r="G301" s="30">
        <v>16251</v>
      </c>
      <c r="H301" s="32">
        <v>4687</v>
      </c>
      <c r="I301" s="33">
        <f t="shared" si="9"/>
        <v>0.28841302073718539</v>
      </c>
      <c r="J301" s="34" t="str">
        <f t="shared" si="8"/>
        <v>Yes</v>
      </c>
    </row>
    <row r="302" spans="2:10" x14ac:dyDescent="0.2">
      <c r="B302" s="69" t="s">
        <v>935</v>
      </c>
      <c r="C302" s="28" t="s">
        <v>936</v>
      </c>
      <c r="D302" s="29" t="s">
        <v>938</v>
      </c>
      <c r="E302" s="30">
        <v>75643</v>
      </c>
      <c r="F302" s="31" t="s">
        <v>1188</v>
      </c>
      <c r="G302" s="30">
        <v>1764</v>
      </c>
      <c r="H302" s="32">
        <v>57</v>
      </c>
      <c r="I302" s="33">
        <f t="shared" si="9"/>
        <v>3.2312925170068028E-2</v>
      </c>
      <c r="J302" s="34" t="str">
        <f t="shared" si="8"/>
        <v>No</v>
      </c>
    </row>
    <row r="303" spans="2:10" x14ac:dyDescent="0.2">
      <c r="B303" s="69" t="s">
        <v>939</v>
      </c>
      <c r="C303" s="28" t="s">
        <v>209</v>
      </c>
      <c r="D303" s="29" t="s">
        <v>941</v>
      </c>
      <c r="E303" s="30">
        <v>74171</v>
      </c>
      <c r="F303" s="31" t="s">
        <v>1188</v>
      </c>
      <c r="G303" s="30">
        <v>1443</v>
      </c>
      <c r="H303" s="32">
        <v>139</v>
      </c>
      <c r="I303" s="33">
        <f t="shared" si="9"/>
        <v>9.6327096327096323E-2</v>
      </c>
      <c r="J303" s="34" t="str">
        <f t="shared" si="8"/>
        <v>No</v>
      </c>
    </row>
    <row r="304" spans="2:10" x14ac:dyDescent="0.2">
      <c r="B304" s="69" t="s">
        <v>942</v>
      </c>
      <c r="C304" s="28" t="s">
        <v>943</v>
      </c>
      <c r="D304" s="29" t="s">
        <v>174</v>
      </c>
      <c r="E304" s="30">
        <v>800647</v>
      </c>
      <c r="F304" s="31" t="s">
        <v>1188</v>
      </c>
      <c r="G304" s="30">
        <v>20411</v>
      </c>
      <c r="H304" s="32">
        <v>10214</v>
      </c>
      <c r="I304" s="33">
        <f t="shared" si="9"/>
        <v>0.50041644211454606</v>
      </c>
      <c r="J304" s="34" t="str">
        <f t="shared" si="8"/>
        <v>Yes</v>
      </c>
    </row>
    <row r="305" spans="2:10" x14ac:dyDescent="0.2">
      <c r="B305" s="69" t="s">
        <v>945</v>
      </c>
      <c r="C305" s="28" t="s">
        <v>946</v>
      </c>
      <c r="D305" s="29" t="s">
        <v>71</v>
      </c>
      <c r="E305" s="30">
        <v>406220</v>
      </c>
      <c r="F305" s="31" t="s">
        <v>1188</v>
      </c>
      <c r="G305" s="30">
        <v>95878</v>
      </c>
      <c r="H305" s="32">
        <v>27944</v>
      </c>
      <c r="I305" s="33">
        <f t="shared" si="9"/>
        <v>0.29145372243893281</v>
      </c>
      <c r="J305" s="34" t="str">
        <f t="shared" si="8"/>
        <v>Yes</v>
      </c>
    </row>
    <row r="306" spans="2:10" x14ac:dyDescent="0.2">
      <c r="B306" s="69" t="s">
        <v>947</v>
      </c>
      <c r="C306" s="28" t="s">
        <v>948</v>
      </c>
      <c r="D306" s="29" t="s">
        <v>71</v>
      </c>
      <c r="E306" s="30">
        <v>406220</v>
      </c>
      <c r="F306" s="31" t="s">
        <v>1188</v>
      </c>
      <c r="G306" s="30">
        <v>50650</v>
      </c>
      <c r="H306" s="32">
        <v>19021</v>
      </c>
      <c r="I306" s="33">
        <f t="shared" si="9"/>
        <v>0.37553800592300096</v>
      </c>
      <c r="J306" s="34" t="str">
        <f t="shared" si="8"/>
        <v>Yes</v>
      </c>
    </row>
    <row r="307" spans="2:10" x14ac:dyDescent="0.2">
      <c r="B307" s="69" t="s">
        <v>949</v>
      </c>
      <c r="C307" s="28" t="s">
        <v>950</v>
      </c>
      <c r="D307" s="29" t="s">
        <v>254</v>
      </c>
      <c r="E307" s="30">
        <v>585375</v>
      </c>
      <c r="F307" s="31" t="s">
        <v>1188</v>
      </c>
      <c r="G307" s="30">
        <v>26310</v>
      </c>
      <c r="H307" s="32">
        <v>6253</v>
      </c>
      <c r="I307" s="33">
        <f t="shared" si="9"/>
        <v>0.23766628658304828</v>
      </c>
      <c r="J307" s="34" t="str">
        <f t="shared" si="8"/>
        <v>No</v>
      </c>
    </row>
    <row r="308" spans="2:10" x14ac:dyDescent="0.2">
      <c r="B308" s="69" t="s">
        <v>952</v>
      </c>
      <c r="C308" s="28" t="s">
        <v>953</v>
      </c>
      <c r="D308" s="29" t="s">
        <v>955</v>
      </c>
      <c r="E308" s="30">
        <v>22535</v>
      </c>
      <c r="F308" s="31" t="s">
        <v>1187</v>
      </c>
      <c r="G308" s="30">
        <v>5384</v>
      </c>
      <c r="H308" s="32">
        <v>858</v>
      </c>
      <c r="I308" s="33">
        <f t="shared" si="9"/>
        <v>0.15936106983655274</v>
      </c>
      <c r="J308" s="34" t="str">
        <f t="shared" si="8"/>
        <v>Yes</v>
      </c>
    </row>
    <row r="309" spans="2:10" x14ac:dyDescent="0.2">
      <c r="B309" s="69" t="s">
        <v>956</v>
      </c>
      <c r="C309" s="28" t="s">
        <v>957</v>
      </c>
      <c r="D309" s="29" t="s">
        <v>958</v>
      </c>
      <c r="E309" s="30">
        <v>41280</v>
      </c>
      <c r="F309" s="31" t="s">
        <v>1187</v>
      </c>
      <c r="G309" s="30">
        <v>4922</v>
      </c>
      <c r="H309" s="32">
        <v>491</v>
      </c>
      <c r="I309" s="33">
        <f t="shared" si="9"/>
        <v>9.975619666802113E-2</v>
      </c>
      <c r="J309" s="34" t="str">
        <f t="shared" si="8"/>
        <v>No</v>
      </c>
    </row>
    <row r="310" spans="2:10" x14ac:dyDescent="0.2">
      <c r="B310" s="69" t="s">
        <v>959</v>
      </c>
      <c r="C310" s="28" t="s">
        <v>960</v>
      </c>
      <c r="D310" s="29" t="s">
        <v>148</v>
      </c>
      <c r="E310" s="30">
        <v>310235</v>
      </c>
      <c r="F310" s="31" t="s">
        <v>1188</v>
      </c>
      <c r="G310" s="30">
        <v>13678</v>
      </c>
      <c r="H310" s="32">
        <v>3088</v>
      </c>
      <c r="I310" s="33">
        <f t="shared" si="9"/>
        <v>0.22576400058488083</v>
      </c>
      <c r="J310" s="34" t="str">
        <f t="shared" si="8"/>
        <v>No</v>
      </c>
    </row>
    <row r="311" spans="2:10" x14ac:dyDescent="0.2">
      <c r="B311" s="69" t="s">
        <v>962</v>
      </c>
      <c r="C311" s="28" t="s">
        <v>963</v>
      </c>
      <c r="D311" s="29" t="s">
        <v>74</v>
      </c>
      <c r="E311" s="30">
        <v>1809034</v>
      </c>
      <c r="F311" s="31" t="s">
        <v>1188</v>
      </c>
      <c r="G311" s="30">
        <v>57698</v>
      </c>
      <c r="H311" s="32">
        <v>9374</v>
      </c>
      <c r="I311" s="33">
        <f t="shared" si="9"/>
        <v>0.16246663662518632</v>
      </c>
      <c r="J311" s="34" t="str">
        <f t="shared" si="8"/>
        <v>No</v>
      </c>
    </row>
    <row r="312" spans="2:10" x14ac:dyDescent="0.2">
      <c r="B312" s="69" t="s">
        <v>965</v>
      </c>
      <c r="C312" s="28" t="s">
        <v>966</v>
      </c>
      <c r="D312" s="29" t="s">
        <v>103</v>
      </c>
      <c r="E312" s="30">
        <v>782341</v>
      </c>
      <c r="F312" s="31" t="s">
        <v>1188</v>
      </c>
      <c r="G312" s="30">
        <v>47899</v>
      </c>
      <c r="H312" s="32">
        <v>3687</v>
      </c>
      <c r="I312" s="33">
        <f t="shared" si="9"/>
        <v>7.6974467107872813E-2</v>
      </c>
      <c r="J312" s="34" t="str">
        <f t="shared" si="8"/>
        <v>No</v>
      </c>
    </row>
    <row r="313" spans="2:10" x14ac:dyDescent="0.2">
      <c r="B313" s="69" t="s">
        <v>968</v>
      </c>
      <c r="C313" s="28" t="s">
        <v>969</v>
      </c>
      <c r="D313" s="29" t="s">
        <v>62</v>
      </c>
      <c r="E313" s="30">
        <v>2368139</v>
      </c>
      <c r="F313" s="31" t="s">
        <v>1188</v>
      </c>
      <c r="G313" s="30">
        <v>3223</v>
      </c>
      <c r="H313" s="32">
        <v>1393</v>
      </c>
      <c r="I313" s="33">
        <f t="shared" si="9"/>
        <v>0.43220601923673596</v>
      </c>
      <c r="J313" s="34" t="str">
        <f t="shared" si="8"/>
        <v>Yes</v>
      </c>
    </row>
    <row r="314" spans="2:10" x14ac:dyDescent="0.2">
      <c r="B314" s="69" t="s">
        <v>971</v>
      </c>
      <c r="C314" s="28" t="s">
        <v>972</v>
      </c>
      <c r="D314" s="29" t="s">
        <v>974</v>
      </c>
      <c r="E314" s="30">
        <v>7854</v>
      </c>
      <c r="F314" s="31" t="s">
        <v>1187</v>
      </c>
      <c r="G314" s="30">
        <v>484</v>
      </c>
      <c r="H314" s="32">
        <v>25</v>
      </c>
      <c r="I314" s="33">
        <f t="shared" si="9"/>
        <v>5.1652892561983473E-2</v>
      </c>
      <c r="J314" s="34" t="str">
        <f t="shared" si="8"/>
        <v>No</v>
      </c>
    </row>
    <row r="315" spans="2:10" x14ac:dyDescent="0.2">
      <c r="B315" s="69" t="s">
        <v>975</v>
      </c>
      <c r="C315" s="28" t="s">
        <v>976</v>
      </c>
      <c r="D315" s="29" t="s">
        <v>74</v>
      </c>
      <c r="E315" s="30">
        <v>1809034</v>
      </c>
      <c r="F315" s="31" t="s">
        <v>1188</v>
      </c>
      <c r="G315" s="30">
        <v>28289</v>
      </c>
      <c r="H315" s="32">
        <v>3166</v>
      </c>
      <c r="I315" s="33">
        <f t="shared" si="9"/>
        <v>0.11191629255187528</v>
      </c>
      <c r="J315" s="34" t="str">
        <f t="shared" si="8"/>
        <v>No</v>
      </c>
    </row>
    <row r="316" spans="2:10" x14ac:dyDescent="0.2">
      <c r="B316" s="69" t="s">
        <v>978</v>
      </c>
      <c r="C316" s="28" t="s">
        <v>979</v>
      </c>
      <c r="D316" s="29" t="s">
        <v>981</v>
      </c>
      <c r="E316" s="30">
        <v>8895</v>
      </c>
      <c r="F316" s="31" t="s">
        <v>1187</v>
      </c>
      <c r="G316" s="30">
        <v>1943</v>
      </c>
      <c r="H316" s="32">
        <v>420</v>
      </c>
      <c r="I316" s="33">
        <f t="shared" si="9"/>
        <v>0.2161605764282038</v>
      </c>
      <c r="J316" s="34" t="str">
        <f t="shared" si="8"/>
        <v>Yes</v>
      </c>
    </row>
    <row r="317" spans="2:10" x14ac:dyDescent="0.2">
      <c r="B317" s="69" t="s">
        <v>982</v>
      </c>
      <c r="C317" s="28" t="s">
        <v>983</v>
      </c>
      <c r="D317" s="29" t="s">
        <v>673</v>
      </c>
      <c r="E317" s="30">
        <v>121073</v>
      </c>
      <c r="F317" s="31" t="s">
        <v>1188</v>
      </c>
      <c r="G317" s="30">
        <v>103535</v>
      </c>
      <c r="H317" s="32">
        <v>13492</v>
      </c>
      <c r="I317" s="33">
        <f t="shared" si="9"/>
        <v>0.13031342058241174</v>
      </c>
      <c r="J317" s="34" t="str">
        <f t="shared" si="8"/>
        <v>No</v>
      </c>
    </row>
    <row r="318" spans="2:10" x14ac:dyDescent="0.2">
      <c r="B318" s="69" t="s">
        <v>984</v>
      </c>
      <c r="C318" s="28" t="s">
        <v>985</v>
      </c>
      <c r="D318" s="29" t="s">
        <v>987</v>
      </c>
      <c r="E318" s="30">
        <v>8283</v>
      </c>
      <c r="F318" s="31" t="s">
        <v>1187</v>
      </c>
      <c r="G318" s="30">
        <v>687</v>
      </c>
      <c r="H318" s="32">
        <v>77</v>
      </c>
      <c r="I318" s="33">
        <f t="shared" si="9"/>
        <v>0.11208151382823872</v>
      </c>
      <c r="J318" s="34" t="str">
        <f t="shared" si="8"/>
        <v>No</v>
      </c>
    </row>
    <row r="319" spans="2:10" x14ac:dyDescent="0.2">
      <c r="B319" s="69" t="s">
        <v>988</v>
      </c>
      <c r="C319" s="28" t="s">
        <v>989</v>
      </c>
      <c r="D319" s="29" t="s">
        <v>455</v>
      </c>
      <c r="E319" s="30">
        <v>194851</v>
      </c>
      <c r="F319" s="31" t="s">
        <v>1188</v>
      </c>
      <c r="G319" s="30">
        <v>38762</v>
      </c>
      <c r="H319" s="32">
        <v>6567</v>
      </c>
      <c r="I319" s="33">
        <f t="shared" si="9"/>
        <v>0.16941850265724162</v>
      </c>
      <c r="J319" s="34" t="str">
        <f t="shared" si="8"/>
        <v>No</v>
      </c>
    </row>
    <row r="320" spans="2:10" x14ac:dyDescent="0.2">
      <c r="B320" s="69" t="s">
        <v>990</v>
      </c>
      <c r="C320" s="28" t="s">
        <v>991</v>
      </c>
      <c r="D320" s="29" t="s">
        <v>85</v>
      </c>
      <c r="E320" s="30">
        <v>662614</v>
      </c>
      <c r="F320" s="31" t="s">
        <v>1188</v>
      </c>
      <c r="G320" s="30">
        <v>4358</v>
      </c>
      <c r="H320" s="32">
        <v>69</v>
      </c>
      <c r="I320" s="33">
        <f t="shared" si="9"/>
        <v>1.5832950894905919E-2</v>
      </c>
      <c r="J320" s="34" t="str">
        <f t="shared" si="8"/>
        <v>No</v>
      </c>
    </row>
    <row r="321" spans="2:10" x14ac:dyDescent="0.2">
      <c r="B321" s="69" t="s">
        <v>993</v>
      </c>
      <c r="C321" s="28" t="s">
        <v>994</v>
      </c>
      <c r="D321" s="29" t="s">
        <v>995</v>
      </c>
      <c r="E321" s="30">
        <v>33915</v>
      </c>
      <c r="F321" s="31" t="s">
        <v>1187</v>
      </c>
      <c r="G321" s="30">
        <v>2633</v>
      </c>
      <c r="H321" s="32">
        <v>170</v>
      </c>
      <c r="I321" s="33">
        <f t="shared" si="9"/>
        <v>6.456513482719331E-2</v>
      </c>
      <c r="J321" s="34" t="str">
        <f t="shared" si="8"/>
        <v>No</v>
      </c>
    </row>
    <row r="322" spans="2:10" x14ac:dyDescent="0.2">
      <c r="B322" s="69" t="s">
        <v>996</v>
      </c>
      <c r="C322" s="28" t="s">
        <v>997</v>
      </c>
      <c r="D322" s="29" t="s">
        <v>137</v>
      </c>
      <c r="E322" s="30">
        <v>1024266</v>
      </c>
      <c r="F322" s="31" t="s">
        <v>1188</v>
      </c>
      <c r="G322" s="30">
        <v>18866</v>
      </c>
      <c r="H322" s="32">
        <v>6657</v>
      </c>
      <c r="I322" s="33">
        <f t="shared" si="9"/>
        <v>0.35285699141312415</v>
      </c>
      <c r="J322" s="34" t="str">
        <f t="shared" si="8"/>
        <v>Yes</v>
      </c>
    </row>
    <row r="323" spans="2:10" x14ac:dyDescent="0.2">
      <c r="B323" s="69" t="s">
        <v>998</v>
      </c>
      <c r="C323" s="28" t="s">
        <v>999</v>
      </c>
      <c r="D323" s="29" t="s">
        <v>62</v>
      </c>
      <c r="E323" s="30">
        <v>2368139</v>
      </c>
      <c r="F323" s="31" t="s">
        <v>1188</v>
      </c>
      <c r="G323" s="30">
        <v>26775</v>
      </c>
      <c r="H323" s="32">
        <v>11764</v>
      </c>
      <c r="I323" s="33">
        <f t="shared" si="9"/>
        <v>0.43936507936507935</v>
      </c>
      <c r="J323" s="34" t="str">
        <f t="shared" si="8"/>
        <v>Yes</v>
      </c>
    </row>
    <row r="324" spans="2:10" x14ac:dyDescent="0.2">
      <c r="B324" s="69" t="s">
        <v>1000</v>
      </c>
      <c r="C324" s="28" t="s">
        <v>1001</v>
      </c>
      <c r="D324" s="29" t="s">
        <v>716</v>
      </c>
      <c r="E324" s="30">
        <v>131506</v>
      </c>
      <c r="F324" s="31" t="s">
        <v>1188</v>
      </c>
      <c r="G324" s="30">
        <v>22575</v>
      </c>
      <c r="H324" s="32">
        <v>9217</v>
      </c>
      <c r="I324" s="33">
        <f t="shared" si="9"/>
        <v>0.40828349944629017</v>
      </c>
      <c r="J324" s="34" t="str">
        <f t="shared" si="8"/>
        <v>Yes</v>
      </c>
    </row>
    <row r="325" spans="2:10" x14ac:dyDescent="0.2">
      <c r="B325" s="69" t="s">
        <v>1002</v>
      </c>
      <c r="C325" s="28" t="s">
        <v>1003</v>
      </c>
      <c r="D325" s="29" t="s">
        <v>45</v>
      </c>
      <c r="E325" s="30">
        <v>4092459</v>
      </c>
      <c r="F325" s="31" t="s">
        <v>1188</v>
      </c>
      <c r="G325" s="30">
        <v>36925</v>
      </c>
      <c r="H325" s="32">
        <v>2657</v>
      </c>
      <c r="I325" s="33">
        <f t="shared" si="9"/>
        <v>7.1956668923493575E-2</v>
      </c>
      <c r="J325" s="34" t="str">
        <f t="shared" si="8"/>
        <v>No</v>
      </c>
    </row>
    <row r="326" spans="2:10" x14ac:dyDescent="0.2">
      <c r="B326" s="69" t="s">
        <v>1005</v>
      </c>
      <c r="C326" s="28" t="s">
        <v>1006</v>
      </c>
      <c r="D326" s="29" t="s">
        <v>623</v>
      </c>
      <c r="E326" s="30">
        <v>136872</v>
      </c>
      <c r="F326" s="31" t="s">
        <v>1188</v>
      </c>
      <c r="G326" s="30">
        <v>15026</v>
      </c>
      <c r="H326" s="32">
        <v>4946</v>
      </c>
      <c r="I326" s="33">
        <f t="shared" si="9"/>
        <v>0.32916278450685477</v>
      </c>
      <c r="J326" s="34" t="str">
        <f t="shared" ref="J326:J388" si="10">IF(AND(F326="Non-Metro",I326&gt;=$J$1),"Yes",IF(AND(F326="Metro",I326&gt;=$J$3),"Yes","No"))</f>
        <v>Yes</v>
      </c>
    </row>
    <row r="327" spans="2:10" x14ac:dyDescent="0.2">
      <c r="B327" s="69" t="s">
        <v>1008</v>
      </c>
      <c r="C327" s="28" t="s">
        <v>1009</v>
      </c>
      <c r="D327" s="29" t="s">
        <v>1010</v>
      </c>
      <c r="E327" s="30">
        <v>9630</v>
      </c>
      <c r="F327" s="31" t="s">
        <v>1187</v>
      </c>
      <c r="G327" s="30">
        <v>1130</v>
      </c>
      <c r="H327" s="32">
        <v>54</v>
      </c>
      <c r="I327" s="33">
        <f t="shared" ref="I327:I388" si="11">H327/G327</f>
        <v>4.7787610619469026E-2</v>
      </c>
      <c r="J327" s="34" t="str">
        <f t="shared" si="10"/>
        <v>No</v>
      </c>
    </row>
    <row r="328" spans="2:10" x14ac:dyDescent="0.2">
      <c r="B328" s="69" t="s">
        <v>1011</v>
      </c>
      <c r="C328" s="28" t="s">
        <v>1012</v>
      </c>
      <c r="D328" s="29" t="s">
        <v>45</v>
      </c>
      <c r="E328" s="30">
        <v>4092459</v>
      </c>
      <c r="F328" s="31" t="s">
        <v>1188</v>
      </c>
      <c r="G328" s="30">
        <v>26120</v>
      </c>
      <c r="H328" s="32">
        <v>4139</v>
      </c>
      <c r="I328" s="33">
        <f t="shared" si="11"/>
        <v>0.15846094946401226</v>
      </c>
      <c r="J328" s="34" t="str">
        <f t="shared" si="10"/>
        <v>No</v>
      </c>
    </row>
    <row r="329" spans="2:10" x14ac:dyDescent="0.2">
      <c r="B329" s="69" t="s">
        <v>1013</v>
      </c>
      <c r="C329" s="28" t="s">
        <v>1014</v>
      </c>
      <c r="D329" s="29" t="s">
        <v>74</v>
      </c>
      <c r="E329" s="30">
        <v>1809034</v>
      </c>
      <c r="F329" s="31" t="s">
        <v>1188</v>
      </c>
      <c r="G329" s="30">
        <v>21450</v>
      </c>
      <c r="H329" s="32">
        <v>5856</v>
      </c>
      <c r="I329" s="33">
        <f t="shared" si="11"/>
        <v>0.27300699300699299</v>
      </c>
      <c r="J329" s="34" t="str">
        <f t="shared" si="10"/>
        <v>No</v>
      </c>
    </row>
    <row r="330" spans="2:10" x14ac:dyDescent="0.2">
      <c r="B330" s="69" t="s">
        <v>1015</v>
      </c>
      <c r="C330" s="28" t="s">
        <v>1016</v>
      </c>
      <c r="D330" s="29" t="s">
        <v>1018</v>
      </c>
      <c r="E330" s="30">
        <v>108472</v>
      </c>
      <c r="F330" s="31" t="s">
        <v>1188</v>
      </c>
      <c r="G330" s="30">
        <v>24817</v>
      </c>
      <c r="H330" s="32">
        <v>2388</v>
      </c>
      <c r="I330" s="33">
        <f t="shared" si="11"/>
        <v>9.6224362332272231E-2</v>
      </c>
      <c r="J330" s="34" t="str">
        <f t="shared" si="10"/>
        <v>No</v>
      </c>
    </row>
    <row r="331" spans="2:10" x14ac:dyDescent="0.2">
      <c r="B331" s="69" t="s">
        <v>1019</v>
      </c>
      <c r="C331" s="28" t="s">
        <v>1020</v>
      </c>
      <c r="D331" s="29" t="s">
        <v>254</v>
      </c>
      <c r="E331" s="30">
        <v>585375</v>
      </c>
      <c r="F331" s="31" t="s">
        <v>1188</v>
      </c>
      <c r="G331" s="30">
        <v>23443</v>
      </c>
      <c r="H331" s="32">
        <v>7297</v>
      </c>
      <c r="I331" s="33">
        <f t="shared" si="11"/>
        <v>0.31126562300046923</v>
      </c>
      <c r="J331" s="34" t="str">
        <f t="shared" si="10"/>
        <v>Yes</v>
      </c>
    </row>
    <row r="332" spans="2:10" x14ac:dyDescent="0.2">
      <c r="B332" s="69" t="s">
        <v>1021</v>
      </c>
      <c r="C332" s="28" t="s">
        <v>1022</v>
      </c>
      <c r="D332" s="29" t="s">
        <v>77</v>
      </c>
      <c r="E332" s="30">
        <v>422679</v>
      </c>
      <c r="F332" s="31" t="s">
        <v>1188</v>
      </c>
      <c r="G332" s="30">
        <v>25209</v>
      </c>
      <c r="H332" s="32">
        <v>7859</v>
      </c>
      <c r="I332" s="33">
        <f t="shared" si="11"/>
        <v>0.31175373874409934</v>
      </c>
      <c r="J332" s="34" t="str">
        <f t="shared" si="10"/>
        <v>Yes</v>
      </c>
    </row>
    <row r="333" spans="2:10" x14ac:dyDescent="0.2">
      <c r="B333" s="69" t="s">
        <v>1023</v>
      </c>
      <c r="C333" s="28" t="s">
        <v>1024</v>
      </c>
      <c r="D333" s="29" t="s">
        <v>278</v>
      </c>
      <c r="E333" s="30">
        <v>18550</v>
      </c>
      <c r="F333" s="31" t="s">
        <v>1187</v>
      </c>
      <c r="G333" s="30">
        <v>2156</v>
      </c>
      <c r="H333" s="32">
        <v>108</v>
      </c>
      <c r="I333" s="33">
        <f t="shared" si="11"/>
        <v>5.0092764378478663E-2</v>
      </c>
      <c r="J333" s="34" t="str">
        <f t="shared" si="10"/>
        <v>No</v>
      </c>
    </row>
    <row r="334" spans="2:10" x14ac:dyDescent="0.2">
      <c r="B334" s="69" t="s">
        <v>1025</v>
      </c>
      <c r="C334" s="28" t="s">
        <v>1026</v>
      </c>
      <c r="D334" s="29" t="s">
        <v>45</v>
      </c>
      <c r="E334" s="30">
        <v>4092459</v>
      </c>
      <c r="F334" s="31" t="s">
        <v>1188</v>
      </c>
      <c r="G334" s="30">
        <v>45154</v>
      </c>
      <c r="H334" s="32">
        <v>20786</v>
      </c>
      <c r="I334" s="33">
        <f t="shared" si="11"/>
        <v>0.46033573991230015</v>
      </c>
      <c r="J334" s="34" t="str">
        <f t="shared" si="10"/>
        <v>Yes</v>
      </c>
    </row>
    <row r="335" spans="2:10" x14ac:dyDescent="0.2">
      <c r="B335" s="69" t="s">
        <v>1027</v>
      </c>
      <c r="C335" s="28" t="s">
        <v>1028</v>
      </c>
      <c r="D335" s="29" t="s">
        <v>54</v>
      </c>
      <c r="E335" s="30">
        <v>1714773</v>
      </c>
      <c r="F335" s="31" t="s">
        <v>1188</v>
      </c>
      <c r="G335" s="30">
        <v>52246</v>
      </c>
      <c r="H335" s="32">
        <v>24796</v>
      </c>
      <c r="I335" s="33">
        <f t="shared" si="11"/>
        <v>0.47460092638670903</v>
      </c>
      <c r="J335" s="34" t="str">
        <f t="shared" si="10"/>
        <v>Yes</v>
      </c>
    </row>
    <row r="336" spans="2:10" x14ac:dyDescent="0.2">
      <c r="B336" s="69" t="s">
        <v>1029</v>
      </c>
      <c r="C336" s="28" t="s">
        <v>1030</v>
      </c>
      <c r="D336" s="29" t="s">
        <v>107</v>
      </c>
      <c r="E336" s="30">
        <v>313166</v>
      </c>
      <c r="F336" s="31" t="s">
        <v>1188</v>
      </c>
      <c r="G336" s="30">
        <v>20110</v>
      </c>
      <c r="H336" s="32">
        <v>2660</v>
      </c>
      <c r="I336" s="33">
        <f t="shared" si="11"/>
        <v>0.13227250124316262</v>
      </c>
      <c r="J336" s="34" t="str">
        <f t="shared" si="10"/>
        <v>No</v>
      </c>
    </row>
    <row r="337" spans="2:10" x14ac:dyDescent="0.2">
      <c r="B337" s="69" t="s">
        <v>1031</v>
      </c>
      <c r="C337" s="28" t="s">
        <v>1032</v>
      </c>
      <c r="D337" s="29" t="s">
        <v>1034</v>
      </c>
      <c r="E337" s="30">
        <v>7165</v>
      </c>
      <c r="F337" s="31" t="s">
        <v>1187</v>
      </c>
      <c r="G337" s="30">
        <v>608</v>
      </c>
      <c r="H337" s="32">
        <v>50</v>
      </c>
      <c r="I337" s="33">
        <f t="shared" si="11"/>
        <v>8.2236842105263164E-2</v>
      </c>
      <c r="J337" s="34" t="str">
        <f t="shared" si="10"/>
        <v>No</v>
      </c>
    </row>
    <row r="338" spans="2:10" x14ac:dyDescent="0.2">
      <c r="B338" s="69" t="s">
        <v>1035</v>
      </c>
      <c r="C338" s="28" t="s">
        <v>1036</v>
      </c>
      <c r="D338" s="29" t="s">
        <v>74</v>
      </c>
      <c r="E338" s="30">
        <v>1809034</v>
      </c>
      <c r="F338" s="31" t="s">
        <v>1188</v>
      </c>
      <c r="G338" s="30">
        <v>18143</v>
      </c>
      <c r="H338" s="32">
        <v>3311</v>
      </c>
      <c r="I338" s="33">
        <f t="shared" si="11"/>
        <v>0.18249462602656671</v>
      </c>
      <c r="J338" s="34" t="str">
        <f t="shared" si="10"/>
        <v>No</v>
      </c>
    </row>
    <row r="339" spans="2:10" x14ac:dyDescent="0.2">
      <c r="B339" s="69" t="s">
        <v>1037</v>
      </c>
      <c r="C339" s="28" t="s">
        <v>1038</v>
      </c>
      <c r="D339" s="29" t="s">
        <v>211</v>
      </c>
      <c r="E339" s="30">
        <v>42750</v>
      </c>
      <c r="F339" s="31" t="s">
        <v>1187</v>
      </c>
      <c r="G339" s="30">
        <v>10468</v>
      </c>
      <c r="H339" s="32">
        <v>1350</v>
      </c>
      <c r="I339" s="33">
        <f t="shared" si="11"/>
        <v>0.12896446312571647</v>
      </c>
      <c r="J339" s="34" t="str">
        <f t="shared" si="10"/>
        <v>No</v>
      </c>
    </row>
    <row r="340" spans="2:10" x14ac:dyDescent="0.2">
      <c r="B340" s="69" t="s">
        <v>1040</v>
      </c>
      <c r="C340" s="28" t="s">
        <v>1041</v>
      </c>
      <c r="D340" s="29" t="s">
        <v>62</v>
      </c>
      <c r="E340" s="30">
        <v>2368139</v>
      </c>
      <c r="F340" s="31" t="s">
        <v>1188</v>
      </c>
      <c r="G340" s="30">
        <v>31116</v>
      </c>
      <c r="H340" s="32">
        <v>11033</v>
      </c>
      <c r="I340" s="33">
        <f t="shared" si="11"/>
        <v>0.35457642370484638</v>
      </c>
      <c r="J340" s="34" t="str">
        <f t="shared" si="10"/>
        <v>Yes</v>
      </c>
    </row>
    <row r="341" spans="2:10" x14ac:dyDescent="0.2">
      <c r="B341" s="69" t="s">
        <v>1043</v>
      </c>
      <c r="C341" s="28" t="s">
        <v>1044</v>
      </c>
      <c r="D341" s="29" t="s">
        <v>103</v>
      </c>
      <c r="E341" s="30">
        <v>782341</v>
      </c>
      <c r="F341" s="31" t="s">
        <v>1188</v>
      </c>
      <c r="G341" s="30">
        <v>18570</v>
      </c>
      <c r="H341" s="32">
        <v>3885</v>
      </c>
      <c r="I341" s="33">
        <f t="shared" si="11"/>
        <v>0.20920840064620355</v>
      </c>
      <c r="J341" s="34" t="str">
        <f t="shared" si="10"/>
        <v>No</v>
      </c>
    </row>
    <row r="342" spans="2:10" x14ac:dyDescent="0.2">
      <c r="B342" s="69" t="s">
        <v>1045</v>
      </c>
      <c r="C342" s="28" t="s">
        <v>1046</v>
      </c>
      <c r="D342" s="29" t="s">
        <v>45</v>
      </c>
      <c r="E342" s="30">
        <v>4092459</v>
      </c>
      <c r="F342" s="31" t="s">
        <v>1188</v>
      </c>
      <c r="G342" s="30">
        <v>36875</v>
      </c>
      <c r="H342" s="32">
        <v>16848</v>
      </c>
      <c r="I342" s="33">
        <f t="shared" si="11"/>
        <v>0.45689491525423731</v>
      </c>
      <c r="J342" s="34" t="str">
        <f t="shared" si="10"/>
        <v>Yes</v>
      </c>
    </row>
    <row r="343" spans="2:10" x14ac:dyDescent="0.2">
      <c r="B343" s="101" t="s">
        <v>1048</v>
      </c>
      <c r="C343" s="28" t="s">
        <v>1049</v>
      </c>
      <c r="D343" s="29" t="s">
        <v>1050</v>
      </c>
      <c r="E343" s="30">
        <v>20202</v>
      </c>
      <c r="F343" s="31" t="s">
        <v>1188</v>
      </c>
      <c r="G343" s="30">
        <v>389</v>
      </c>
      <c r="H343" s="32">
        <v>73</v>
      </c>
      <c r="I343" s="33">
        <f t="shared" si="11"/>
        <v>0.18766066838046272</v>
      </c>
      <c r="J343" s="34" t="str">
        <f t="shared" si="10"/>
        <v>No</v>
      </c>
    </row>
    <row r="344" spans="2:10" x14ac:dyDescent="0.2">
      <c r="B344" s="69" t="s">
        <v>1051</v>
      </c>
      <c r="C344" s="28" t="s">
        <v>1052</v>
      </c>
      <c r="D344" s="29" t="s">
        <v>1053</v>
      </c>
      <c r="E344" s="30">
        <v>35161</v>
      </c>
      <c r="F344" s="31" t="s">
        <v>1187</v>
      </c>
      <c r="G344" s="30">
        <v>17172</v>
      </c>
      <c r="H344" s="32">
        <v>2999</v>
      </c>
      <c r="I344" s="33">
        <f t="shared" si="11"/>
        <v>0.17464477055672023</v>
      </c>
      <c r="J344" s="34" t="str">
        <f t="shared" si="10"/>
        <v>Yes</v>
      </c>
    </row>
    <row r="345" spans="2:10" x14ac:dyDescent="0.2">
      <c r="B345" s="69" t="s">
        <v>1054</v>
      </c>
      <c r="C345" s="28" t="s">
        <v>1055</v>
      </c>
      <c r="D345" s="29" t="s">
        <v>174</v>
      </c>
      <c r="E345" s="30">
        <v>800647</v>
      </c>
      <c r="F345" s="31" t="s">
        <v>1188</v>
      </c>
      <c r="G345" s="30">
        <v>28532</v>
      </c>
      <c r="H345" s="32">
        <v>6011</v>
      </c>
      <c r="I345" s="33">
        <f t="shared" si="11"/>
        <v>0.21067573251086499</v>
      </c>
      <c r="J345" s="34" t="str">
        <f t="shared" si="10"/>
        <v>No</v>
      </c>
    </row>
    <row r="346" spans="2:10" x14ac:dyDescent="0.2">
      <c r="B346" s="69" t="s">
        <v>1057</v>
      </c>
      <c r="C346" s="28" t="s">
        <v>1058</v>
      </c>
      <c r="D346" s="29" t="s">
        <v>71</v>
      </c>
      <c r="E346" s="30">
        <v>406220</v>
      </c>
      <c r="F346" s="31" t="s">
        <v>1188</v>
      </c>
      <c r="G346" s="30">
        <v>15492</v>
      </c>
      <c r="H346" s="32">
        <v>7914</v>
      </c>
      <c r="I346" s="33">
        <f t="shared" si="11"/>
        <v>0.51084430673896208</v>
      </c>
      <c r="J346" s="34" t="str">
        <f t="shared" si="10"/>
        <v>Yes</v>
      </c>
    </row>
    <row r="347" spans="2:10" x14ac:dyDescent="0.2">
      <c r="B347" s="69" t="s">
        <v>1060</v>
      </c>
      <c r="C347" s="28" t="s">
        <v>1061</v>
      </c>
      <c r="D347" s="29" t="s">
        <v>1062</v>
      </c>
      <c r="E347" s="30">
        <v>19816</v>
      </c>
      <c r="F347" s="31" t="s">
        <v>1187</v>
      </c>
      <c r="G347" s="30">
        <v>1680</v>
      </c>
      <c r="H347" s="32">
        <v>194</v>
      </c>
      <c r="I347" s="33">
        <f t="shared" si="11"/>
        <v>0.11547619047619048</v>
      </c>
      <c r="J347" s="34" t="str">
        <f t="shared" si="10"/>
        <v>No</v>
      </c>
    </row>
    <row r="348" spans="2:10" x14ac:dyDescent="0.2">
      <c r="B348" s="69" t="s">
        <v>1063</v>
      </c>
      <c r="C348" s="28" t="s">
        <v>1064</v>
      </c>
      <c r="D348" s="29" t="s">
        <v>50</v>
      </c>
      <c r="E348" s="30">
        <v>455746</v>
      </c>
      <c r="F348" s="31" t="s">
        <v>1188</v>
      </c>
      <c r="G348" s="30">
        <v>71904</v>
      </c>
      <c r="H348" s="32">
        <v>3526</v>
      </c>
      <c r="I348" s="33">
        <f t="shared" si="11"/>
        <v>4.9037605696484202E-2</v>
      </c>
      <c r="J348" s="34" t="str">
        <f t="shared" si="10"/>
        <v>No</v>
      </c>
    </row>
    <row r="349" spans="2:10" x14ac:dyDescent="0.2">
      <c r="B349" s="69" t="s">
        <v>1065</v>
      </c>
      <c r="C349" s="28" t="s">
        <v>1066</v>
      </c>
      <c r="D349" s="29" t="s">
        <v>45</v>
      </c>
      <c r="E349" s="30">
        <v>4092459</v>
      </c>
      <c r="F349" s="31" t="s">
        <v>1188</v>
      </c>
      <c r="G349" s="30">
        <v>55161</v>
      </c>
      <c r="H349" s="32">
        <v>8182</v>
      </c>
      <c r="I349" s="33">
        <f t="shared" si="11"/>
        <v>0.14832943565200052</v>
      </c>
      <c r="J349" s="34" t="str">
        <f t="shared" si="10"/>
        <v>No</v>
      </c>
    </row>
    <row r="350" spans="2:10" x14ac:dyDescent="0.2">
      <c r="B350" s="69" t="s">
        <v>1067</v>
      </c>
      <c r="C350" s="28" t="s">
        <v>1068</v>
      </c>
      <c r="D350" s="29" t="s">
        <v>45</v>
      </c>
      <c r="E350" s="30">
        <v>4092459</v>
      </c>
      <c r="F350" s="31" t="s">
        <v>1188</v>
      </c>
      <c r="G350" s="30">
        <v>20115</v>
      </c>
      <c r="H350" s="32">
        <v>3005</v>
      </c>
      <c r="I350" s="33">
        <f t="shared" si="11"/>
        <v>0.14939100173999503</v>
      </c>
      <c r="J350" s="34" t="str">
        <f t="shared" si="10"/>
        <v>No</v>
      </c>
    </row>
    <row r="351" spans="2:10" x14ac:dyDescent="0.2">
      <c r="B351" s="69" t="s">
        <v>1069</v>
      </c>
      <c r="C351" s="28" t="s">
        <v>1070</v>
      </c>
      <c r="D351" s="29" t="s">
        <v>1071</v>
      </c>
      <c r="E351" s="30">
        <v>44911</v>
      </c>
      <c r="F351" s="31" t="s">
        <v>1188</v>
      </c>
      <c r="G351" s="30">
        <v>7541</v>
      </c>
      <c r="H351" s="32">
        <v>1089</v>
      </c>
      <c r="I351" s="33">
        <f t="shared" si="11"/>
        <v>0.14441055562922689</v>
      </c>
      <c r="J351" s="34" t="str">
        <f t="shared" si="10"/>
        <v>No</v>
      </c>
    </row>
    <row r="352" spans="2:10" x14ac:dyDescent="0.2">
      <c r="B352" s="69" t="s">
        <v>1072</v>
      </c>
      <c r="C352" s="28" t="s">
        <v>1073</v>
      </c>
      <c r="D352" s="29" t="s">
        <v>1074</v>
      </c>
      <c r="E352" s="30">
        <v>116927</v>
      </c>
      <c r="F352" s="31" t="s">
        <v>1188</v>
      </c>
      <c r="G352" s="30">
        <v>23416</v>
      </c>
      <c r="H352" s="32">
        <v>3357</v>
      </c>
      <c r="I352" s="33">
        <f t="shared" si="11"/>
        <v>0.14336351212845919</v>
      </c>
      <c r="J352" s="34" t="str">
        <f t="shared" si="10"/>
        <v>No</v>
      </c>
    </row>
    <row r="353" spans="2:10" x14ac:dyDescent="0.2">
      <c r="B353" s="69" t="s">
        <v>1075</v>
      </c>
      <c r="C353" s="28" t="s">
        <v>1076</v>
      </c>
      <c r="D353" s="29" t="s">
        <v>1078</v>
      </c>
      <c r="E353" s="30">
        <v>53330</v>
      </c>
      <c r="F353" s="31" t="s">
        <v>1188</v>
      </c>
      <c r="G353" s="30">
        <v>5511</v>
      </c>
      <c r="H353" s="32">
        <v>1083</v>
      </c>
      <c r="I353" s="33">
        <f t="shared" si="11"/>
        <v>0.19651605879150788</v>
      </c>
      <c r="J353" s="34" t="str">
        <f t="shared" si="10"/>
        <v>No</v>
      </c>
    </row>
    <row r="354" spans="2:10" x14ac:dyDescent="0.2">
      <c r="B354" s="69" t="s">
        <v>1079</v>
      </c>
      <c r="C354" s="28" t="s">
        <v>1080</v>
      </c>
      <c r="D354" s="29" t="s">
        <v>562</v>
      </c>
      <c r="E354" s="30">
        <v>50845</v>
      </c>
      <c r="F354" s="31" t="s">
        <v>1187</v>
      </c>
      <c r="G354" s="30">
        <v>7025</v>
      </c>
      <c r="H354" s="32">
        <v>1705</v>
      </c>
      <c r="I354" s="33">
        <f t="shared" si="11"/>
        <v>0.24270462633451959</v>
      </c>
      <c r="J354" s="34" t="str">
        <f t="shared" si="10"/>
        <v>Yes</v>
      </c>
    </row>
    <row r="355" spans="2:10" x14ac:dyDescent="0.2">
      <c r="B355" s="69" t="s">
        <v>1082</v>
      </c>
      <c r="C355" s="28" t="s">
        <v>1083</v>
      </c>
      <c r="D355" s="29" t="s">
        <v>1085</v>
      </c>
      <c r="E355" s="30">
        <v>78532</v>
      </c>
      <c r="F355" s="31" t="s">
        <v>1187</v>
      </c>
      <c r="G355" s="30">
        <v>20041</v>
      </c>
      <c r="H355" s="32">
        <v>4324</v>
      </c>
      <c r="I355" s="33">
        <f t="shared" si="11"/>
        <v>0.21575769672172046</v>
      </c>
      <c r="J355" s="34" t="str">
        <f t="shared" si="10"/>
        <v>Yes</v>
      </c>
    </row>
    <row r="356" spans="2:10" x14ac:dyDescent="0.2">
      <c r="B356" s="69" t="s">
        <v>1086</v>
      </c>
      <c r="C356" s="28" t="s">
        <v>1087</v>
      </c>
      <c r="D356" s="29" t="s">
        <v>1089</v>
      </c>
      <c r="E356" s="30">
        <v>23796</v>
      </c>
      <c r="F356" s="31" t="s">
        <v>1187</v>
      </c>
      <c r="G356" s="30">
        <v>2617</v>
      </c>
      <c r="H356" s="32">
        <v>302</v>
      </c>
      <c r="I356" s="33">
        <f t="shared" si="11"/>
        <v>0.11539931218952999</v>
      </c>
      <c r="J356" s="34" t="str">
        <f t="shared" si="10"/>
        <v>No</v>
      </c>
    </row>
    <row r="357" spans="2:10" x14ac:dyDescent="0.2">
      <c r="B357" s="69" t="s">
        <v>1090</v>
      </c>
      <c r="C357" s="28" t="s">
        <v>1091</v>
      </c>
      <c r="D357" s="29" t="s">
        <v>103</v>
      </c>
      <c r="E357" s="30">
        <v>782341</v>
      </c>
      <c r="F357" s="31" t="s">
        <v>1188</v>
      </c>
      <c r="G357" s="30">
        <v>18508</v>
      </c>
      <c r="H357" s="32">
        <v>1406</v>
      </c>
      <c r="I357" s="33">
        <f t="shared" si="11"/>
        <v>7.5967149340825588E-2</v>
      </c>
      <c r="J357" s="34" t="str">
        <f t="shared" si="10"/>
        <v>No</v>
      </c>
    </row>
    <row r="358" spans="2:10" x14ac:dyDescent="0.2">
      <c r="B358" s="69" t="s">
        <v>1092</v>
      </c>
      <c r="C358" s="28" t="s">
        <v>1093</v>
      </c>
      <c r="D358" s="29" t="s">
        <v>170</v>
      </c>
      <c r="E358" s="30">
        <v>209714</v>
      </c>
      <c r="F358" s="31" t="s">
        <v>1188</v>
      </c>
      <c r="G358" s="30">
        <v>112828</v>
      </c>
      <c r="H358" s="32">
        <v>15550</v>
      </c>
      <c r="I358" s="33">
        <f t="shared" si="11"/>
        <v>0.13782039919169001</v>
      </c>
      <c r="J358" s="34" t="str">
        <f t="shared" si="10"/>
        <v>No</v>
      </c>
    </row>
    <row r="359" spans="2:10" x14ac:dyDescent="0.2">
      <c r="B359" s="69" t="s">
        <v>1095</v>
      </c>
      <c r="C359" s="28" t="s">
        <v>1096</v>
      </c>
      <c r="D359" s="29" t="s">
        <v>148</v>
      </c>
      <c r="E359" s="30">
        <v>310235</v>
      </c>
      <c r="F359" s="31" t="s">
        <v>1188</v>
      </c>
      <c r="G359" s="30">
        <v>6415</v>
      </c>
      <c r="H359" s="32">
        <v>987</v>
      </c>
      <c r="I359" s="33">
        <f t="shared" si="11"/>
        <v>0.15385814497272018</v>
      </c>
      <c r="J359" s="34" t="str">
        <f t="shared" si="10"/>
        <v>No</v>
      </c>
    </row>
    <row r="360" spans="2:10" x14ac:dyDescent="0.2">
      <c r="B360" s="69" t="s">
        <v>1098</v>
      </c>
      <c r="C360" s="28" t="s">
        <v>1099</v>
      </c>
      <c r="D360" s="29" t="s">
        <v>1101</v>
      </c>
      <c r="E360" s="30">
        <v>12401</v>
      </c>
      <c r="F360" s="31" t="s">
        <v>1187</v>
      </c>
      <c r="G360" s="30">
        <v>3410</v>
      </c>
      <c r="H360" s="32">
        <v>422</v>
      </c>
      <c r="I360" s="33">
        <f t="shared" si="11"/>
        <v>0.12375366568914956</v>
      </c>
      <c r="J360" s="34" t="str">
        <f t="shared" si="10"/>
        <v>No</v>
      </c>
    </row>
    <row r="361" spans="2:10" x14ac:dyDescent="0.2">
      <c r="B361" s="69" t="s">
        <v>1102</v>
      </c>
      <c r="C361" s="28" t="s">
        <v>1103</v>
      </c>
      <c r="D361" s="29" t="s">
        <v>475</v>
      </c>
      <c r="E361" s="30">
        <v>41964</v>
      </c>
      <c r="F361" s="31" t="s">
        <v>1187</v>
      </c>
      <c r="G361" s="30">
        <v>3427</v>
      </c>
      <c r="H361" s="32">
        <v>492</v>
      </c>
      <c r="I361" s="33">
        <f t="shared" si="11"/>
        <v>0.14356580099212138</v>
      </c>
      <c r="J361" s="34" t="str">
        <f t="shared" si="10"/>
        <v>No</v>
      </c>
    </row>
    <row r="362" spans="2:10" x14ac:dyDescent="0.2">
      <c r="B362" s="69" t="s">
        <v>1105</v>
      </c>
      <c r="C362" s="28" t="s">
        <v>1106</v>
      </c>
      <c r="D362" s="29" t="s">
        <v>170</v>
      </c>
      <c r="E362" s="30">
        <v>209714</v>
      </c>
      <c r="F362" s="31" t="s">
        <v>1188</v>
      </c>
      <c r="G362" s="30">
        <v>8155</v>
      </c>
      <c r="H362" s="32">
        <v>821</v>
      </c>
      <c r="I362" s="33">
        <f t="shared" si="11"/>
        <v>0.10067443286327407</v>
      </c>
      <c r="J362" s="34" t="str">
        <f t="shared" si="10"/>
        <v>No</v>
      </c>
    </row>
    <row r="363" spans="2:10" x14ac:dyDescent="0.2">
      <c r="B363" s="69" t="s">
        <v>1108</v>
      </c>
      <c r="C363" s="28" t="s">
        <v>1109</v>
      </c>
      <c r="D363" s="29" t="s">
        <v>170</v>
      </c>
      <c r="E363" s="30">
        <v>209714</v>
      </c>
      <c r="F363" s="31" t="s">
        <v>1188</v>
      </c>
      <c r="G363" s="30">
        <v>11955</v>
      </c>
      <c r="H363" s="32">
        <v>305</v>
      </c>
      <c r="I363" s="33">
        <f t="shared" si="11"/>
        <v>2.5512337933918862E-2</v>
      </c>
      <c r="J363" s="34" t="str">
        <f t="shared" si="10"/>
        <v>No</v>
      </c>
    </row>
    <row r="364" spans="2:10" x14ac:dyDescent="0.2">
      <c r="B364" s="69" t="s">
        <v>1111</v>
      </c>
      <c r="C364" s="28" t="s">
        <v>1112</v>
      </c>
      <c r="D364" s="29" t="s">
        <v>50</v>
      </c>
      <c r="E364" s="30">
        <v>455746</v>
      </c>
      <c r="F364" s="31" t="s">
        <v>1188</v>
      </c>
      <c r="G364" s="30">
        <v>24508</v>
      </c>
      <c r="H364" s="32">
        <v>7266</v>
      </c>
      <c r="I364" s="33">
        <f t="shared" si="11"/>
        <v>0.29647462053207119</v>
      </c>
      <c r="J364" s="34" t="str">
        <f t="shared" si="10"/>
        <v>Yes</v>
      </c>
    </row>
    <row r="365" spans="2:10" x14ac:dyDescent="0.2">
      <c r="B365" s="69" t="s">
        <v>1113</v>
      </c>
      <c r="C365" s="28" t="s">
        <v>1114</v>
      </c>
      <c r="D365" s="29" t="s">
        <v>62</v>
      </c>
      <c r="E365" s="30">
        <v>2368139</v>
      </c>
      <c r="F365" s="31" t="s">
        <v>1188</v>
      </c>
      <c r="G365" s="30">
        <v>22853</v>
      </c>
      <c r="H365" s="32">
        <v>7169</v>
      </c>
      <c r="I365" s="33">
        <f t="shared" si="11"/>
        <v>0.31370060823524265</v>
      </c>
      <c r="J365" s="34" t="str">
        <f t="shared" si="10"/>
        <v>Yes</v>
      </c>
    </row>
    <row r="366" spans="2:10" x14ac:dyDescent="0.2">
      <c r="B366" s="69" t="s">
        <v>1116</v>
      </c>
      <c r="C366" s="28" t="s">
        <v>1117</v>
      </c>
      <c r="D366" s="29" t="s">
        <v>1119</v>
      </c>
      <c r="E366" s="30">
        <v>23732</v>
      </c>
      <c r="F366" s="31" t="s">
        <v>1187</v>
      </c>
      <c r="G366" s="30">
        <v>710</v>
      </c>
      <c r="H366" s="32">
        <v>43</v>
      </c>
      <c r="I366" s="33">
        <f t="shared" si="11"/>
        <v>6.0563380281690143E-2</v>
      </c>
      <c r="J366" s="34" t="str">
        <f t="shared" si="10"/>
        <v>No</v>
      </c>
    </row>
    <row r="367" spans="2:10" x14ac:dyDescent="0.2">
      <c r="B367" s="69" t="s">
        <v>1120</v>
      </c>
      <c r="C367" s="28" t="s">
        <v>1121</v>
      </c>
      <c r="D367" s="29" t="s">
        <v>137</v>
      </c>
      <c r="E367" s="30">
        <v>1024266</v>
      </c>
      <c r="F367" s="31" t="s">
        <v>1188</v>
      </c>
      <c r="G367" s="30">
        <v>4762</v>
      </c>
      <c r="H367" s="32">
        <v>229</v>
      </c>
      <c r="I367" s="33">
        <f t="shared" si="11"/>
        <v>4.8089038219235616E-2</v>
      </c>
      <c r="J367" s="34" t="str">
        <f t="shared" si="10"/>
        <v>No</v>
      </c>
    </row>
    <row r="368" spans="2:10" x14ac:dyDescent="0.2">
      <c r="B368" s="69" t="s">
        <v>1123</v>
      </c>
      <c r="C368" s="28" t="s">
        <v>1124</v>
      </c>
      <c r="D368" s="29" t="s">
        <v>379</v>
      </c>
      <c r="E368" s="30">
        <v>38437</v>
      </c>
      <c r="F368" s="31" t="s">
        <v>1187</v>
      </c>
      <c r="G368" s="30">
        <v>7804</v>
      </c>
      <c r="H368" s="32">
        <v>1149</v>
      </c>
      <c r="I368" s="33">
        <f t="shared" si="11"/>
        <v>0.14723218862121989</v>
      </c>
      <c r="J368" s="34" t="str">
        <f t="shared" si="10"/>
        <v>No</v>
      </c>
    </row>
    <row r="369" spans="2:10" x14ac:dyDescent="0.2">
      <c r="B369" s="69" t="s">
        <v>1126</v>
      </c>
      <c r="C369" s="28" t="s">
        <v>1127</v>
      </c>
      <c r="D369" s="29" t="s">
        <v>1129</v>
      </c>
      <c r="E369" s="30">
        <v>18212</v>
      </c>
      <c r="F369" s="31" t="s">
        <v>1187</v>
      </c>
      <c r="G369" s="30">
        <v>1599</v>
      </c>
      <c r="H369" s="32">
        <v>397</v>
      </c>
      <c r="I369" s="33">
        <f t="shared" si="11"/>
        <v>0.24828017510944339</v>
      </c>
      <c r="J369" s="34" t="str">
        <f t="shared" si="10"/>
        <v>Yes</v>
      </c>
    </row>
    <row r="370" spans="2:10" x14ac:dyDescent="0.2">
      <c r="B370" s="69" t="s">
        <v>1130</v>
      </c>
      <c r="C370" s="28" t="s">
        <v>1131</v>
      </c>
      <c r="D370" s="29" t="s">
        <v>1133</v>
      </c>
      <c r="E370" s="30">
        <v>7110</v>
      </c>
      <c r="F370" s="31" t="s">
        <v>1187</v>
      </c>
      <c r="G370" s="30">
        <v>489</v>
      </c>
      <c r="H370" s="32">
        <v>34</v>
      </c>
      <c r="I370" s="33">
        <f t="shared" si="11"/>
        <v>6.9529652351738247E-2</v>
      </c>
      <c r="J370" s="34" t="str">
        <f t="shared" si="10"/>
        <v>No</v>
      </c>
    </row>
    <row r="371" spans="2:10" x14ac:dyDescent="0.2">
      <c r="B371" s="27" t="s">
        <v>1134</v>
      </c>
      <c r="C371" s="28" t="s">
        <v>1135</v>
      </c>
      <c r="D371" s="29" t="s">
        <v>692</v>
      </c>
      <c r="E371" s="30">
        <v>35012</v>
      </c>
      <c r="F371" s="31" t="s">
        <v>1187</v>
      </c>
      <c r="G371" s="30">
        <v>9526</v>
      </c>
      <c r="H371" s="32">
        <v>1741</v>
      </c>
      <c r="I371" s="33">
        <f t="shared" si="11"/>
        <v>0.18276296451816082</v>
      </c>
      <c r="J371" s="34" t="str">
        <f t="shared" si="10"/>
        <v>Yes</v>
      </c>
    </row>
    <row r="372" spans="2:10" x14ac:dyDescent="0.2">
      <c r="B372" s="69" t="s">
        <v>1136</v>
      </c>
      <c r="C372" s="28" t="s">
        <v>1137</v>
      </c>
      <c r="D372" s="29" t="s">
        <v>74</v>
      </c>
      <c r="E372" s="30">
        <v>1809034</v>
      </c>
      <c r="F372" s="31" t="s">
        <v>1188</v>
      </c>
      <c r="G372" s="30">
        <v>19668</v>
      </c>
      <c r="H372" s="32">
        <v>9309</v>
      </c>
      <c r="I372" s="33">
        <f t="shared" si="11"/>
        <v>0.47330689444783403</v>
      </c>
      <c r="J372" s="34" t="str">
        <f t="shared" si="10"/>
        <v>Yes</v>
      </c>
    </row>
    <row r="373" spans="2:10" x14ac:dyDescent="0.2">
      <c r="B373" s="69" t="s">
        <v>1138</v>
      </c>
      <c r="C373" s="28" t="s">
        <v>1121</v>
      </c>
      <c r="D373" s="29" t="s">
        <v>776</v>
      </c>
      <c r="E373" s="30">
        <v>157107</v>
      </c>
      <c r="F373" s="31" t="s">
        <v>1188</v>
      </c>
      <c r="G373" s="30">
        <v>1653</v>
      </c>
      <c r="H373" s="32">
        <v>108</v>
      </c>
      <c r="I373" s="33">
        <f t="shared" si="11"/>
        <v>6.5335753176043551E-2</v>
      </c>
      <c r="J373" s="34" t="str">
        <f t="shared" si="10"/>
        <v>No</v>
      </c>
    </row>
    <row r="374" spans="2:10" x14ac:dyDescent="0.2">
      <c r="B374" s="69" t="s">
        <v>1140</v>
      </c>
      <c r="C374" s="28" t="s">
        <v>1141</v>
      </c>
      <c r="D374" s="29" t="s">
        <v>62</v>
      </c>
      <c r="E374" s="30">
        <v>2368139</v>
      </c>
      <c r="F374" s="31" t="s">
        <v>1188</v>
      </c>
      <c r="G374" s="30">
        <v>20092</v>
      </c>
      <c r="H374" s="32">
        <v>7575</v>
      </c>
      <c r="I374" s="33">
        <f t="shared" si="11"/>
        <v>0.37701572765279712</v>
      </c>
      <c r="J374" s="34" t="str">
        <f t="shared" si="10"/>
        <v>Yes</v>
      </c>
    </row>
    <row r="375" spans="2:10" x14ac:dyDescent="0.2">
      <c r="B375" s="36" t="s">
        <v>1143</v>
      </c>
      <c r="C375" s="28" t="s">
        <v>1144</v>
      </c>
      <c r="D375" s="29" t="s">
        <v>493</v>
      </c>
      <c r="E375" s="30">
        <v>278831</v>
      </c>
      <c r="F375" s="31" t="s">
        <v>1188</v>
      </c>
      <c r="G375" s="30">
        <v>110367</v>
      </c>
      <c r="H375" s="32">
        <v>12632</v>
      </c>
      <c r="I375" s="33">
        <f t="shared" si="11"/>
        <v>0.11445450179854486</v>
      </c>
      <c r="J375" s="34" t="str">
        <f t="shared" si="10"/>
        <v>No</v>
      </c>
    </row>
    <row r="376" spans="2:10" x14ac:dyDescent="0.2">
      <c r="B376" s="36" t="s">
        <v>1145</v>
      </c>
      <c r="C376" s="28" t="s">
        <v>1121</v>
      </c>
      <c r="D376" s="29" t="s">
        <v>137</v>
      </c>
      <c r="E376" s="30">
        <v>1024266</v>
      </c>
      <c r="F376" s="31" t="s">
        <v>1188</v>
      </c>
      <c r="G376" s="30">
        <v>2306</v>
      </c>
      <c r="H376" s="32">
        <v>70</v>
      </c>
      <c r="I376" s="33">
        <f t="shared" si="11"/>
        <v>3.0355594102341718E-2</v>
      </c>
      <c r="J376" s="34" t="str">
        <f t="shared" si="10"/>
        <v>No</v>
      </c>
    </row>
    <row r="377" spans="2:10" x14ac:dyDescent="0.2">
      <c r="B377" s="36" t="s">
        <v>1147</v>
      </c>
      <c r="C377" s="28" t="s">
        <v>1148</v>
      </c>
      <c r="D377" s="29" t="s">
        <v>1150</v>
      </c>
      <c r="E377" s="30">
        <v>67861</v>
      </c>
      <c r="F377" s="31" t="s">
        <v>1187</v>
      </c>
      <c r="G377" s="30">
        <v>21589</v>
      </c>
      <c r="H377" s="32">
        <v>2671</v>
      </c>
      <c r="I377" s="33">
        <f t="shared" si="11"/>
        <v>0.12372041317337533</v>
      </c>
      <c r="J377" s="34" t="str">
        <f t="shared" si="10"/>
        <v>No</v>
      </c>
    </row>
    <row r="378" spans="2:10" x14ac:dyDescent="0.2">
      <c r="B378" s="36" t="s">
        <v>1151</v>
      </c>
      <c r="C378" s="28" t="s">
        <v>1152</v>
      </c>
      <c r="D378" s="29" t="s">
        <v>85</v>
      </c>
      <c r="E378" s="30">
        <v>662614</v>
      </c>
      <c r="F378" s="31" t="s">
        <v>1188</v>
      </c>
      <c r="G378" s="30">
        <v>18884</v>
      </c>
      <c r="H378" s="32">
        <v>1260</v>
      </c>
      <c r="I378" s="33">
        <f t="shared" si="11"/>
        <v>6.6723151874602843E-2</v>
      </c>
      <c r="J378" s="34" t="str">
        <f t="shared" si="10"/>
        <v>No</v>
      </c>
    </row>
    <row r="379" spans="2:10" x14ac:dyDescent="0.2">
      <c r="B379" s="36" t="s">
        <v>1154</v>
      </c>
      <c r="C379" s="28" t="s">
        <v>1155</v>
      </c>
      <c r="D379" s="29" t="s">
        <v>103</v>
      </c>
      <c r="E379" s="30">
        <v>782341</v>
      </c>
      <c r="F379" s="31" t="s">
        <v>1188</v>
      </c>
      <c r="G379" s="30">
        <v>17882</v>
      </c>
      <c r="H379" s="32">
        <v>843</v>
      </c>
      <c r="I379" s="33">
        <f t="shared" si="11"/>
        <v>4.7142377810088357E-2</v>
      </c>
      <c r="J379" s="34" t="str">
        <f t="shared" si="10"/>
        <v>No</v>
      </c>
    </row>
    <row r="380" spans="2:10" x14ac:dyDescent="0.2">
      <c r="B380" s="36" t="s">
        <v>1156</v>
      </c>
      <c r="C380" s="28" t="s">
        <v>209</v>
      </c>
      <c r="D380" s="29" t="s">
        <v>941</v>
      </c>
      <c r="E380" s="30">
        <v>74171</v>
      </c>
      <c r="F380" s="31" t="s">
        <v>1188</v>
      </c>
      <c r="G380" s="30">
        <v>691</v>
      </c>
      <c r="H380" s="32">
        <v>47</v>
      </c>
      <c r="I380" s="33">
        <f t="shared" si="11"/>
        <v>6.8017366136034735E-2</v>
      </c>
      <c r="J380" s="34" t="str">
        <f t="shared" si="10"/>
        <v>No</v>
      </c>
    </row>
    <row r="381" spans="2:10" x14ac:dyDescent="0.2">
      <c r="B381" s="36" t="s">
        <v>1158</v>
      </c>
      <c r="C381" s="28" t="s">
        <v>52</v>
      </c>
      <c r="D381" s="29" t="s">
        <v>776</v>
      </c>
      <c r="E381" s="30">
        <v>157107</v>
      </c>
      <c r="F381" s="31" t="s">
        <v>1188</v>
      </c>
      <c r="G381" s="30">
        <v>8227</v>
      </c>
      <c r="H381" s="32">
        <v>3766</v>
      </c>
      <c r="I381" s="33">
        <f t="shared" si="11"/>
        <v>0.45776103075240065</v>
      </c>
      <c r="J381" s="34" t="str">
        <f t="shared" si="10"/>
        <v>Yes</v>
      </c>
    </row>
    <row r="382" spans="2:10" x14ac:dyDescent="0.2">
      <c r="B382" s="69" t="s">
        <v>1160</v>
      </c>
      <c r="C382" s="28" t="s">
        <v>1161</v>
      </c>
      <c r="D382" s="29" t="s">
        <v>1162</v>
      </c>
      <c r="E382" s="30">
        <v>38106</v>
      </c>
      <c r="F382" s="31" t="s">
        <v>1187</v>
      </c>
      <c r="G382" s="30">
        <v>13219</v>
      </c>
      <c r="H382" s="32">
        <v>2206</v>
      </c>
      <c r="I382" s="33">
        <f t="shared" si="11"/>
        <v>0.16688100461456995</v>
      </c>
      <c r="J382" s="34" t="str">
        <f t="shared" si="10"/>
        <v>Yes</v>
      </c>
    </row>
    <row r="383" spans="2:10" x14ac:dyDescent="0.2">
      <c r="B383" s="69" t="s">
        <v>1163</v>
      </c>
      <c r="C383" s="28" t="s">
        <v>1164</v>
      </c>
      <c r="D383" s="29" t="s">
        <v>148</v>
      </c>
      <c r="E383" s="30">
        <v>310235</v>
      </c>
      <c r="F383" s="31" t="s">
        <v>1188</v>
      </c>
      <c r="G383" s="30">
        <v>16790</v>
      </c>
      <c r="H383" s="32">
        <v>375</v>
      </c>
      <c r="I383" s="33">
        <f t="shared" si="11"/>
        <v>2.2334723049434187E-2</v>
      </c>
      <c r="J383" s="34" t="str">
        <f t="shared" si="10"/>
        <v>No</v>
      </c>
    </row>
    <row r="384" spans="2:10" x14ac:dyDescent="0.2">
      <c r="B384" s="69" t="s">
        <v>1166</v>
      </c>
      <c r="C384" s="28" t="s">
        <v>439</v>
      </c>
      <c r="D384" s="29" t="s">
        <v>427</v>
      </c>
      <c r="E384" s="30">
        <v>149610</v>
      </c>
      <c r="F384" s="31" t="s">
        <v>1188</v>
      </c>
      <c r="G384" s="30">
        <v>975</v>
      </c>
      <c r="H384" s="32">
        <v>26</v>
      </c>
      <c r="I384" s="33">
        <f t="shared" si="11"/>
        <v>2.6666666666666668E-2</v>
      </c>
      <c r="J384" s="34" t="str">
        <f t="shared" si="10"/>
        <v>No</v>
      </c>
    </row>
    <row r="385" spans="2:10" x14ac:dyDescent="0.2">
      <c r="B385" s="69" t="s">
        <v>1168</v>
      </c>
      <c r="C385" s="28" t="s">
        <v>1169</v>
      </c>
      <c r="D385" s="29" t="s">
        <v>54</v>
      </c>
      <c r="E385" s="30">
        <v>1714773</v>
      </c>
      <c r="F385" s="31" t="s">
        <v>1188</v>
      </c>
      <c r="G385" s="30">
        <v>10282</v>
      </c>
      <c r="H385" s="32">
        <v>16</v>
      </c>
      <c r="I385" s="33">
        <f t="shared" si="11"/>
        <v>1.5561174868702586E-3</v>
      </c>
      <c r="J385" s="34" t="str">
        <f t="shared" si="10"/>
        <v>No</v>
      </c>
    </row>
    <row r="386" spans="2:10" x14ac:dyDescent="0.2">
      <c r="B386" s="69" t="s">
        <v>1171</v>
      </c>
      <c r="C386" s="28" t="s">
        <v>963</v>
      </c>
      <c r="D386" s="29" t="s">
        <v>74</v>
      </c>
      <c r="E386" s="30">
        <v>1809034</v>
      </c>
      <c r="F386" s="31" t="s">
        <v>1188</v>
      </c>
      <c r="G386" s="30">
        <v>5828</v>
      </c>
      <c r="H386" s="32">
        <v>2</v>
      </c>
      <c r="I386" s="33">
        <f t="shared" si="11"/>
        <v>3.4317089910775565E-4</v>
      </c>
      <c r="J386" s="34" t="str">
        <f t="shared" si="10"/>
        <v>No</v>
      </c>
    </row>
    <row r="387" spans="2:10" x14ac:dyDescent="0.2">
      <c r="B387" s="69" t="s">
        <v>1173</v>
      </c>
      <c r="C387" s="28" t="s">
        <v>439</v>
      </c>
      <c r="D387" s="29" t="s">
        <v>74</v>
      </c>
      <c r="E387" s="30">
        <v>1809034</v>
      </c>
      <c r="F387" s="31" t="s">
        <v>1188</v>
      </c>
      <c r="G387" s="30">
        <v>1945</v>
      </c>
      <c r="H387" s="32">
        <v>0</v>
      </c>
      <c r="I387" s="33">
        <f t="shared" si="11"/>
        <v>0</v>
      </c>
      <c r="J387" s="34" t="str">
        <f t="shared" si="10"/>
        <v>No</v>
      </c>
    </row>
    <row r="388" spans="2:10" x14ac:dyDescent="0.2">
      <c r="B388" s="69" t="s">
        <v>1175</v>
      </c>
      <c r="C388" s="28" t="s">
        <v>1176</v>
      </c>
      <c r="D388" s="29" t="s">
        <v>406</v>
      </c>
      <c r="E388" s="30">
        <v>5410</v>
      </c>
      <c r="F388" s="31" t="s">
        <v>1187</v>
      </c>
      <c r="G388" s="30">
        <v>312</v>
      </c>
      <c r="H388" s="32">
        <v>0</v>
      </c>
      <c r="I388" s="33">
        <f t="shared" si="11"/>
        <v>0</v>
      </c>
      <c r="J388" s="34" t="str">
        <f t="shared" si="10"/>
        <v>No</v>
      </c>
    </row>
  </sheetData>
  <autoFilter ref="B5:J388" xr:uid="{E27950E0-DC8D-4F60-81CB-FDC44B116788}"/>
  <mergeCells count="3">
    <mergeCell ref="F1:I1"/>
    <mergeCell ref="F2:I2"/>
    <mergeCell ref="F3:I3"/>
  </mergeCells>
  <pageMargins left="0.7" right="0.7" top="0.75" bottom="0.75" header="0.3" footer="0.51180555555555496"/>
  <pageSetup firstPageNumber="0" fitToHeight="0" orientation="landscape" horizontalDpi="300" verticalDpi="300" r:id="rId1"/>
  <headerFooter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FF25-39C0-4C57-A33F-8179C63F9E59}">
  <sheetPr>
    <tabColor rgb="FFC00000"/>
    <pageSetUpPr fitToPage="1"/>
  </sheetPr>
  <dimension ref="A1:AMK596"/>
  <sheetViews>
    <sheetView zoomScale="90" zoomScaleNormal="90" workbookViewId="0">
      <selection activeCell="A163" sqref="A163"/>
    </sheetView>
  </sheetViews>
  <sheetFormatPr defaultColWidth="0" defaultRowHeight="12.75" x14ac:dyDescent="0.2"/>
  <cols>
    <col min="1" max="1" width="7" style="73" bestFit="1" customWidth="1"/>
    <col min="2" max="2" width="98.296875" style="19" customWidth="1"/>
    <col min="3" max="3" width="11.8984375" style="19" customWidth="1"/>
    <col min="4" max="4" width="30.69921875" style="19" customWidth="1"/>
    <col min="5" max="5" width="8.09765625" style="38" customWidth="1"/>
    <col min="6" max="6" width="7" style="19" customWidth="1"/>
    <col min="7" max="7" width="1.8984375" style="19" customWidth="1"/>
    <col min="8" max="1024" width="0" style="19" hidden="1" customWidth="1"/>
    <col min="1025" max="1025" width="0" style="1" hidden="1" customWidth="1"/>
    <col min="1026" max="16384" width="6.19921875" style="1" hidden="1"/>
  </cols>
  <sheetData>
    <row r="1" spans="1:1024" ht="24" customHeight="1" x14ac:dyDescent="0.2">
      <c r="C1" s="125" t="s">
        <v>1178</v>
      </c>
      <c r="D1" s="126"/>
      <c r="E1" s="39">
        <f>AVERAGE(E6:E550)</f>
        <v>0.14909502720794462</v>
      </c>
    </row>
    <row r="2" spans="1:1024" x14ac:dyDescent="0.2">
      <c r="A2" s="74"/>
      <c r="B2" s="1"/>
      <c r="C2" s="40"/>
      <c r="D2" s="41" t="s">
        <v>1179</v>
      </c>
      <c r="E2" s="42">
        <f>_xlfn.STDEV.P(E6:E550)</f>
        <v>0.12800637137843882</v>
      </c>
    </row>
    <row r="3" spans="1:1024" ht="13.5" thickBot="1" x14ac:dyDescent="0.25">
      <c r="C3" s="43"/>
      <c r="D3" s="44" t="s">
        <v>1180</v>
      </c>
      <c r="E3" s="45">
        <f>E1+E2</f>
        <v>0.27710139858638344</v>
      </c>
    </row>
    <row r="4" spans="1:1024" x14ac:dyDescent="0.2">
      <c r="B4" s="46" t="str">
        <f>"Hospitals: "&amp;COUNTA(A:A)-1</f>
        <v>Hospitals: 545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ht="25.5" x14ac:dyDescent="0.2">
      <c r="A5" s="75" t="s">
        <v>1</v>
      </c>
      <c r="B5" s="46" t="s">
        <v>2</v>
      </c>
      <c r="C5" s="46" t="s">
        <v>1183</v>
      </c>
      <c r="D5" s="46" t="s">
        <v>1184</v>
      </c>
      <c r="E5" s="46" t="s">
        <v>1185</v>
      </c>
      <c r="F5" s="46" t="s">
        <v>1189</v>
      </c>
      <c r="G5" s="47"/>
    </row>
    <row r="6" spans="1:1024" s="19" customFormat="1" x14ac:dyDescent="0.2">
      <c r="A6" s="76" t="s">
        <v>27</v>
      </c>
      <c r="B6" s="28" t="s">
        <v>28</v>
      </c>
      <c r="C6" s="32">
        <v>2373</v>
      </c>
      <c r="D6" s="32">
        <v>188</v>
      </c>
      <c r="E6" s="33">
        <f>D6/C6</f>
        <v>7.9224610198061526E-2</v>
      </c>
      <c r="F6" s="48" t="s">
        <v>36</v>
      </c>
    </row>
    <row r="7" spans="1:1024" s="19" customFormat="1" x14ac:dyDescent="0.2">
      <c r="A7" s="76" t="s">
        <v>38</v>
      </c>
      <c r="B7" s="28" t="s">
        <v>39</v>
      </c>
      <c r="C7" s="32">
        <v>6452</v>
      </c>
      <c r="D7" s="32">
        <v>1219</v>
      </c>
      <c r="E7" s="33">
        <f t="shared" ref="E7:E70" si="0">D7/C7</f>
        <v>0.1889336639801612</v>
      </c>
      <c r="F7" s="48" t="s">
        <v>36</v>
      </c>
    </row>
    <row r="8" spans="1:1024" s="19" customFormat="1" x14ac:dyDescent="0.2">
      <c r="A8" s="76" t="s">
        <v>42</v>
      </c>
      <c r="B8" s="28" t="s">
        <v>43</v>
      </c>
      <c r="C8" s="32">
        <v>84749</v>
      </c>
      <c r="D8" s="32">
        <v>22656</v>
      </c>
      <c r="E8" s="33">
        <f t="shared" si="0"/>
        <v>0.26733058797153947</v>
      </c>
      <c r="F8" s="48" t="s">
        <v>36</v>
      </c>
    </row>
    <row r="9" spans="1:1024" s="19" customFormat="1" x14ac:dyDescent="0.2">
      <c r="A9" s="76" t="s">
        <v>46</v>
      </c>
      <c r="B9" s="28" t="s">
        <v>47</v>
      </c>
      <c r="C9" s="32">
        <v>417466</v>
      </c>
      <c r="D9" s="32">
        <v>103163</v>
      </c>
      <c r="E9" s="33">
        <f t="shared" si="0"/>
        <v>0.24711713049685483</v>
      </c>
      <c r="F9" s="48" t="s">
        <v>36</v>
      </c>
    </row>
    <row r="10" spans="1:1024" s="19" customFormat="1" x14ac:dyDescent="0.2">
      <c r="A10" s="76" t="s">
        <v>48</v>
      </c>
      <c r="B10" s="28" t="s">
        <v>49</v>
      </c>
      <c r="C10" s="32">
        <v>81728</v>
      </c>
      <c r="D10" s="32">
        <v>13607</v>
      </c>
      <c r="E10" s="33">
        <f t="shared" si="0"/>
        <v>0.16649128817541112</v>
      </c>
      <c r="F10" s="48" t="s">
        <v>36</v>
      </c>
    </row>
    <row r="11" spans="1:1024" s="19" customFormat="1" x14ac:dyDescent="0.2">
      <c r="A11" s="76" t="s">
        <v>51</v>
      </c>
      <c r="B11" s="28" t="s">
        <v>52</v>
      </c>
      <c r="C11" s="32">
        <v>35903</v>
      </c>
      <c r="D11" s="32">
        <v>24450</v>
      </c>
      <c r="E11" s="33">
        <f t="shared" si="0"/>
        <v>0.68100158761106311</v>
      </c>
      <c r="F11" s="48" t="s">
        <v>36</v>
      </c>
    </row>
    <row r="12" spans="1:1024" s="19" customFormat="1" x14ac:dyDescent="0.2">
      <c r="A12" s="76" t="s">
        <v>56</v>
      </c>
      <c r="B12" s="28" t="s">
        <v>52</v>
      </c>
      <c r="C12" s="32">
        <v>106995</v>
      </c>
      <c r="D12" s="32">
        <v>17161</v>
      </c>
      <c r="E12" s="33">
        <f t="shared" si="0"/>
        <v>0.16039067246132996</v>
      </c>
      <c r="F12" s="48" t="s">
        <v>36</v>
      </c>
    </row>
    <row r="13" spans="1:1024" s="19" customFormat="1" x14ac:dyDescent="0.2">
      <c r="A13" s="76" t="s">
        <v>59</v>
      </c>
      <c r="B13" s="28" t="s">
        <v>60</v>
      </c>
      <c r="C13" s="32">
        <v>163102</v>
      </c>
      <c r="D13" s="32">
        <v>26163</v>
      </c>
      <c r="E13" s="33">
        <f t="shared" si="0"/>
        <v>0.16040882392613212</v>
      </c>
      <c r="F13" s="48" t="s">
        <v>36</v>
      </c>
    </row>
    <row r="14" spans="1:1024" s="19" customFormat="1" x14ac:dyDescent="0.2">
      <c r="A14" s="76" t="s">
        <v>63</v>
      </c>
      <c r="B14" s="28" t="s">
        <v>64</v>
      </c>
      <c r="C14" s="32">
        <v>100214</v>
      </c>
      <c r="D14" s="32">
        <v>21425</v>
      </c>
      <c r="E14" s="33">
        <f t="shared" si="0"/>
        <v>0.21379248408406012</v>
      </c>
      <c r="F14" s="48" t="s">
        <v>36</v>
      </c>
    </row>
    <row r="15" spans="1:1024" s="19" customFormat="1" x14ac:dyDescent="0.2">
      <c r="A15" s="76" t="s">
        <v>65</v>
      </c>
      <c r="B15" s="28" t="s">
        <v>66</v>
      </c>
      <c r="C15" s="32">
        <v>200754</v>
      </c>
      <c r="D15" s="32">
        <v>44690</v>
      </c>
      <c r="E15" s="33">
        <f t="shared" si="0"/>
        <v>0.22261075744443448</v>
      </c>
      <c r="F15" s="48" t="s">
        <v>36</v>
      </c>
    </row>
    <row r="16" spans="1:1024" s="19" customFormat="1" x14ac:dyDescent="0.2">
      <c r="A16" s="76" t="s">
        <v>68</v>
      </c>
      <c r="B16" s="28" t="s">
        <v>69</v>
      </c>
      <c r="C16" s="32">
        <v>47015</v>
      </c>
      <c r="D16" s="32">
        <v>16538</v>
      </c>
      <c r="E16" s="33">
        <f t="shared" si="0"/>
        <v>0.35176007657130703</v>
      </c>
      <c r="F16" s="48" t="s">
        <v>36</v>
      </c>
    </row>
    <row r="17" spans="1:6" s="19" customFormat="1" x14ac:dyDescent="0.2">
      <c r="A17" s="76" t="s">
        <v>72</v>
      </c>
      <c r="B17" s="28" t="s">
        <v>73</v>
      </c>
      <c r="C17" s="32">
        <v>112684</v>
      </c>
      <c r="D17" s="32">
        <v>29330</v>
      </c>
      <c r="E17" s="33">
        <f t="shared" si="0"/>
        <v>0.26028539987930849</v>
      </c>
      <c r="F17" s="48" t="s">
        <v>36</v>
      </c>
    </row>
    <row r="18" spans="1:6" s="19" customFormat="1" x14ac:dyDescent="0.2">
      <c r="A18" s="76" t="s">
        <v>75</v>
      </c>
      <c r="B18" s="28" t="s">
        <v>76</v>
      </c>
      <c r="C18" s="32">
        <v>49888</v>
      </c>
      <c r="D18" s="32">
        <v>5128</v>
      </c>
      <c r="E18" s="33">
        <f t="shared" si="0"/>
        <v>0.1027902501603592</v>
      </c>
      <c r="F18" s="48" t="s">
        <v>36</v>
      </c>
    </row>
    <row r="19" spans="1:6" s="19" customFormat="1" x14ac:dyDescent="0.2">
      <c r="A19" s="76" t="s">
        <v>78</v>
      </c>
      <c r="B19" s="28" t="s">
        <v>79</v>
      </c>
      <c r="C19" s="32">
        <v>39300</v>
      </c>
      <c r="D19" s="32">
        <v>6988</v>
      </c>
      <c r="E19" s="33">
        <f t="shared" si="0"/>
        <v>0.17781170483460559</v>
      </c>
      <c r="F19" s="48" t="s">
        <v>36</v>
      </c>
    </row>
    <row r="20" spans="1:6" s="19" customFormat="1" x14ac:dyDescent="0.2">
      <c r="A20" s="76" t="s">
        <v>82</v>
      </c>
      <c r="B20" s="28" t="s">
        <v>83</v>
      </c>
      <c r="C20" s="32">
        <v>52899</v>
      </c>
      <c r="D20" s="32">
        <v>9064</v>
      </c>
      <c r="E20" s="33">
        <f t="shared" si="0"/>
        <v>0.17134539405281762</v>
      </c>
      <c r="F20" s="48" t="s">
        <v>36</v>
      </c>
    </row>
    <row r="21" spans="1:6" s="19" customFormat="1" x14ac:dyDescent="0.2">
      <c r="A21" s="76" t="s">
        <v>87</v>
      </c>
      <c r="B21" s="28" t="s">
        <v>88</v>
      </c>
      <c r="C21" s="32">
        <v>126106</v>
      </c>
      <c r="D21" s="32">
        <v>31873</v>
      </c>
      <c r="E21" s="33">
        <f t="shared" si="0"/>
        <v>0.25274768845257167</v>
      </c>
      <c r="F21" s="48" t="s">
        <v>36</v>
      </c>
    </row>
    <row r="22" spans="1:6" s="19" customFormat="1" x14ac:dyDescent="0.2">
      <c r="A22" s="76" t="s">
        <v>91</v>
      </c>
      <c r="B22" s="28" t="s">
        <v>92</v>
      </c>
      <c r="C22" s="32">
        <v>83666</v>
      </c>
      <c r="D22" s="32">
        <v>16411</v>
      </c>
      <c r="E22" s="33">
        <f t="shared" si="0"/>
        <v>0.19614897329859202</v>
      </c>
      <c r="F22" s="48" t="s">
        <v>36</v>
      </c>
    </row>
    <row r="23" spans="1:6" s="19" customFormat="1" x14ac:dyDescent="0.2">
      <c r="A23" s="76" t="s">
        <v>94</v>
      </c>
      <c r="B23" s="28" t="s">
        <v>95</v>
      </c>
      <c r="C23" s="32">
        <v>6747</v>
      </c>
      <c r="D23" s="32">
        <v>193</v>
      </c>
      <c r="E23" s="33">
        <f t="shared" si="0"/>
        <v>2.860530606195346E-2</v>
      </c>
      <c r="F23" s="48" t="s">
        <v>36</v>
      </c>
    </row>
    <row r="24" spans="1:6" s="19" customFormat="1" x14ac:dyDescent="0.2">
      <c r="A24" s="76" t="s">
        <v>96</v>
      </c>
      <c r="B24" s="28" t="s">
        <v>97</v>
      </c>
      <c r="C24" s="32">
        <v>24758</v>
      </c>
      <c r="D24" s="32">
        <v>6365</v>
      </c>
      <c r="E24" s="33">
        <f t="shared" si="0"/>
        <v>0.25708861782050246</v>
      </c>
      <c r="F24" s="48" t="s">
        <v>36</v>
      </c>
    </row>
    <row r="25" spans="1:6" s="19" customFormat="1" x14ac:dyDescent="0.2">
      <c r="A25" s="76" t="s">
        <v>98</v>
      </c>
      <c r="B25" s="28" t="s">
        <v>99</v>
      </c>
      <c r="C25" s="32">
        <v>1636</v>
      </c>
      <c r="D25" s="32">
        <v>76</v>
      </c>
      <c r="E25" s="33">
        <f t="shared" si="0"/>
        <v>4.6454767726161368E-2</v>
      </c>
      <c r="F25" s="48" t="s">
        <v>36</v>
      </c>
    </row>
    <row r="26" spans="1:6" s="19" customFormat="1" x14ac:dyDescent="0.2">
      <c r="A26" s="76" t="s">
        <v>100</v>
      </c>
      <c r="B26" s="28" t="s">
        <v>101</v>
      </c>
      <c r="C26" s="32">
        <v>15924</v>
      </c>
      <c r="D26" s="32">
        <v>1775</v>
      </c>
      <c r="E26" s="33">
        <f t="shared" si="0"/>
        <v>0.11146696809846772</v>
      </c>
      <c r="F26" s="48" t="s">
        <v>36</v>
      </c>
    </row>
    <row r="27" spans="1:6" s="19" customFormat="1" x14ac:dyDescent="0.2">
      <c r="A27" s="76" t="s">
        <v>104</v>
      </c>
      <c r="B27" s="28" t="s">
        <v>105</v>
      </c>
      <c r="C27" s="32">
        <v>1002</v>
      </c>
      <c r="D27" s="32">
        <v>70</v>
      </c>
      <c r="E27" s="33">
        <f t="shared" si="0"/>
        <v>6.9860279441117765E-2</v>
      </c>
      <c r="F27" s="48" t="s">
        <v>36</v>
      </c>
    </row>
    <row r="28" spans="1:6" s="19" customFormat="1" x14ac:dyDescent="0.2">
      <c r="A28" s="76" t="s">
        <v>108</v>
      </c>
      <c r="B28" s="28" t="s">
        <v>109</v>
      </c>
      <c r="C28" s="32">
        <v>927</v>
      </c>
      <c r="D28" s="32">
        <v>149</v>
      </c>
      <c r="E28" s="33">
        <f t="shared" si="0"/>
        <v>0.16073354908306364</v>
      </c>
      <c r="F28" s="48" t="s">
        <v>36</v>
      </c>
    </row>
    <row r="29" spans="1:6" s="19" customFormat="1" x14ac:dyDescent="0.2">
      <c r="A29" s="76" t="s">
        <v>112</v>
      </c>
      <c r="B29" s="28" t="s">
        <v>113</v>
      </c>
      <c r="C29" s="32">
        <v>226</v>
      </c>
      <c r="D29" s="32">
        <v>36</v>
      </c>
      <c r="E29" s="33">
        <f t="shared" si="0"/>
        <v>0.15929203539823009</v>
      </c>
      <c r="F29" s="48" t="s">
        <v>36</v>
      </c>
    </row>
    <row r="30" spans="1:6" s="19" customFormat="1" x14ac:dyDescent="0.2">
      <c r="A30" s="76" t="s">
        <v>116</v>
      </c>
      <c r="B30" s="28" t="s">
        <v>117</v>
      </c>
      <c r="C30" s="32">
        <v>376</v>
      </c>
      <c r="D30" s="32">
        <v>31</v>
      </c>
      <c r="E30" s="33">
        <f t="shared" si="0"/>
        <v>8.2446808510638292E-2</v>
      </c>
      <c r="F30" s="48" t="s">
        <v>36</v>
      </c>
    </row>
    <row r="31" spans="1:6" s="19" customFormat="1" x14ac:dyDescent="0.2">
      <c r="A31" s="76" t="s">
        <v>119</v>
      </c>
      <c r="B31" s="28" t="s">
        <v>120</v>
      </c>
      <c r="C31" s="32">
        <v>295</v>
      </c>
      <c r="D31" s="32">
        <v>58</v>
      </c>
      <c r="E31" s="33">
        <f t="shared" si="0"/>
        <v>0.19661016949152543</v>
      </c>
      <c r="F31" s="48" t="s">
        <v>36</v>
      </c>
    </row>
    <row r="32" spans="1:6" s="19" customFormat="1" x14ac:dyDescent="0.2">
      <c r="A32" s="76" t="s">
        <v>122</v>
      </c>
      <c r="B32" s="28" t="s">
        <v>123</v>
      </c>
      <c r="C32" s="32">
        <v>333</v>
      </c>
      <c r="D32" s="32">
        <v>27</v>
      </c>
      <c r="E32" s="33">
        <f t="shared" si="0"/>
        <v>8.1081081081081086E-2</v>
      </c>
      <c r="F32" s="48" t="s">
        <v>36</v>
      </c>
    </row>
    <row r="33" spans="1:6" s="19" customFormat="1" x14ac:dyDescent="0.2">
      <c r="A33" s="76" t="s">
        <v>126</v>
      </c>
      <c r="B33" s="28" t="s">
        <v>127</v>
      </c>
      <c r="C33" s="32">
        <v>98610</v>
      </c>
      <c r="D33" s="32">
        <v>48903</v>
      </c>
      <c r="E33" s="33">
        <f t="shared" si="0"/>
        <v>0.49592333434742925</v>
      </c>
      <c r="F33" s="48" t="s">
        <v>36</v>
      </c>
    </row>
    <row r="34" spans="1:6" s="19" customFormat="1" x14ac:dyDescent="0.2">
      <c r="A34" s="76" t="s">
        <v>128</v>
      </c>
      <c r="B34" s="28" t="s">
        <v>129</v>
      </c>
      <c r="C34" s="32">
        <v>73843</v>
      </c>
      <c r="D34" s="32">
        <v>4815</v>
      </c>
      <c r="E34" s="33">
        <f t="shared" si="0"/>
        <v>6.5205909835732573E-2</v>
      </c>
      <c r="F34" s="48" t="s">
        <v>36</v>
      </c>
    </row>
    <row r="35" spans="1:6" s="19" customFormat="1" x14ac:dyDescent="0.2">
      <c r="A35" s="76" t="s">
        <v>132</v>
      </c>
      <c r="B35" s="28" t="s">
        <v>133</v>
      </c>
      <c r="C35" s="32">
        <v>32698</v>
      </c>
      <c r="D35" s="32">
        <v>13804</v>
      </c>
      <c r="E35" s="33">
        <f t="shared" si="0"/>
        <v>0.42216649336350848</v>
      </c>
      <c r="F35" s="48" t="s">
        <v>36</v>
      </c>
    </row>
    <row r="36" spans="1:6" s="19" customFormat="1" x14ac:dyDescent="0.2">
      <c r="A36" s="76" t="s">
        <v>135</v>
      </c>
      <c r="B36" s="28" t="s">
        <v>136</v>
      </c>
      <c r="C36" s="32">
        <v>73223</v>
      </c>
      <c r="D36" s="32">
        <v>2179</v>
      </c>
      <c r="E36" s="33">
        <f t="shared" si="0"/>
        <v>2.975840924299742E-2</v>
      </c>
      <c r="F36" s="48" t="s">
        <v>36</v>
      </c>
    </row>
    <row r="37" spans="1:6" s="19" customFormat="1" x14ac:dyDescent="0.2">
      <c r="A37" s="76" t="s">
        <v>138</v>
      </c>
      <c r="B37" s="28" t="s">
        <v>139</v>
      </c>
      <c r="C37" s="32">
        <v>72392</v>
      </c>
      <c r="D37" s="32">
        <v>6533</v>
      </c>
      <c r="E37" s="33">
        <f t="shared" si="0"/>
        <v>9.0244778428555647E-2</v>
      </c>
      <c r="F37" s="48" t="s">
        <v>36</v>
      </c>
    </row>
    <row r="38" spans="1:6" s="19" customFormat="1" x14ac:dyDescent="0.2">
      <c r="A38" s="85" t="s">
        <v>141</v>
      </c>
      <c r="B38" s="28" t="s">
        <v>142</v>
      </c>
      <c r="C38" s="32">
        <v>85475</v>
      </c>
      <c r="D38" s="32">
        <v>2238</v>
      </c>
      <c r="E38" s="33">
        <f t="shared" si="0"/>
        <v>2.6183094472067858E-2</v>
      </c>
      <c r="F38" s="48" t="s">
        <v>36</v>
      </c>
    </row>
    <row r="39" spans="1:6" s="19" customFormat="1" x14ac:dyDescent="0.2">
      <c r="A39" s="76" t="s">
        <v>143</v>
      </c>
      <c r="B39" s="28" t="s">
        <v>144</v>
      </c>
      <c r="C39" s="32">
        <v>34114</v>
      </c>
      <c r="D39" s="32">
        <v>15486</v>
      </c>
      <c r="E39" s="33">
        <f t="shared" si="0"/>
        <v>0.45394852553203963</v>
      </c>
      <c r="F39" s="48" t="s">
        <v>36</v>
      </c>
    </row>
    <row r="40" spans="1:6" s="19" customFormat="1" x14ac:dyDescent="0.2">
      <c r="A40" s="76" t="s">
        <v>145</v>
      </c>
      <c r="B40" s="28" t="s">
        <v>146</v>
      </c>
      <c r="C40" s="32">
        <v>20003</v>
      </c>
      <c r="D40" s="32">
        <v>8635</v>
      </c>
      <c r="E40" s="33">
        <f t="shared" si="0"/>
        <v>0.43168524721291807</v>
      </c>
      <c r="F40" s="48" t="s">
        <v>36</v>
      </c>
    </row>
    <row r="41" spans="1:6" s="19" customFormat="1" x14ac:dyDescent="0.2">
      <c r="A41" s="76" t="s">
        <v>149</v>
      </c>
      <c r="B41" s="28" t="s">
        <v>150</v>
      </c>
      <c r="C41" s="32">
        <v>17354</v>
      </c>
      <c r="D41" s="32">
        <v>1298</v>
      </c>
      <c r="E41" s="33">
        <f t="shared" si="0"/>
        <v>7.479543621067189E-2</v>
      </c>
      <c r="F41" s="48" t="s">
        <v>36</v>
      </c>
    </row>
    <row r="42" spans="1:6" s="19" customFormat="1" x14ac:dyDescent="0.2">
      <c r="A42" s="76" t="s">
        <v>151</v>
      </c>
      <c r="B42" s="28" t="s">
        <v>152</v>
      </c>
      <c r="C42" s="32">
        <v>92770</v>
      </c>
      <c r="D42" s="32">
        <v>21857</v>
      </c>
      <c r="E42" s="33">
        <f t="shared" si="0"/>
        <v>0.23560418238654737</v>
      </c>
      <c r="F42" s="48" t="s">
        <v>36</v>
      </c>
    </row>
    <row r="43" spans="1:6" s="19" customFormat="1" x14ac:dyDescent="0.2">
      <c r="A43" s="76" t="s">
        <v>153</v>
      </c>
      <c r="B43" s="28" t="s">
        <v>154</v>
      </c>
      <c r="C43" s="32">
        <v>946</v>
      </c>
      <c r="D43" s="32">
        <v>54</v>
      </c>
      <c r="E43" s="33">
        <f t="shared" si="0"/>
        <v>5.7082452431289642E-2</v>
      </c>
      <c r="F43" s="48" t="s">
        <v>36</v>
      </c>
    </row>
    <row r="44" spans="1:6" s="19" customFormat="1" x14ac:dyDescent="0.2">
      <c r="A44" s="76" t="s">
        <v>156</v>
      </c>
      <c r="B44" s="28" t="s">
        <v>157</v>
      </c>
      <c r="C44" s="32">
        <v>126</v>
      </c>
      <c r="D44" s="32">
        <v>6</v>
      </c>
      <c r="E44" s="33">
        <f t="shared" si="0"/>
        <v>4.7619047619047616E-2</v>
      </c>
      <c r="F44" s="48" t="s">
        <v>36</v>
      </c>
    </row>
    <row r="45" spans="1:6" s="19" customFormat="1" x14ac:dyDescent="0.2">
      <c r="A45" s="76" t="s">
        <v>159</v>
      </c>
      <c r="B45" s="28" t="s">
        <v>160</v>
      </c>
      <c r="C45" s="32">
        <v>390</v>
      </c>
      <c r="D45" s="32">
        <v>43</v>
      </c>
      <c r="E45" s="33">
        <f t="shared" si="0"/>
        <v>0.11025641025641025</v>
      </c>
      <c r="F45" s="48" t="s">
        <v>36</v>
      </c>
    </row>
    <row r="46" spans="1:6" s="19" customFormat="1" x14ac:dyDescent="0.2">
      <c r="A46" s="76" t="s">
        <v>162</v>
      </c>
      <c r="B46" s="28" t="s">
        <v>163</v>
      </c>
      <c r="C46" s="32">
        <v>203613</v>
      </c>
      <c r="D46" s="32">
        <v>49992</v>
      </c>
      <c r="E46" s="33">
        <f t="shared" si="0"/>
        <v>0.24552459813469671</v>
      </c>
      <c r="F46" s="48" t="s">
        <v>36</v>
      </c>
    </row>
    <row r="47" spans="1:6" s="19" customFormat="1" x14ac:dyDescent="0.2">
      <c r="A47" s="76" t="s">
        <v>166</v>
      </c>
      <c r="B47" s="28" t="s">
        <v>167</v>
      </c>
      <c r="C47" s="32">
        <v>35865</v>
      </c>
      <c r="D47" s="32">
        <v>4025</v>
      </c>
      <c r="E47" s="33">
        <f t="shared" si="0"/>
        <v>0.11222640457270319</v>
      </c>
      <c r="F47" s="48" t="s">
        <v>36</v>
      </c>
    </row>
    <row r="48" spans="1:6" s="19" customFormat="1" x14ac:dyDescent="0.2">
      <c r="A48" s="76" t="s">
        <v>168</v>
      </c>
      <c r="B48" s="28" t="s">
        <v>169</v>
      </c>
      <c r="C48" s="32">
        <v>148623</v>
      </c>
      <c r="D48" s="32">
        <v>26057</v>
      </c>
      <c r="E48" s="33">
        <f t="shared" si="0"/>
        <v>0.17532279660617806</v>
      </c>
      <c r="F48" s="48" t="s">
        <v>36</v>
      </c>
    </row>
    <row r="49" spans="1:6" s="19" customFormat="1" x14ac:dyDescent="0.2">
      <c r="A49" s="76" t="s">
        <v>171</v>
      </c>
      <c r="B49" s="28" t="s">
        <v>172</v>
      </c>
      <c r="C49" s="32">
        <v>143007</v>
      </c>
      <c r="D49" s="32">
        <v>37736</v>
      </c>
      <c r="E49" s="33">
        <f t="shared" si="0"/>
        <v>0.26387519492052836</v>
      </c>
      <c r="F49" s="48" t="s">
        <v>36</v>
      </c>
    </row>
    <row r="50" spans="1:6" s="19" customFormat="1" x14ac:dyDescent="0.2">
      <c r="A50" s="76" t="s">
        <v>175</v>
      </c>
      <c r="B50" s="28" t="s">
        <v>176</v>
      </c>
      <c r="C50" s="32">
        <v>184171</v>
      </c>
      <c r="D50" s="32">
        <v>54243</v>
      </c>
      <c r="E50" s="33">
        <f t="shared" si="0"/>
        <v>0.29452519669220451</v>
      </c>
      <c r="F50" s="48" t="s">
        <v>36</v>
      </c>
    </row>
    <row r="51" spans="1:6" s="19" customFormat="1" x14ac:dyDescent="0.2">
      <c r="A51" s="76" t="s">
        <v>179</v>
      </c>
      <c r="B51" s="28" t="s">
        <v>180</v>
      </c>
      <c r="C51" s="32">
        <v>1113</v>
      </c>
      <c r="D51" s="32">
        <v>68</v>
      </c>
      <c r="E51" s="33">
        <f t="shared" si="0"/>
        <v>6.1096136567834684E-2</v>
      </c>
      <c r="F51" s="48" t="s">
        <v>36</v>
      </c>
    </row>
    <row r="52" spans="1:6" s="19" customFormat="1" x14ac:dyDescent="0.2">
      <c r="A52" s="76" t="s">
        <v>182</v>
      </c>
      <c r="B52" s="28" t="s">
        <v>183</v>
      </c>
      <c r="C52" s="32">
        <v>44764</v>
      </c>
      <c r="D52" s="32">
        <v>9320</v>
      </c>
      <c r="E52" s="33">
        <f t="shared" si="0"/>
        <v>0.20820302028415691</v>
      </c>
      <c r="F52" s="48" t="s">
        <v>36</v>
      </c>
    </row>
    <row r="53" spans="1:6" s="19" customFormat="1" x14ac:dyDescent="0.2">
      <c r="A53" s="76" t="s">
        <v>185</v>
      </c>
      <c r="B53" s="28" t="s">
        <v>186</v>
      </c>
      <c r="C53" s="32">
        <v>32528</v>
      </c>
      <c r="D53" s="32">
        <v>7764</v>
      </c>
      <c r="E53" s="33">
        <f t="shared" si="0"/>
        <v>0.23868666994589277</v>
      </c>
      <c r="F53" s="48" t="s">
        <v>36</v>
      </c>
    </row>
    <row r="54" spans="1:6" s="19" customFormat="1" x14ac:dyDescent="0.2">
      <c r="A54" s="76" t="s">
        <v>188</v>
      </c>
      <c r="B54" s="28" t="s">
        <v>189</v>
      </c>
      <c r="C54" s="32">
        <v>2558</v>
      </c>
      <c r="D54" s="32">
        <v>760</v>
      </c>
      <c r="E54" s="33">
        <f t="shared" si="0"/>
        <v>0.2971071149335418</v>
      </c>
      <c r="F54" s="48" t="s">
        <v>36</v>
      </c>
    </row>
    <row r="55" spans="1:6" s="19" customFormat="1" x14ac:dyDescent="0.2">
      <c r="A55" s="76" t="s">
        <v>192</v>
      </c>
      <c r="B55" s="28" t="s">
        <v>190</v>
      </c>
      <c r="C55" s="32">
        <v>3131</v>
      </c>
      <c r="D55" s="32">
        <v>611</v>
      </c>
      <c r="E55" s="33">
        <f t="shared" si="0"/>
        <v>0.19514532098371126</v>
      </c>
      <c r="F55" s="48" t="s">
        <v>36</v>
      </c>
    </row>
    <row r="56" spans="1:6" s="19" customFormat="1" x14ac:dyDescent="0.2">
      <c r="A56" s="76" t="s">
        <v>195</v>
      </c>
      <c r="B56" s="28" t="s">
        <v>196</v>
      </c>
      <c r="C56" s="32">
        <v>550</v>
      </c>
      <c r="D56" s="32">
        <v>41</v>
      </c>
      <c r="E56" s="33">
        <f t="shared" si="0"/>
        <v>7.454545454545454E-2</v>
      </c>
      <c r="F56" s="48" t="s">
        <v>36</v>
      </c>
    </row>
    <row r="57" spans="1:6" s="19" customFormat="1" x14ac:dyDescent="0.2">
      <c r="A57" s="76" t="s">
        <v>198</v>
      </c>
      <c r="B57" s="28" t="s">
        <v>199</v>
      </c>
      <c r="C57" s="32">
        <v>5317</v>
      </c>
      <c r="D57" s="32">
        <v>390</v>
      </c>
      <c r="E57" s="33">
        <f t="shared" si="0"/>
        <v>7.3349633251833746E-2</v>
      </c>
      <c r="F57" s="48" t="s">
        <v>36</v>
      </c>
    </row>
    <row r="58" spans="1:6" s="19" customFormat="1" x14ac:dyDescent="0.2">
      <c r="A58" s="76" t="s">
        <v>202</v>
      </c>
      <c r="B58" s="28" t="s">
        <v>203</v>
      </c>
      <c r="C58" s="32">
        <v>26</v>
      </c>
      <c r="D58" s="32">
        <v>0</v>
      </c>
      <c r="E58" s="33">
        <f t="shared" si="0"/>
        <v>0</v>
      </c>
      <c r="F58" s="48" t="s">
        <v>36</v>
      </c>
    </row>
    <row r="59" spans="1:6" s="19" customFormat="1" x14ac:dyDescent="0.2">
      <c r="A59" s="76" t="s">
        <v>205</v>
      </c>
      <c r="B59" s="28" t="s">
        <v>206</v>
      </c>
      <c r="C59" s="32">
        <v>86053</v>
      </c>
      <c r="D59" s="32">
        <v>16244</v>
      </c>
      <c r="E59" s="33">
        <f t="shared" si="0"/>
        <v>0.18876738754023684</v>
      </c>
      <c r="F59" s="48" t="s">
        <v>36</v>
      </c>
    </row>
    <row r="60" spans="1:6" s="19" customFormat="1" x14ac:dyDescent="0.2">
      <c r="A60" s="76" t="s">
        <v>208</v>
      </c>
      <c r="B60" s="28" t="s">
        <v>209</v>
      </c>
      <c r="C60" s="32">
        <v>1999</v>
      </c>
      <c r="D60" s="32">
        <v>139</v>
      </c>
      <c r="E60" s="33">
        <f t="shared" si="0"/>
        <v>6.953476738369184E-2</v>
      </c>
      <c r="F60" s="48" t="s">
        <v>36</v>
      </c>
    </row>
    <row r="61" spans="1:6" s="19" customFormat="1" x14ac:dyDescent="0.2">
      <c r="A61" s="76" t="s">
        <v>212</v>
      </c>
      <c r="B61" s="28" t="s">
        <v>213</v>
      </c>
      <c r="C61" s="32">
        <v>36</v>
      </c>
      <c r="D61" s="32">
        <v>0</v>
      </c>
      <c r="E61" s="33">
        <f t="shared" si="0"/>
        <v>0</v>
      </c>
      <c r="F61" s="48" t="s">
        <v>36</v>
      </c>
    </row>
    <row r="62" spans="1:6" s="19" customFormat="1" x14ac:dyDescent="0.2">
      <c r="A62" s="76" t="s">
        <v>216</v>
      </c>
      <c r="B62" s="28" t="s">
        <v>209</v>
      </c>
      <c r="C62" s="32">
        <v>1994</v>
      </c>
      <c r="D62" s="32">
        <v>289</v>
      </c>
      <c r="E62" s="33">
        <f t="shared" si="0"/>
        <v>0.14493480441323972</v>
      </c>
      <c r="F62" s="48" t="s">
        <v>36</v>
      </c>
    </row>
    <row r="63" spans="1:6" s="19" customFormat="1" x14ac:dyDescent="0.2">
      <c r="A63" s="76" t="s">
        <v>219</v>
      </c>
      <c r="B63" s="28" t="s">
        <v>220</v>
      </c>
      <c r="C63" s="32">
        <v>521276</v>
      </c>
      <c r="D63" s="32">
        <v>113996</v>
      </c>
      <c r="E63" s="33">
        <f t="shared" si="0"/>
        <v>0.21868645400900866</v>
      </c>
      <c r="F63" s="48" t="s">
        <v>36</v>
      </c>
    </row>
    <row r="64" spans="1:6" s="19" customFormat="1" x14ac:dyDescent="0.2">
      <c r="A64" s="76" t="s">
        <v>222</v>
      </c>
      <c r="B64" s="28" t="s">
        <v>223</v>
      </c>
      <c r="C64" s="32">
        <v>165416</v>
      </c>
      <c r="D64" s="32">
        <v>32636</v>
      </c>
      <c r="E64" s="33">
        <f t="shared" si="0"/>
        <v>0.19729651303380569</v>
      </c>
      <c r="F64" s="48" t="s">
        <v>36</v>
      </c>
    </row>
    <row r="65" spans="1:6" s="19" customFormat="1" x14ac:dyDescent="0.2">
      <c r="A65" s="76" t="s">
        <v>224</v>
      </c>
      <c r="B65" s="28" t="s">
        <v>225</v>
      </c>
      <c r="C65" s="32">
        <v>31218</v>
      </c>
      <c r="D65" s="32">
        <v>7071</v>
      </c>
      <c r="E65" s="33">
        <f t="shared" si="0"/>
        <v>0.22650394003459542</v>
      </c>
      <c r="F65" s="48" t="s">
        <v>36</v>
      </c>
    </row>
    <row r="66" spans="1:6" s="19" customFormat="1" x14ac:dyDescent="0.2">
      <c r="A66" s="76" t="s">
        <v>227</v>
      </c>
      <c r="B66" s="28" t="s">
        <v>228</v>
      </c>
      <c r="C66" s="32">
        <v>178</v>
      </c>
      <c r="D66" s="32">
        <v>73</v>
      </c>
      <c r="E66" s="33">
        <f t="shared" si="0"/>
        <v>0.4101123595505618</v>
      </c>
      <c r="F66" s="48" t="s">
        <v>36</v>
      </c>
    </row>
    <row r="67" spans="1:6" s="19" customFormat="1" x14ac:dyDescent="0.2">
      <c r="A67" s="76" t="s">
        <v>230</v>
      </c>
      <c r="B67" s="28" t="s">
        <v>231</v>
      </c>
      <c r="C67" s="32">
        <v>14912</v>
      </c>
      <c r="D67" s="32">
        <v>2320</v>
      </c>
      <c r="E67" s="33">
        <f t="shared" si="0"/>
        <v>0.15557939914163091</v>
      </c>
      <c r="F67" s="48" t="s">
        <v>36</v>
      </c>
    </row>
    <row r="68" spans="1:6" s="19" customFormat="1" x14ac:dyDescent="0.2">
      <c r="A68" s="76" t="s">
        <v>233</v>
      </c>
      <c r="B68" s="28" t="s">
        <v>234</v>
      </c>
      <c r="C68" s="32">
        <v>462</v>
      </c>
      <c r="D68" s="32">
        <v>20</v>
      </c>
      <c r="E68" s="33">
        <f t="shared" si="0"/>
        <v>4.3290043290043288E-2</v>
      </c>
      <c r="F68" s="48" t="s">
        <v>36</v>
      </c>
    </row>
    <row r="69" spans="1:6" s="19" customFormat="1" x14ac:dyDescent="0.2">
      <c r="A69" s="76" t="s">
        <v>236</v>
      </c>
      <c r="B69" s="28" t="s">
        <v>237</v>
      </c>
      <c r="C69" s="32">
        <v>39134</v>
      </c>
      <c r="D69" s="32">
        <v>15608</v>
      </c>
      <c r="E69" s="33">
        <f t="shared" si="0"/>
        <v>0.39883477283180868</v>
      </c>
      <c r="F69" s="48" t="s">
        <v>36</v>
      </c>
    </row>
    <row r="70" spans="1:6" s="19" customFormat="1" x14ac:dyDescent="0.2">
      <c r="A70" s="76" t="s">
        <v>240</v>
      </c>
      <c r="B70" s="28" t="s">
        <v>241</v>
      </c>
      <c r="C70" s="32">
        <v>61618</v>
      </c>
      <c r="D70" s="32">
        <v>20081</v>
      </c>
      <c r="E70" s="33">
        <f t="shared" si="0"/>
        <v>0.32589503067285536</v>
      </c>
      <c r="F70" s="48" t="s">
        <v>36</v>
      </c>
    </row>
    <row r="71" spans="1:6" s="19" customFormat="1" x14ac:dyDescent="0.2">
      <c r="A71" s="76" t="s">
        <v>242</v>
      </c>
      <c r="B71" s="28" t="s">
        <v>243</v>
      </c>
      <c r="C71" s="32">
        <v>39226</v>
      </c>
      <c r="D71" s="32">
        <v>8181</v>
      </c>
      <c r="E71" s="33">
        <f t="shared" ref="E71:E134" si="1">D71/C71</f>
        <v>0.20856064854943149</v>
      </c>
      <c r="F71" s="48" t="s">
        <v>36</v>
      </c>
    </row>
    <row r="72" spans="1:6" s="19" customFormat="1" x14ac:dyDescent="0.2">
      <c r="A72" s="76" t="s">
        <v>244</v>
      </c>
      <c r="B72" s="28" t="s">
        <v>245</v>
      </c>
      <c r="C72" s="32">
        <v>59907</v>
      </c>
      <c r="D72" s="32">
        <v>8787</v>
      </c>
      <c r="E72" s="33">
        <f t="shared" si="1"/>
        <v>0.14667734989233311</v>
      </c>
      <c r="F72" s="48" t="s">
        <v>36</v>
      </c>
    </row>
    <row r="73" spans="1:6" s="19" customFormat="1" x14ac:dyDescent="0.2">
      <c r="A73" s="76" t="s">
        <v>246</v>
      </c>
      <c r="B73" s="28" t="s">
        <v>247</v>
      </c>
      <c r="C73" s="32">
        <v>100783</v>
      </c>
      <c r="D73" s="32">
        <v>13499</v>
      </c>
      <c r="E73" s="33">
        <f t="shared" si="1"/>
        <v>0.13394124009009456</v>
      </c>
      <c r="F73" s="48" t="s">
        <v>36</v>
      </c>
    </row>
    <row r="74" spans="1:6" s="19" customFormat="1" x14ac:dyDescent="0.2">
      <c r="A74" s="76" t="s">
        <v>249</v>
      </c>
      <c r="B74" s="28" t="s">
        <v>250</v>
      </c>
      <c r="C74" s="32">
        <v>128976</v>
      </c>
      <c r="D74" s="32">
        <v>24831</v>
      </c>
      <c r="E74" s="33">
        <f t="shared" si="1"/>
        <v>0.19252419054707853</v>
      </c>
      <c r="F74" s="48" t="s">
        <v>36</v>
      </c>
    </row>
    <row r="75" spans="1:6" s="19" customFormat="1" x14ac:dyDescent="0.2">
      <c r="A75" s="76" t="s">
        <v>251</v>
      </c>
      <c r="B75" s="28" t="s">
        <v>252</v>
      </c>
      <c r="C75" s="32">
        <v>99919</v>
      </c>
      <c r="D75" s="32">
        <v>9545</v>
      </c>
      <c r="E75" s="33">
        <f t="shared" si="1"/>
        <v>9.5527377175512171E-2</v>
      </c>
      <c r="F75" s="48" t="s">
        <v>36</v>
      </c>
    </row>
    <row r="76" spans="1:6" s="19" customFormat="1" x14ac:dyDescent="0.2">
      <c r="A76" s="76" t="s">
        <v>255</v>
      </c>
      <c r="B76" s="28" t="s">
        <v>256</v>
      </c>
      <c r="C76" s="32">
        <v>9851</v>
      </c>
      <c r="D76" s="32">
        <v>1895</v>
      </c>
      <c r="E76" s="33">
        <f t="shared" si="1"/>
        <v>0.19236625723276823</v>
      </c>
      <c r="F76" s="48" t="s">
        <v>36</v>
      </c>
    </row>
    <row r="77" spans="1:6" s="19" customFormat="1" x14ac:dyDescent="0.2">
      <c r="A77" s="76" t="s">
        <v>258</v>
      </c>
      <c r="B77" s="28" t="s">
        <v>259</v>
      </c>
      <c r="C77" s="32">
        <v>2307</v>
      </c>
      <c r="D77" s="32">
        <v>407</v>
      </c>
      <c r="E77" s="33">
        <f t="shared" si="1"/>
        <v>0.17641959254442999</v>
      </c>
      <c r="F77" s="48" t="s">
        <v>36</v>
      </c>
    </row>
    <row r="78" spans="1:6" s="19" customFormat="1" x14ac:dyDescent="0.2">
      <c r="A78" s="76" t="s">
        <v>262</v>
      </c>
      <c r="B78" s="28" t="s">
        <v>263</v>
      </c>
      <c r="C78" s="32">
        <v>736</v>
      </c>
      <c r="D78" s="32">
        <v>24</v>
      </c>
      <c r="E78" s="33">
        <f t="shared" si="1"/>
        <v>3.2608695652173912E-2</v>
      </c>
      <c r="F78" s="48" t="s">
        <v>36</v>
      </c>
    </row>
    <row r="79" spans="1:6" s="19" customFormat="1" x14ac:dyDescent="0.2">
      <c r="A79" s="76" t="s">
        <v>265</v>
      </c>
      <c r="B79" s="28" t="s">
        <v>266</v>
      </c>
      <c r="C79" s="32">
        <v>23694</v>
      </c>
      <c r="D79" s="32">
        <v>0</v>
      </c>
      <c r="E79" s="33">
        <f t="shared" si="1"/>
        <v>0</v>
      </c>
      <c r="F79" s="48" t="s">
        <v>36</v>
      </c>
    </row>
    <row r="80" spans="1:6" s="19" customFormat="1" x14ac:dyDescent="0.2">
      <c r="A80" s="76" t="s">
        <v>268</v>
      </c>
      <c r="B80" s="28" t="s">
        <v>269</v>
      </c>
      <c r="C80" s="32">
        <v>19718</v>
      </c>
      <c r="D80" s="32">
        <v>6151</v>
      </c>
      <c r="E80" s="33">
        <f t="shared" si="1"/>
        <v>0.31194847347601179</v>
      </c>
      <c r="F80" s="48" t="s">
        <v>36</v>
      </c>
    </row>
    <row r="81" spans="1:6" s="19" customFormat="1" x14ac:dyDescent="0.2">
      <c r="A81" s="76" t="s">
        <v>272</v>
      </c>
      <c r="B81" s="28" t="s">
        <v>273</v>
      </c>
      <c r="C81" s="32">
        <v>56018</v>
      </c>
      <c r="D81" s="32">
        <v>13157</v>
      </c>
      <c r="E81" s="33">
        <f t="shared" si="1"/>
        <v>0.23487093434253276</v>
      </c>
      <c r="F81" s="48" t="s">
        <v>36</v>
      </c>
    </row>
    <row r="82" spans="1:6" s="19" customFormat="1" x14ac:dyDescent="0.2">
      <c r="A82" s="76" t="s">
        <v>275</v>
      </c>
      <c r="B82" s="28" t="s">
        <v>276</v>
      </c>
      <c r="C82" s="32">
        <v>1239</v>
      </c>
      <c r="D82" s="32">
        <v>116</v>
      </c>
      <c r="E82" s="33">
        <f t="shared" si="1"/>
        <v>9.3623890234059731E-2</v>
      </c>
      <c r="F82" s="48" t="s">
        <v>36</v>
      </c>
    </row>
    <row r="83" spans="1:6" s="19" customFormat="1" x14ac:dyDescent="0.2">
      <c r="A83" s="76" t="s">
        <v>279</v>
      </c>
      <c r="B83" s="28" t="s">
        <v>280</v>
      </c>
      <c r="C83" s="32">
        <v>74725</v>
      </c>
      <c r="D83" s="32">
        <v>11411</v>
      </c>
      <c r="E83" s="33">
        <f t="shared" si="1"/>
        <v>0.15270659083305455</v>
      </c>
      <c r="F83" s="48" t="s">
        <v>36</v>
      </c>
    </row>
    <row r="84" spans="1:6" s="19" customFormat="1" x14ac:dyDescent="0.2">
      <c r="A84" s="76" t="s">
        <v>281</v>
      </c>
      <c r="B84" s="28" t="s">
        <v>282</v>
      </c>
      <c r="C84" s="32">
        <v>71175</v>
      </c>
      <c r="D84" s="32">
        <v>6209</v>
      </c>
      <c r="E84" s="33">
        <f t="shared" si="1"/>
        <v>8.7235686687741482E-2</v>
      </c>
      <c r="F84" s="48" t="s">
        <v>36</v>
      </c>
    </row>
    <row r="85" spans="1:6" s="19" customFormat="1" x14ac:dyDescent="0.2">
      <c r="A85" s="76" t="s">
        <v>283</v>
      </c>
      <c r="B85" s="28" t="s">
        <v>284</v>
      </c>
      <c r="C85" s="32">
        <v>1935</v>
      </c>
      <c r="D85" s="32">
        <v>336</v>
      </c>
      <c r="E85" s="33">
        <f t="shared" si="1"/>
        <v>0.17364341085271318</v>
      </c>
      <c r="F85" s="48" t="s">
        <v>36</v>
      </c>
    </row>
    <row r="86" spans="1:6" s="19" customFormat="1" x14ac:dyDescent="0.2">
      <c r="A86" s="76" t="s">
        <v>286</v>
      </c>
      <c r="B86" s="28" t="s">
        <v>287</v>
      </c>
      <c r="C86" s="32">
        <v>96013</v>
      </c>
      <c r="D86" s="32">
        <v>15670</v>
      </c>
      <c r="E86" s="33">
        <f t="shared" si="1"/>
        <v>0.1632070657098518</v>
      </c>
      <c r="F86" s="48" t="s">
        <v>36</v>
      </c>
    </row>
    <row r="87" spans="1:6" s="19" customFormat="1" x14ac:dyDescent="0.2">
      <c r="A87" s="76" t="s">
        <v>288</v>
      </c>
      <c r="B87" s="28" t="s">
        <v>289</v>
      </c>
      <c r="C87" s="32">
        <v>16628</v>
      </c>
      <c r="D87" s="32">
        <v>1426</v>
      </c>
      <c r="E87" s="33">
        <f t="shared" si="1"/>
        <v>8.5758960789030544E-2</v>
      </c>
      <c r="F87" s="48" t="s">
        <v>36</v>
      </c>
    </row>
    <row r="88" spans="1:6" s="19" customFormat="1" x14ac:dyDescent="0.2">
      <c r="A88" s="76" t="s">
        <v>290</v>
      </c>
      <c r="B88" s="28" t="s">
        <v>291</v>
      </c>
      <c r="C88" s="32">
        <v>212771</v>
      </c>
      <c r="D88" s="32">
        <v>14271</v>
      </c>
      <c r="E88" s="33">
        <f t="shared" si="1"/>
        <v>6.7072110390983736E-2</v>
      </c>
      <c r="F88" s="48" t="s">
        <v>36</v>
      </c>
    </row>
    <row r="89" spans="1:6" s="19" customFormat="1" x14ac:dyDescent="0.2">
      <c r="A89" s="76" t="s">
        <v>292</v>
      </c>
      <c r="B89" s="28" t="s">
        <v>293</v>
      </c>
      <c r="C89" s="32">
        <v>1910</v>
      </c>
      <c r="D89" s="32">
        <v>212</v>
      </c>
      <c r="E89" s="33">
        <f t="shared" si="1"/>
        <v>0.11099476439790576</v>
      </c>
      <c r="F89" s="48" t="s">
        <v>36</v>
      </c>
    </row>
    <row r="90" spans="1:6" s="19" customFormat="1" x14ac:dyDescent="0.2">
      <c r="A90" s="76" t="s">
        <v>295</v>
      </c>
      <c r="B90" s="28" t="s">
        <v>296</v>
      </c>
      <c r="C90" s="32">
        <v>223690</v>
      </c>
      <c r="D90" s="32">
        <v>44185</v>
      </c>
      <c r="E90" s="33">
        <f t="shared" si="1"/>
        <v>0.19752782869149269</v>
      </c>
      <c r="F90" s="48" t="s">
        <v>36</v>
      </c>
    </row>
    <row r="91" spans="1:6" s="19" customFormat="1" x14ac:dyDescent="0.2">
      <c r="A91" s="76" t="s">
        <v>298</v>
      </c>
      <c r="B91" s="28" t="s">
        <v>299</v>
      </c>
      <c r="C91" s="32">
        <v>47125</v>
      </c>
      <c r="D91" s="32">
        <v>17417</v>
      </c>
      <c r="E91" s="33">
        <f t="shared" si="1"/>
        <v>0.36959151193633955</v>
      </c>
      <c r="F91" s="48" t="s">
        <v>36</v>
      </c>
    </row>
    <row r="92" spans="1:6" s="19" customFormat="1" x14ac:dyDescent="0.2">
      <c r="A92" s="77" t="s">
        <v>301</v>
      </c>
      <c r="B92" s="28" t="s">
        <v>302</v>
      </c>
      <c r="C92" s="32">
        <v>2549</v>
      </c>
      <c r="D92" s="32">
        <v>695</v>
      </c>
      <c r="E92" s="33">
        <f t="shared" si="1"/>
        <v>0.27265594350725775</v>
      </c>
      <c r="F92" s="48" t="s">
        <v>36</v>
      </c>
    </row>
    <row r="93" spans="1:6" s="19" customFormat="1" x14ac:dyDescent="0.2">
      <c r="A93" s="76" t="s">
        <v>304</v>
      </c>
      <c r="B93" s="28" t="s">
        <v>305</v>
      </c>
      <c r="C93" s="32">
        <v>2495</v>
      </c>
      <c r="D93" s="32">
        <v>571</v>
      </c>
      <c r="E93" s="33">
        <f t="shared" si="1"/>
        <v>0.22885771543086172</v>
      </c>
      <c r="F93" s="48" t="s">
        <v>36</v>
      </c>
    </row>
    <row r="94" spans="1:6" s="19" customFormat="1" x14ac:dyDescent="0.2">
      <c r="A94" s="76" t="s">
        <v>308</v>
      </c>
      <c r="B94" s="28" t="s">
        <v>309</v>
      </c>
      <c r="C94" s="32">
        <v>266</v>
      </c>
      <c r="D94" s="32">
        <v>21</v>
      </c>
      <c r="E94" s="33">
        <f t="shared" si="1"/>
        <v>7.8947368421052627E-2</v>
      </c>
      <c r="F94" s="48" t="s">
        <v>36</v>
      </c>
    </row>
    <row r="95" spans="1:6" s="19" customFormat="1" x14ac:dyDescent="0.2">
      <c r="A95" s="76" t="s">
        <v>311</v>
      </c>
      <c r="B95" s="28" t="s">
        <v>312</v>
      </c>
      <c r="C95" s="32">
        <v>7142</v>
      </c>
      <c r="D95" s="32">
        <v>1559</v>
      </c>
      <c r="E95" s="33">
        <f t="shared" si="1"/>
        <v>0.21828619434332119</v>
      </c>
      <c r="F95" s="48" t="s">
        <v>36</v>
      </c>
    </row>
    <row r="96" spans="1:6" s="19" customFormat="1" x14ac:dyDescent="0.2">
      <c r="A96" s="76" t="s">
        <v>315</v>
      </c>
      <c r="B96" s="28" t="s">
        <v>316</v>
      </c>
      <c r="C96" s="32">
        <v>83663</v>
      </c>
      <c r="D96" s="32">
        <v>16062</v>
      </c>
      <c r="E96" s="33">
        <f t="shared" si="1"/>
        <v>0.19198450928128324</v>
      </c>
      <c r="F96" s="48" t="s">
        <v>36</v>
      </c>
    </row>
    <row r="97" spans="1:7" s="19" customFormat="1" x14ac:dyDescent="0.2">
      <c r="A97" s="76" t="s">
        <v>317</v>
      </c>
      <c r="B97" s="28" t="s">
        <v>318</v>
      </c>
      <c r="C97" s="32">
        <v>10733</v>
      </c>
      <c r="D97" s="32">
        <v>3198</v>
      </c>
      <c r="E97" s="33">
        <f t="shared" si="1"/>
        <v>0.29795956396161372</v>
      </c>
      <c r="F97" s="48" t="s">
        <v>36</v>
      </c>
    </row>
    <row r="98" spans="1:7" s="19" customFormat="1" x14ac:dyDescent="0.2">
      <c r="A98" s="76" t="s">
        <v>320</v>
      </c>
      <c r="B98" s="28" t="s">
        <v>321</v>
      </c>
      <c r="C98" s="32">
        <v>969</v>
      </c>
      <c r="D98" s="32">
        <v>81</v>
      </c>
      <c r="E98" s="33">
        <f t="shared" si="1"/>
        <v>8.3591331269349839E-2</v>
      </c>
      <c r="F98" s="48" t="s">
        <v>36</v>
      </c>
    </row>
    <row r="99" spans="1:7" s="19" customFormat="1" x14ac:dyDescent="0.2">
      <c r="A99" s="76" t="s">
        <v>324</v>
      </c>
      <c r="B99" s="28" t="s">
        <v>325</v>
      </c>
      <c r="C99" s="32">
        <v>2185</v>
      </c>
      <c r="D99" s="32">
        <v>393</v>
      </c>
      <c r="E99" s="33">
        <f t="shared" si="1"/>
        <v>0.17986270022883294</v>
      </c>
      <c r="F99" s="48" t="s">
        <v>36</v>
      </c>
    </row>
    <row r="100" spans="1:7" s="19" customFormat="1" x14ac:dyDescent="0.2">
      <c r="A100" s="76" t="s">
        <v>328</v>
      </c>
      <c r="B100" s="28" t="s">
        <v>329</v>
      </c>
      <c r="C100" s="32">
        <v>2770</v>
      </c>
      <c r="D100" s="32">
        <v>389</v>
      </c>
      <c r="E100" s="33">
        <f t="shared" si="1"/>
        <v>0.14043321299638989</v>
      </c>
      <c r="F100" s="48" t="s">
        <v>36</v>
      </c>
    </row>
    <row r="101" spans="1:7" s="19" customFormat="1" x14ac:dyDescent="0.2">
      <c r="A101" s="76" t="s">
        <v>332</v>
      </c>
      <c r="B101" s="28" t="s">
        <v>333</v>
      </c>
      <c r="C101" s="32">
        <v>4567</v>
      </c>
      <c r="D101" s="32">
        <v>616</v>
      </c>
      <c r="E101" s="33">
        <f t="shared" si="1"/>
        <v>0.13488066564484344</v>
      </c>
      <c r="F101" s="48" t="s">
        <v>36</v>
      </c>
    </row>
    <row r="102" spans="1:7" s="19" customFormat="1" x14ac:dyDescent="0.2">
      <c r="A102" s="76" t="s">
        <v>335</v>
      </c>
      <c r="B102" s="28" t="s">
        <v>336</v>
      </c>
      <c r="C102" s="32">
        <v>32662</v>
      </c>
      <c r="D102" s="32">
        <v>9992</v>
      </c>
      <c r="E102" s="33">
        <f t="shared" si="1"/>
        <v>0.30592125405670195</v>
      </c>
      <c r="F102" s="48" t="s">
        <v>36</v>
      </c>
    </row>
    <row r="103" spans="1:7" s="19" customFormat="1" x14ac:dyDescent="0.2">
      <c r="A103" s="76" t="s">
        <v>338</v>
      </c>
      <c r="B103" s="28" t="s">
        <v>339</v>
      </c>
      <c r="C103" s="32">
        <v>103553</v>
      </c>
      <c r="D103" s="32">
        <v>42293</v>
      </c>
      <c r="E103" s="33">
        <f t="shared" si="1"/>
        <v>0.40841887728989018</v>
      </c>
      <c r="F103" s="48" t="s">
        <v>36</v>
      </c>
    </row>
    <row r="104" spans="1:7" s="19" customFormat="1" x14ac:dyDescent="0.2">
      <c r="A104" s="76" t="s">
        <v>340</v>
      </c>
      <c r="B104" s="28" t="s">
        <v>341</v>
      </c>
      <c r="C104" s="32">
        <v>65284</v>
      </c>
      <c r="D104" s="32">
        <v>25201</v>
      </c>
      <c r="E104" s="33">
        <f t="shared" si="1"/>
        <v>0.38602107713988115</v>
      </c>
      <c r="F104" s="48" t="s">
        <v>36</v>
      </c>
      <c r="G104" s="1"/>
    </row>
    <row r="105" spans="1:7" s="19" customFormat="1" x14ac:dyDescent="0.2">
      <c r="A105" s="76" t="s">
        <v>343</v>
      </c>
      <c r="B105" s="28" t="s">
        <v>344</v>
      </c>
      <c r="C105" s="32">
        <v>106269</v>
      </c>
      <c r="D105" s="32">
        <v>14476</v>
      </c>
      <c r="E105" s="33">
        <f t="shared" si="1"/>
        <v>0.13622034647921782</v>
      </c>
      <c r="F105" s="48" t="s">
        <v>36</v>
      </c>
      <c r="G105" s="1"/>
    </row>
    <row r="106" spans="1:7" s="19" customFormat="1" x14ac:dyDescent="0.2">
      <c r="A106" s="76" t="s">
        <v>345</v>
      </c>
      <c r="B106" s="28" t="s">
        <v>346</v>
      </c>
      <c r="C106" s="32">
        <v>170659</v>
      </c>
      <c r="D106" s="32">
        <v>27817</v>
      </c>
      <c r="E106" s="33">
        <f t="shared" si="1"/>
        <v>0.16299755653085979</v>
      </c>
      <c r="F106" s="48" t="s">
        <v>36</v>
      </c>
      <c r="G106" s="1"/>
    </row>
    <row r="107" spans="1:7" s="19" customFormat="1" x14ac:dyDescent="0.2">
      <c r="A107" s="76" t="s">
        <v>347</v>
      </c>
      <c r="B107" s="28" t="s">
        <v>348</v>
      </c>
      <c r="C107" s="32">
        <v>328</v>
      </c>
      <c r="D107" s="32">
        <v>48</v>
      </c>
      <c r="E107" s="33">
        <f t="shared" si="1"/>
        <v>0.14634146341463414</v>
      </c>
      <c r="F107" s="48" t="s">
        <v>36</v>
      </c>
    </row>
    <row r="108" spans="1:7" s="19" customFormat="1" x14ac:dyDescent="0.2">
      <c r="A108" s="76" t="s">
        <v>351</v>
      </c>
      <c r="B108" s="28" t="s">
        <v>352</v>
      </c>
      <c r="C108" s="32">
        <v>96</v>
      </c>
      <c r="D108" s="32">
        <v>2</v>
      </c>
      <c r="E108" s="33">
        <f t="shared" si="1"/>
        <v>2.0833333333333332E-2</v>
      </c>
      <c r="F108" s="48" t="s">
        <v>36</v>
      </c>
    </row>
    <row r="109" spans="1:7" s="19" customFormat="1" x14ac:dyDescent="0.2">
      <c r="A109" s="76" t="s">
        <v>355</v>
      </c>
      <c r="B109" s="28" t="s">
        <v>356</v>
      </c>
      <c r="C109" s="32">
        <v>19215</v>
      </c>
      <c r="D109" s="32">
        <v>12470</v>
      </c>
      <c r="E109" s="33">
        <f t="shared" si="1"/>
        <v>0.64897215716887846</v>
      </c>
      <c r="F109" s="48" t="s">
        <v>36</v>
      </c>
    </row>
    <row r="110" spans="1:7" s="19" customFormat="1" x14ac:dyDescent="0.2">
      <c r="A110" s="76" t="s">
        <v>357</v>
      </c>
      <c r="B110" s="28" t="s">
        <v>358</v>
      </c>
      <c r="C110" s="32">
        <v>16838</v>
      </c>
      <c r="D110" s="32">
        <v>5293</v>
      </c>
      <c r="E110" s="33">
        <f t="shared" si="1"/>
        <v>0.31434849744625254</v>
      </c>
      <c r="F110" s="48" t="s">
        <v>36</v>
      </c>
    </row>
    <row r="111" spans="1:7" s="19" customFormat="1" x14ac:dyDescent="0.2">
      <c r="A111" s="76" t="s">
        <v>360</v>
      </c>
      <c r="B111" s="28" t="s">
        <v>361</v>
      </c>
      <c r="C111" s="32">
        <v>17451</v>
      </c>
      <c r="D111" s="32">
        <v>4072</v>
      </c>
      <c r="E111" s="33">
        <f t="shared" si="1"/>
        <v>0.23333906366397342</v>
      </c>
      <c r="F111" s="48" t="s">
        <v>36</v>
      </c>
    </row>
    <row r="112" spans="1:7" s="19" customFormat="1" x14ac:dyDescent="0.2">
      <c r="A112" s="76" t="s">
        <v>363</v>
      </c>
      <c r="B112" s="28" t="s">
        <v>364</v>
      </c>
      <c r="C112" s="32">
        <v>15778</v>
      </c>
      <c r="D112" s="32">
        <v>2070</v>
      </c>
      <c r="E112" s="33">
        <f t="shared" si="1"/>
        <v>0.13119533527696792</v>
      </c>
      <c r="F112" s="48" t="s">
        <v>36</v>
      </c>
    </row>
    <row r="113" spans="1:7" s="19" customFormat="1" x14ac:dyDescent="0.2">
      <c r="A113" s="76" t="s">
        <v>365</v>
      </c>
      <c r="B113" s="28" t="s">
        <v>366</v>
      </c>
      <c r="C113" s="32">
        <v>940</v>
      </c>
      <c r="D113" s="32">
        <v>414</v>
      </c>
      <c r="E113" s="33">
        <f t="shared" si="1"/>
        <v>0.44042553191489364</v>
      </c>
      <c r="F113" s="48" t="s">
        <v>36</v>
      </c>
    </row>
    <row r="114" spans="1:7" s="19" customFormat="1" x14ac:dyDescent="0.2">
      <c r="A114" s="76" t="s">
        <v>369</v>
      </c>
      <c r="B114" s="28" t="s">
        <v>370</v>
      </c>
      <c r="C114" s="32">
        <v>9681</v>
      </c>
      <c r="D114" s="32">
        <v>2389</v>
      </c>
      <c r="E114" s="33">
        <f t="shared" si="1"/>
        <v>0.24677202768309059</v>
      </c>
      <c r="F114" s="48" t="s">
        <v>36</v>
      </c>
    </row>
    <row r="115" spans="1:7" s="19" customFormat="1" x14ac:dyDescent="0.2">
      <c r="A115" s="76" t="s">
        <v>373</v>
      </c>
      <c r="B115" s="28" t="s">
        <v>374</v>
      </c>
      <c r="C115" s="32">
        <v>65320</v>
      </c>
      <c r="D115" s="32">
        <v>12880</v>
      </c>
      <c r="E115" s="33">
        <f t="shared" si="1"/>
        <v>0.19718309859154928</v>
      </c>
      <c r="F115" s="48" t="s">
        <v>36</v>
      </c>
    </row>
    <row r="116" spans="1:7" s="19" customFormat="1" x14ac:dyDescent="0.2">
      <c r="A116" s="76" t="s">
        <v>376</v>
      </c>
      <c r="B116" s="28" t="s">
        <v>377</v>
      </c>
      <c r="C116" s="32">
        <v>188</v>
      </c>
      <c r="D116" s="32">
        <v>4</v>
      </c>
      <c r="E116" s="33">
        <f t="shared" si="1"/>
        <v>2.1276595744680851E-2</v>
      </c>
      <c r="F116" s="48" t="s">
        <v>36</v>
      </c>
      <c r="G116" s="1"/>
    </row>
    <row r="117" spans="1:7" s="19" customFormat="1" x14ac:dyDescent="0.2">
      <c r="A117" s="76" t="s">
        <v>380</v>
      </c>
      <c r="B117" s="28" t="s">
        <v>381</v>
      </c>
      <c r="C117" s="32">
        <v>425</v>
      </c>
      <c r="D117" s="32">
        <v>56</v>
      </c>
      <c r="E117" s="33">
        <f t="shared" si="1"/>
        <v>0.13176470588235295</v>
      </c>
      <c r="F117" s="48" t="s">
        <v>36</v>
      </c>
      <c r="G117" s="1"/>
    </row>
    <row r="118" spans="1:7" s="19" customFormat="1" x14ac:dyDescent="0.2">
      <c r="A118" s="76" t="s">
        <v>384</v>
      </c>
      <c r="B118" s="28" t="s">
        <v>385</v>
      </c>
      <c r="C118" s="32">
        <v>681</v>
      </c>
      <c r="D118" s="32">
        <v>55</v>
      </c>
      <c r="E118" s="33">
        <f t="shared" si="1"/>
        <v>8.0763582966226141E-2</v>
      </c>
      <c r="F118" s="48" t="s">
        <v>36</v>
      </c>
    </row>
    <row r="119" spans="1:7" s="19" customFormat="1" x14ac:dyDescent="0.2">
      <c r="A119" s="76" t="s">
        <v>387</v>
      </c>
      <c r="B119" s="28" t="s">
        <v>388</v>
      </c>
      <c r="C119" s="32">
        <v>181198</v>
      </c>
      <c r="D119" s="32">
        <v>35047</v>
      </c>
      <c r="E119" s="33">
        <f t="shared" si="1"/>
        <v>0.19341824964955462</v>
      </c>
      <c r="F119" s="48" t="s">
        <v>36</v>
      </c>
    </row>
    <row r="120" spans="1:7" s="19" customFormat="1" x14ac:dyDescent="0.2">
      <c r="A120" s="76" t="s">
        <v>389</v>
      </c>
      <c r="B120" s="28" t="s">
        <v>390</v>
      </c>
      <c r="C120" s="32">
        <v>60600</v>
      </c>
      <c r="D120" s="32">
        <v>12242</v>
      </c>
      <c r="E120" s="33">
        <f t="shared" si="1"/>
        <v>0.20201320132013201</v>
      </c>
      <c r="F120" s="48" t="s">
        <v>36</v>
      </c>
    </row>
    <row r="121" spans="1:7" s="19" customFormat="1" x14ac:dyDescent="0.2">
      <c r="A121" s="76" t="s">
        <v>392</v>
      </c>
      <c r="B121" s="28" t="s">
        <v>393</v>
      </c>
      <c r="C121" s="32">
        <v>390</v>
      </c>
      <c r="D121" s="32">
        <v>28</v>
      </c>
      <c r="E121" s="33">
        <f t="shared" si="1"/>
        <v>7.179487179487179E-2</v>
      </c>
      <c r="F121" s="48" t="s">
        <v>36</v>
      </c>
    </row>
    <row r="122" spans="1:7" s="19" customFormat="1" x14ac:dyDescent="0.2">
      <c r="A122" s="78" t="s">
        <v>396</v>
      </c>
      <c r="B122" s="28" t="s">
        <v>397</v>
      </c>
      <c r="C122" s="32">
        <v>8204</v>
      </c>
      <c r="D122" s="32">
        <v>2272</v>
      </c>
      <c r="E122" s="33">
        <f t="shared" si="1"/>
        <v>0.27693807898586054</v>
      </c>
      <c r="F122" s="48" t="s">
        <v>36</v>
      </c>
    </row>
    <row r="123" spans="1:7" s="19" customFormat="1" x14ac:dyDescent="0.2">
      <c r="A123" s="76" t="s">
        <v>400</v>
      </c>
      <c r="B123" s="28" t="s">
        <v>401</v>
      </c>
      <c r="C123" s="32">
        <v>2217</v>
      </c>
      <c r="D123" s="32">
        <v>565</v>
      </c>
      <c r="E123" s="33">
        <f t="shared" si="1"/>
        <v>0.25484889490302209</v>
      </c>
      <c r="F123" s="48" t="s">
        <v>36</v>
      </c>
    </row>
    <row r="124" spans="1:7" s="19" customFormat="1" x14ac:dyDescent="0.2">
      <c r="A124" s="76" t="s">
        <v>403</v>
      </c>
      <c r="B124" s="28" t="s">
        <v>404</v>
      </c>
      <c r="C124" s="32">
        <v>304</v>
      </c>
      <c r="D124" s="32">
        <v>14</v>
      </c>
      <c r="E124" s="33">
        <f t="shared" si="1"/>
        <v>4.6052631578947366E-2</v>
      </c>
      <c r="F124" s="48" t="s">
        <v>36</v>
      </c>
    </row>
    <row r="125" spans="1:7" s="19" customFormat="1" x14ac:dyDescent="0.2">
      <c r="A125" s="76" t="s">
        <v>407</v>
      </c>
      <c r="B125" s="28" t="s">
        <v>408</v>
      </c>
      <c r="C125" s="32">
        <v>5017</v>
      </c>
      <c r="D125" s="32">
        <v>556</v>
      </c>
      <c r="E125" s="33">
        <f t="shared" si="1"/>
        <v>0.1108232011162049</v>
      </c>
      <c r="F125" s="48" t="s">
        <v>36</v>
      </c>
    </row>
    <row r="126" spans="1:7" s="19" customFormat="1" x14ac:dyDescent="0.2">
      <c r="A126" s="76" t="s">
        <v>411</v>
      </c>
      <c r="B126" s="28" t="s">
        <v>412</v>
      </c>
      <c r="C126" s="32">
        <v>147</v>
      </c>
      <c r="D126" s="32">
        <v>11</v>
      </c>
      <c r="E126" s="33">
        <f t="shared" si="1"/>
        <v>7.4829931972789115E-2</v>
      </c>
      <c r="F126" s="48" t="s">
        <v>36</v>
      </c>
    </row>
    <row r="127" spans="1:7" s="19" customFormat="1" x14ac:dyDescent="0.2">
      <c r="A127" s="76" t="s">
        <v>413</v>
      </c>
      <c r="B127" s="28" t="s">
        <v>414</v>
      </c>
      <c r="C127" s="32">
        <v>38</v>
      </c>
      <c r="D127" s="32">
        <v>4</v>
      </c>
      <c r="E127" s="33">
        <f t="shared" si="1"/>
        <v>0.10526315789473684</v>
      </c>
      <c r="F127" s="48" t="s">
        <v>36</v>
      </c>
    </row>
    <row r="128" spans="1:7" s="19" customFormat="1" x14ac:dyDescent="0.2">
      <c r="A128" s="76" t="s">
        <v>417</v>
      </c>
      <c r="B128" s="28" t="s">
        <v>418</v>
      </c>
      <c r="C128" s="32">
        <v>174287</v>
      </c>
      <c r="D128" s="32">
        <v>30413</v>
      </c>
      <c r="E128" s="33">
        <f t="shared" si="1"/>
        <v>0.17449953238049884</v>
      </c>
      <c r="F128" s="48" t="s">
        <v>36</v>
      </c>
    </row>
    <row r="129" spans="1:7" s="19" customFormat="1" x14ac:dyDescent="0.2">
      <c r="A129" s="76" t="s">
        <v>419</v>
      </c>
      <c r="B129" s="28" t="s">
        <v>420</v>
      </c>
      <c r="C129" s="32">
        <v>652</v>
      </c>
      <c r="D129" s="32">
        <v>64</v>
      </c>
      <c r="E129" s="33">
        <f t="shared" si="1"/>
        <v>9.815950920245399E-2</v>
      </c>
      <c r="F129" s="48" t="s">
        <v>36</v>
      </c>
    </row>
    <row r="130" spans="1:7" s="19" customFormat="1" x14ac:dyDescent="0.2">
      <c r="A130" s="76" t="s">
        <v>422</v>
      </c>
      <c r="B130" s="28" t="s">
        <v>423</v>
      </c>
      <c r="C130" s="32">
        <v>26826</v>
      </c>
      <c r="D130" s="32">
        <v>3447</v>
      </c>
      <c r="E130" s="33">
        <f t="shared" si="1"/>
        <v>0.12849474390516663</v>
      </c>
      <c r="F130" s="48" t="s">
        <v>36</v>
      </c>
    </row>
    <row r="131" spans="1:7" s="19" customFormat="1" x14ac:dyDescent="0.2">
      <c r="A131" s="76" t="s">
        <v>425</v>
      </c>
      <c r="B131" s="28" t="s">
        <v>426</v>
      </c>
      <c r="C131" s="32">
        <v>2098</v>
      </c>
      <c r="D131" s="32">
        <v>222</v>
      </c>
      <c r="E131" s="33">
        <f t="shared" si="1"/>
        <v>0.10581506196377502</v>
      </c>
      <c r="F131" s="48" t="s">
        <v>36</v>
      </c>
    </row>
    <row r="132" spans="1:7" s="19" customFormat="1" x14ac:dyDescent="0.2">
      <c r="A132" s="76" t="s">
        <v>428</v>
      </c>
      <c r="B132" s="28" t="s">
        <v>429</v>
      </c>
      <c r="C132" s="32">
        <v>47745</v>
      </c>
      <c r="D132" s="32">
        <v>28448</v>
      </c>
      <c r="E132" s="33">
        <f t="shared" si="1"/>
        <v>0.59583202429573778</v>
      </c>
      <c r="F132" s="48" t="s">
        <v>36</v>
      </c>
      <c r="G132" s="1"/>
    </row>
    <row r="133" spans="1:7" s="19" customFormat="1" x14ac:dyDescent="0.2">
      <c r="A133" s="76" t="s">
        <v>430</v>
      </c>
      <c r="B133" s="28" t="s">
        <v>431</v>
      </c>
      <c r="C133" s="32">
        <v>986</v>
      </c>
      <c r="D133" s="32">
        <v>41</v>
      </c>
      <c r="E133" s="33">
        <f t="shared" si="1"/>
        <v>4.1582150101419878E-2</v>
      </c>
      <c r="F133" s="48" t="s">
        <v>36</v>
      </c>
    </row>
    <row r="134" spans="1:7" s="19" customFormat="1" x14ac:dyDescent="0.2">
      <c r="A134" s="76" t="s">
        <v>434</v>
      </c>
      <c r="B134" s="28" t="s">
        <v>435</v>
      </c>
      <c r="C134" s="32">
        <v>213220</v>
      </c>
      <c r="D134" s="32">
        <v>61291</v>
      </c>
      <c r="E134" s="33">
        <f t="shared" si="1"/>
        <v>0.28745427258230938</v>
      </c>
      <c r="F134" s="48" t="s">
        <v>36</v>
      </c>
    </row>
    <row r="135" spans="1:7" s="19" customFormat="1" x14ac:dyDescent="0.2">
      <c r="A135" s="76" t="s">
        <v>438</v>
      </c>
      <c r="B135" s="28" t="s">
        <v>439</v>
      </c>
      <c r="C135" s="32">
        <v>89745</v>
      </c>
      <c r="D135" s="32">
        <v>20881</v>
      </c>
      <c r="E135" s="33">
        <f t="shared" ref="E135:E198" si="2">D135/C135</f>
        <v>0.23267034375174103</v>
      </c>
      <c r="F135" s="48" t="s">
        <v>36</v>
      </c>
    </row>
    <row r="136" spans="1:7" s="19" customFormat="1" x14ac:dyDescent="0.2">
      <c r="A136" s="76" t="s">
        <v>441</v>
      </c>
      <c r="B136" s="28" t="s">
        <v>442</v>
      </c>
      <c r="C136" s="32">
        <v>291</v>
      </c>
      <c r="D136" s="32">
        <v>34</v>
      </c>
      <c r="E136" s="33">
        <f t="shared" si="2"/>
        <v>0.11683848797250859</v>
      </c>
      <c r="F136" s="48" t="s">
        <v>36</v>
      </c>
      <c r="G136" s="1"/>
    </row>
    <row r="137" spans="1:7" s="19" customFormat="1" x14ac:dyDescent="0.2">
      <c r="A137" s="76" t="s">
        <v>445</v>
      </c>
      <c r="B137" s="28" t="s">
        <v>446</v>
      </c>
      <c r="C137" s="32">
        <v>72081</v>
      </c>
      <c r="D137" s="32">
        <v>2742</v>
      </c>
      <c r="E137" s="33">
        <f t="shared" si="2"/>
        <v>3.8040537728388897E-2</v>
      </c>
      <c r="F137" s="48" t="s">
        <v>36</v>
      </c>
    </row>
    <row r="138" spans="1:7" s="19" customFormat="1" x14ac:dyDescent="0.2">
      <c r="A138" s="76" t="s">
        <v>448</v>
      </c>
      <c r="B138" s="28" t="s">
        <v>449</v>
      </c>
      <c r="C138" s="32">
        <v>6947</v>
      </c>
      <c r="D138" s="32">
        <v>1885</v>
      </c>
      <c r="E138" s="33">
        <f t="shared" si="2"/>
        <v>0.27134014682596802</v>
      </c>
      <c r="F138" s="48" t="s">
        <v>36</v>
      </c>
    </row>
    <row r="139" spans="1:7" s="19" customFormat="1" x14ac:dyDescent="0.2">
      <c r="A139" s="76" t="s">
        <v>452</v>
      </c>
      <c r="B139" s="28" t="s">
        <v>453</v>
      </c>
      <c r="C139" s="32">
        <v>82978</v>
      </c>
      <c r="D139" s="32">
        <v>14923</v>
      </c>
      <c r="E139" s="33">
        <f t="shared" si="2"/>
        <v>0.17984284991202487</v>
      </c>
      <c r="F139" s="48" t="s">
        <v>36</v>
      </c>
      <c r="G139" s="1"/>
    </row>
    <row r="140" spans="1:7" s="19" customFormat="1" x14ac:dyDescent="0.2">
      <c r="A140" s="76" t="s">
        <v>456</v>
      </c>
      <c r="B140" s="28" t="s">
        <v>457</v>
      </c>
      <c r="C140" s="32">
        <v>16709</v>
      </c>
      <c r="D140" s="32">
        <v>2456</v>
      </c>
      <c r="E140" s="33">
        <f t="shared" si="2"/>
        <v>0.14698665389909629</v>
      </c>
      <c r="F140" s="48" t="s">
        <v>36</v>
      </c>
    </row>
    <row r="141" spans="1:7" s="19" customFormat="1" x14ac:dyDescent="0.2">
      <c r="A141" s="76" t="s">
        <v>459</v>
      </c>
      <c r="B141" s="28" t="s">
        <v>460</v>
      </c>
      <c r="C141" s="32">
        <v>25377</v>
      </c>
      <c r="D141" s="32">
        <v>2281</v>
      </c>
      <c r="E141" s="33">
        <f t="shared" si="2"/>
        <v>8.9884541119911732E-2</v>
      </c>
      <c r="F141" s="48" t="s">
        <v>36</v>
      </c>
    </row>
    <row r="142" spans="1:7" s="19" customFormat="1" x14ac:dyDescent="0.2">
      <c r="A142" s="76" t="s">
        <v>463</v>
      </c>
      <c r="B142" s="28" t="s">
        <v>464</v>
      </c>
      <c r="C142" s="32">
        <v>297578</v>
      </c>
      <c r="D142" s="32">
        <v>118207</v>
      </c>
      <c r="E142" s="33">
        <f t="shared" si="2"/>
        <v>0.39723030600380405</v>
      </c>
      <c r="F142" s="48" t="s">
        <v>36</v>
      </c>
    </row>
    <row r="143" spans="1:7" s="19" customFormat="1" x14ac:dyDescent="0.2">
      <c r="A143" s="76" t="s">
        <v>466</v>
      </c>
      <c r="B143" s="28" t="s">
        <v>467</v>
      </c>
      <c r="C143" s="32">
        <v>2615</v>
      </c>
      <c r="D143" s="32">
        <v>535</v>
      </c>
      <c r="E143" s="33">
        <f t="shared" si="2"/>
        <v>0.2045889101338432</v>
      </c>
      <c r="F143" s="48" t="s">
        <v>36</v>
      </c>
      <c r="G143" s="1"/>
    </row>
    <row r="144" spans="1:7" s="19" customFormat="1" x14ac:dyDescent="0.2">
      <c r="A144" s="76" t="s">
        <v>470</v>
      </c>
      <c r="B144" s="28" t="s">
        <v>471</v>
      </c>
      <c r="C144" s="32">
        <v>162496</v>
      </c>
      <c r="D144" s="32">
        <v>19563</v>
      </c>
      <c r="E144" s="33">
        <f t="shared" si="2"/>
        <v>0.12039065576998818</v>
      </c>
      <c r="F144" s="48" t="s">
        <v>36</v>
      </c>
    </row>
    <row r="145" spans="1:7" s="19" customFormat="1" x14ac:dyDescent="0.2">
      <c r="A145" s="76" t="s">
        <v>473</v>
      </c>
      <c r="B145" s="28" t="s">
        <v>474</v>
      </c>
      <c r="C145" s="32">
        <v>1434</v>
      </c>
      <c r="D145" s="32">
        <v>42</v>
      </c>
      <c r="E145" s="33">
        <f t="shared" si="2"/>
        <v>2.9288702928870293E-2</v>
      </c>
      <c r="F145" s="48" t="s">
        <v>36</v>
      </c>
    </row>
    <row r="146" spans="1:7" s="19" customFormat="1" x14ac:dyDescent="0.2">
      <c r="A146" s="76" t="s">
        <v>476</v>
      </c>
      <c r="B146" s="28" t="s">
        <v>477</v>
      </c>
      <c r="C146" s="32">
        <v>31099</v>
      </c>
      <c r="D146" s="32">
        <v>9347</v>
      </c>
      <c r="E146" s="33">
        <f t="shared" si="2"/>
        <v>0.30055628798353645</v>
      </c>
      <c r="F146" s="48" t="s">
        <v>36</v>
      </c>
    </row>
    <row r="147" spans="1:7" s="19" customFormat="1" x14ac:dyDescent="0.2">
      <c r="A147" s="76" t="s">
        <v>478</v>
      </c>
      <c r="B147" s="28" t="s">
        <v>479</v>
      </c>
      <c r="C147" s="32">
        <v>6954</v>
      </c>
      <c r="D147" s="32">
        <v>349</v>
      </c>
      <c r="E147" s="33">
        <f t="shared" si="2"/>
        <v>5.0186942766752951E-2</v>
      </c>
      <c r="F147" s="48" t="s">
        <v>36</v>
      </c>
    </row>
    <row r="148" spans="1:7" s="19" customFormat="1" x14ac:dyDescent="0.2">
      <c r="A148" s="76" t="s">
        <v>481</v>
      </c>
      <c r="B148" s="28" t="s">
        <v>482</v>
      </c>
      <c r="C148" s="32">
        <v>1878</v>
      </c>
      <c r="D148" s="32">
        <v>107</v>
      </c>
      <c r="E148" s="33">
        <f t="shared" si="2"/>
        <v>5.6975505857294995E-2</v>
      </c>
      <c r="F148" s="48" t="s">
        <v>36</v>
      </c>
    </row>
    <row r="149" spans="1:7" s="19" customFormat="1" x14ac:dyDescent="0.2">
      <c r="A149" s="76" t="s">
        <v>484</v>
      </c>
      <c r="B149" s="28" t="s">
        <v>485</v>
      </c>
      <c r="C149" s="32">
        <v>160075</v>
      </c>
      <c r="D149" s="32">
        <v>19210</v>
      </c>
      <c r="E149" s="33">
        <f t="shared" si="2"/>
        <v>0.12000624707168515</v>
      </c>
      <c r="F149" s="48" t="s">
        <v>36</v>
      </c>
    </row>
    <row r="150" spans="1:7" s="19" customFormat="1" x14ac:dyDescent="0.2">
      <c r="A150" s="76" t="s">
        <v>486</v>
      </c>
      <c r="B150" s="28" t="s">
        <v>487</v>
      </c>
      <c r="C150" s="32">
        <v>1417</v>
      </c>
      <c r="D150" s="32">
        <v>420</v>
      </c>
      <c r="E150" s="33">
        <f t="shared" si="2"/>
        <v>0.29640084685956247</v>
      </c>
      <c r="F150" s="48" t="s">
        <v>36</v>
      </c>
    </row>
    <row r="151" spans="1:7" s="19" customFormat="1" x14ac:dyDescent="0.2">
      <c r="A151" s="76" t="s">
        <v>490</v>
      </c>
      <c r="B151" s="28" t="s">
        <v>491</v>
      </c>
      <c r="C151" s="32">
        <v>30138</v>
      </c>
      <c r="D151" s="32">
        <v>14587</v>
      </c>
      <c r="E151" s="33">
        <f t="shared" si="2"/>
        <v>0.48400690158603754</v>
      </c>
      <c r="F151" s="48" t="s">
        <v>36</v>
      </c>
    </row>
    <row r="152" spans="1:7" s="19" customFormat="1" x14ac:dyDescent="0.2">
      <c r="A152" s="76" t="s">
        <v>494</v>
      </c>
      <c r="B152" s="28" t="s">
        <v>495</v>
      </c>
      <c r="C152" s="32">
        <v>72169</v>
      </c>
      <c r="D152" s="32">
        <v>0</v>
      </c>
      <c r="E152" s="33">
        <f t="shared" si="2"/>
        <v>0</v>
      </c>
      <c r="F152" s="48" t="s">
        <v>36</v>
      </c>
      <c r="G152" s="1"/>
    </row>
    <row r="153" spans="1:7" s="19" customFormat="1" x14ac:dyDescent="0.2">
      <c r="A153" s="76" t="s">
        <v>496</v>
      </c>
      <c r="B153" s="28" t="s">
        <v>497</v>
      </c>
      <c r="C153" s="32">
        <v>277</v>
      </c>
      <c r="D153" s="32">
        <v>41</v>
      </c>
      <c r="E153" s="33">
        <f t="shared" si="2"/>
        <v>0.14801444043321299</v>
      </c>
      <c r="F153" s="48" t="s">
        <v>36</v>
      </c>
      <c r="G153" s="1"/>
    </row>
    <row r="154" spans="1:7" s="19" customFormat="1" x14ac:dyDescent="0.2">
      <c r="A154" s="76" t="s">
        <v>498</v>
      </c>
      <c r="B154" s="28" t="s">
        <v>499</v>
      </c>
      <c r="C154" s="32">
        <v>64438</v>
      </c>
      <c r="D154" s="32">
        <v>21464</v>
      </c>
      <c r="E154" s="33">
        <f t="shared" si="2"/>
        <v>0.33309537850336757</v>
      </c>
      <c r="F154" s="48" t="s">
        <v>36</v>
      </c>
      <c r="G154" s="1"/>
    </row>
    <row r="155" spans="1:7" s="19" customFormat="1" x14ac:dyDescent="0.2">
      <c r="A155" s="76" t="s">
        <v>501</v>
      </c>
      <c r="B155" s="28" t="s">
        <v>502</v>
      </c>
      <c r="C155" s="32">
        <v>23247</v>
      </c>
      <c r="D155" s="32">
        <v>4771</v>
      </c>
      <c r="E155" s="33">
        <f t="shared" si="2"/>
        <v>0.20523078246655482</v>
      </c>
      <c r="F155" s="48" t="s">
        <v>36</v>
      </c>
      <c r="G155" s="1"/>
    </row>
    <row r="156" spans="1:7" s="19" customFormat="1" x14ac:dyDescent="0.2">
      <c r="A156" s="76" t="s">
        <v>504</v>
      </c>
      <c r="B156" s="28" t="s">
        <v>505</v>
      </c>
      <c r="C156" s="32">
        <v>19415</v>
      </c>
      <c r="D156" s="32">
        <v>4046</v>
      </c>
      <c r="E156" s="33">
        <f t="shared" si="2"/>
        <v>0.20839557043523049</v>
      </c>
      <c r="F156" s="48" t="s">
        <v>36</v>
      </c>
    </row>
    <row r="157" spans="1:7" s="19" customFormat="1" x14ac:dyDescent="0.2">
      <c r="A157" s="76" t="s">
        <v>508</v>
      </c>
      <c r="B157" s="28" t="s">
        <v>509</v>
      </c>
      <c r="C157" s="32">
        <v>79209</v>
      </c>
      <c r="D157" s="32">
        <v>15243</v>
      </c>
      <c r="E157" s="33">
        <f t="shared" si="2"/>
        <v>0.19244025300155285</v>
      </c>
      <c r="F157" s="48" t="s">
        <v>36</v>
      </c>
    </row>
    <row r="158" spans="1:7" s="19" customFormat="1" x14ac:dyDescent="0.2">
      <c r="A158" s="76" t="s">
        <v>511</v>
      </c>
      <c r="B158" s="28" t="s">
        <v>512</v>
      </c>
      <c r="C158" s="32">
        <v>1333</v>
      </c>
      <c r="D158" s="32">
        <v>389</v>
      </c>
      <c r="E158" s="33">
        <f t="shared" si="2"/>
        <v>0.29182295573893474</v>
      </c>
      <c r="F158" s="48" t="s">
        <v>36</v>
      </c>
    </row>
    <row r="159" spans="1:7" s="19" customFormat="1" x14ac:dyDescent="0.2">
      <c r="A159" s="76" t="s">
        <v>513</v>
      </c>
      <c r="B159" s="28" t="s">
        <v>514</v>
      </c>
      <c r="C159" s="32">
        <v>3010</v>
      </c>
      <c r="D159" s="32">
        <v>537</v>
      </c>
      <c r="E159" s="33">
        <f t="shared" si="2"/>
        <v>0.17840531561461795</v>
      </c>
      <c r="F159" s="48" t="s">
        <v>36</v>
      </c>
      <c r="G159" s="1"/>
    </row>
    <row r="160" spans="1:7" s="19" customFormat="1" x14ac:dyDescent="0.2">
      <c r="A160" s="76" t="s">
        <v>517</v>
      </c>
      <c r="B160" s="28" t="s">
        <v>518</v>
      </c>
      <c r="C160" s="32">
        <v>642</v>
      </c>
      <c r="D160" s="32">
        <v>73</v>
      </c>
      <c r="E160" s="33">
        <f t="shared" si="2"/>
        <v>0.11370716510903427</v>
      </c>
      <c r="F160" s="48" t="s">
        <v>36</v>
      </c>
    </row>
    <row r="161" spans="1:7" s="19" customFormat="1" x14ac:dyDescent="0.2">
      <c r="A161" s="76" t="s">
        <v>521</v>
      </c>
      <c r="B161" s="28" t="s">
        <v>522</v>
      </c>
      <c r="C161" s="32">
        <v>2104</v>
      </c>
      <c r="D161" s="32">
        <v>319</v>
      </c>
      <c r="E161" s="33">
        <f t="shared" si="2"/>
        <v>0.15161596958174905</v>
      </c>
      <c r="F161" s="48" t="s">
        <v>36</v>
      </c>
    </row>
    <row r="162" spans="1:7" s="19" customFormat="1" x14ac:dyDescent="0.2">
      <c r="A162" s="76" t="s">
        <v>525</v>
      </c>
      <c r="B162" s="28" t="s">
        <v>526</v>
      </c>
      <c r="C162" s="32">
        <v>9817</v>
      </c>
      <c r="D162" s="32">
        <v>1796</v>
      </c>
      <c r="E162" s="33">
        <f t="shared" si="2"/>
        <v>0.18294794743811754</v>
      </c>
      <c r="F162" s="48" t="s">
        <v>36</v>
      </c>
    </row>
    <row r="163" spans="1:7" s="19" customFormat="1" x14ac:dyDescent="0.2">
      <c r="A163" s="85" t="s">
        <v>529</v>
      </c>
      <c r="B163" s="28" t="s">
        <v>530</v>
      </c>
      <c r="C163" s="32">
        <v>23830</v>
      </c>
      <c r="D163" s="32">
        <v>3977</v>
      </c>
      <c r="E163" s="33">
        <f t="shared" si="2"/>
        <v>0.16689047419219472</v>
      </c>
      <c r="F163" s="48" t="s">
        <v>36</v>
      </c>
      <c r="G163" s="1"/>
    </row>
    <row r="164" spans="1:7" s="19" customFormat="1" x14ac:dyDescent="0.2">
      <c r="A164" s="76" t="s">
        <v>532</v>
      </c>
      <c r="B164" s="28" t="s">
        <v>533</v>
      </c>
      <c r="C164" s="32">
        <v>13848</v>
      </c>
      <c r="D164" s="32">
        <v>2414</v>
      </c>
      <c r="E164" s="33">
        <f t="shared" si="2"/>
        <v>0.17432120161756209</v>
      </c>
      <c r="F164" s="48" t="s">
        <v>36</v>
      </c>
    </row>
    <row r="165" spans="1:7" s="19" customFormat="1" x14ac:dyDescent="0.2">
      <c r="A165" s="76" t="s">
        <v>536</v>
      </c>
      <c r="B165" s="28" t="s">
        <v>537</v>
      </c>
      <c r="C165" s="32">
        <v>48169</v>
      </c>
      <c r="D165" s="32">
        <v>10401</v>
      </c>
      <c r="E165" s="33">
        <f t="shared" si="2"/>
        <v>0.21592725611908073</v>
      </c>
      <c r="F165" s="48" t="s">
        <v>36</v>
      </c>
    </row>
    <row r="166" spans="1:7" s="19" customFormat="1" x14ac:dyDescent="0.2">
      <c r="A166" s="76" t="s">
        <v>538</v>
      </c>
      <c r="B166" s="28" t="s">
        <v>539</v>
      </c>
      <c r="C166" s="32">
        <v>25793</v>
      </c>
      <c r="D166" s="32">
        <v>17284</v>
      </c>
      <c r="E166" s="33">
        <f t="shared" si="2"/>
        <v>0.67010429186213316</v>
      </c>
      <c r="F166" s="48" t="s">
        <v>36</v>
      </c>
    </row>
    <row r="167" spans="1:7" s="19" customFormat="1" x14ac:dyDescent="0.2">
      <c r="A167" s="76" t="s">
        <v>540</v>
      </c>
      <c r="B167" s="28" t="s">
        <v>541</v>
      </c>
      <c r="C167" s="32">
        <v>4978</v>
      </c>
      <c r="D167" s="32">
        <v>1133</v>
      </c>
      <c r="E167" s="33">
        <f t="shared" si="2"/>
        <v>0.22760144636400162</v>
      </c>
      <c r="F167" s="48" t="s">
        <v>36</v>
      </c>
      <c r="G167" s="1"/>
    </row>
    <row r="168" spans="1:7" s="19" customFormat="1" x14ac:dyDescent="0.2">
      <c r="A168" s="76" t="s">
        <v>544</v>
      </c>
      <c r="B168" s="28" t="s">
        <v>545</v>
      </c>
      <c r="C168" s="32">
        <v>49010</v>
      </c>
      <c r="D168" s="32">
        <v>6585</v>
      </c>
      <c r="E168" s="33">
        <f t="shared" si="2"/>
        <v>0.13436033462558661</v>
      </c>
      <c r="F168" s="48" t="s">
        <v>36</v>
      </c>
      <c r="G168" s="1"/>
    </row>
    <row r="169" spans="1:7" s="19" customFormat="1" x14ac:dyDescent="0.2">
      <c r="A169" s="76" t="s">
        <v>547</v>
      </c>
      <c r="B169" s="28" t="s">
        <v>548</v>
      </c>
      <c r="C169" s="32">
        <v>2925</v>
      </c>
      <c r="D169" s="32">
        <v>609</v>
      </c>
      <c r="E169" s="33">
        <f t="shared" si="2"/>
        <v>0.20820512820512821</v>
      </c>
      <c r="F169" s="48" t="s">
        <v>36</v>
      </c>
    </row>
    <row r="170" spans="1:7" s="19" customFormat="1" x14ac:dyDescent="0.2">
      <c r="A170" s="76" t="s">
        <v>551</v>
      </c>
      <c r="B170" s="28" t="s">
        <v>552</v>
      </c>
      <c r="C170" s="32">
        <v>4406</v>
      </c>
      <c r="D170" s="32">
        <v>1014</v>
      </c>
      <c r="E170" s="33">
        <f t="shared" si="2"/>
        <v>0.23014071720381299</v>
      </c>
      <c r="F170" s="48" t="s">
        <v>36</v>
      </c>
    </row>
    <row r="171" spans="1:7" s="19" customFormat="1" x14ac:dyDescent="0.2">
      <c r="A171" s="76" t="s">
        <v>555</v>
      </c>
      <c r="B171" s="28" t="s">
        <v>556</v>
      </c>
      <c r="C171" s="32">
        <v>2841</v>
      </c>
      <c r="D171" s="32">
        <v>826</v>
      </c>
      <c r="E171" s="33">
        <f t="shared" si="2"/>
        <v>0.29074269623372051</v>
      </c>
      <c r="F171" s="48" t="s">
        <v>36</v>
      </c>
    </row>
    <row r="172" spans="1:7" s="19" customFormat="1" x14ac:dyDescent="0.2">
      <c r="A172" s="76" t="s">
        <v>559</v>
      </c>
      <c r="B172" s="28" t="s">
        <v>560</v>
      </c>
      <c r="C172" s="32">
        <v>82888</v>
      </c>
      <c r="D172" s="32">
        <v>426</v>
      </c>
      <c r="E172" s="33">
        <f t="shared" si="2"/>
        <v>5.1394653025769715E-3</v>
      </c>
      <c r="F172" s="48" t="s">
        <v>36</v>
      </c>
      <c r="G172" s="1"/>
    </row>
    <row r="173" spans="1:7" s="19" customFormat="1" x14ac:dyDescent="0.2">
      <c r="A173" s="76" t="s">
        <v>563</v>
      </c>
      <c r="B173" s="28" t="s">
        <v>564</v>
      </c>
      <c r="C173" s="32">
        <v>175154</v>
      </c>
      <c r="D173" s="32">
        <v>61333</v>
      </c>
      <c r="E173" s="33">
        <f t="shared" si="2"/>
        <v>0.3501661395115156</v>
      </c>
      <c r="F173" s="48" t="s">
        <v>36</v>
      </c>
    </row>
    <row r="174" spans="1:7" s="19" customFormat="1" x14ac:dyDescent="0.2">
      <c r="A174" s="76" t="s">
        <v>566</v>
      </c>
      <c r="B174" s="28" t="s">
        <v>567</v>
      </c>
      <c r="C174" s="32">
        <v>831</v>
      </c>
      <c r="D174" s="32">
        <v>53</v>
      </c>
      <c r="E174" s="33">
        <f t="shared" si="2"/>
        <v>6.3778580024067388E-2</v>
      </c>
      <c r="F174" s="48" t="s">
        <v>36</v>
      </c>
      <c r="G174" s="1"/>
    </row>
    <row r="175" spans="1:7" s="19" customFormat="1" x14ac:dyDescent="0.2">
      <c r="A175" s="76" t="s">
        <v>569</v>
      </c>
      <c r="B175" s="28" t="s">
        <v>570</v>
      </c>
      <c r="C175" s="32">
        <v>1576</v>
      </c>
      <c r="D175" s="32">
        <v>873</v>
      </c>
      <c r="E175" s="33">
        <f t="shared" si="2"/>
        <v>0.55393401015228427</v>
      </c>
      <c r="F175" s="48" t="s">
        <v>36</v>
      </c>
    </row>
    <row r="176" spans="1:7" s="19" customFormat="1" x14ac:dyDescent="0.2">
      <c r="A176" s="76" t="s">
        <v>573</v>
      </c>
      <c r="B176" s="28" t="s">
        <v>574</v>
      </c>
      <c r="C176" s="32">
        <v>2419</v>
      </c>
      <c r="D176" s="32">
        <v>282</v>
      </c>
      <c r="E176" s="33">
        <f t="shared" si="2"/>
        <v>0.11657709797436958</v>
      </c>
      <c r="F176" s="48" t="s">
        <v>36</v>
      </c>
      <c r="G176" s="1"/>
    </row>
    <row r="177" spans="1:7" s="19" customFormat="1" x14ac:dyDescent="0.2">
      <c r="A177" s="76" t="s">
        <v>577</v>
      </c>
      <c r="B177" s="28" t="s">
        <v>439</v>
      </c>
      <c r="C177" s="32">
        <v>99470</v>
      </c>
      <c r="D177" s="32">
        <v>26064</v>
      </c>
      <c r="E177" s="33">
        <f t="shared" si="2"/>
        <v>0.26202875238765455</v>
      </c>
      <c r="F177" s="48" t="s">
        <v>36</v>
      </c>
    </row>
    <row r="178" spans="1:7" s="19" customFormat="1" x14ac:dyDescent="0.2">
      <c r="A178" s="76" t="s">
        <v>579</v>
      </c>
      <c r="B178" s="28" t="s">
        <v>580</v>
      </c>
      <c r="C178" s="32">
        <v>2637</v>
      </c>
      <c r="D178" s="32">
        <v>1046</v>
      </c>
      <c r="E178" s="33">
        <f t="shared" si="2"/>
        <v>0.39666287447857412</v>
      </c>
      <c r="F178" s="48" t="s">
        <v>36</v>
      </c>
      <c r="G178" s="1"/>
    </row>
    <row r="179" spans="1:7" s="19" customFormat="1" x14ac:dyDescent="0.2">
      <c r="A179" s="76" t="s">
        <v>582</v>
      </c>
      <c r="B179" s="28" t="s">
        <v>583</v>
      </c>
      <c r="C179" s="32">
        <v>1165</v>
      </c>
      <c r="D179" s="32">
        <v>63</v>
      </c>
      <c r="E179" s="33">
        <f t="shared" si="2"/>
        <v>5.4077253218884118E-2</v>
      </c>
      <c r="F179" s="48" t="s">
        <v>36</v>
      </c>
    </row>
    <row r="180" spans="1:7" s="19" customFormat="1" x14ac:dyDescent="0.2">
      <c r="A180" s="76" t="s">
        <v>586</v>
      </c>
      <c r="B180" s="28" t="s">
        <v>587</v>
      </c>
      <c r="C180" s="32">
        <v>27775</v>
      </c>
      <c r="D180" s="32">
        <v>11127</v>
      </c>
      <c r="E180" s="33">
        <f t="shared" si="2"/>
        <v>0.40061206120612058</v>
      </c>
      <c r="F180" s="48" t="s">
        <v>36</v>
      </c>
    </row>
    <row r="181" spans="1:7" s="19" customFormat="1" x14ac:dyDescent="0.2">
      <c r="A181" s="76" t="s">
        <v>588</v>
      </c>
      <c r="B181" s="28" t="s">
        <v>589</v>
      </c>
      <c r="C181" s="32">
        <v>120514</v>
      </c>
      <c r="D181" s="32">
        <v>29711</v>
      </c>
      <c r="E181" s="33">
        <f t="shared" si="2"/>
        <v>0.24653567220405928</v>
      </c>
      <c r="F181" s="48" t="s">
        <v>36</v>
      </c>
      <c r="G181" s="1"/>
    </row>
    <row r="182" spans="1:7" s="19" customFormat="1" x14ac:dyDescent="0.2">
      <c r="A182" s="76" t="s">
        <v>591</v>
      </c>
      <c r="B182" s="28" t="s">
        <v>592</v>
      </c>
      <c r="C182" s="32">
        <v>4308</v>
      </c>
      <c r="D182" s="32">
        <v>396</v>
      </c>
      <c r="E182" s="33">
        <f t="shared" si="2"/>
        <v>9.1922005571030641E-2</v>
      </c>
      <c r="F182" s="48" t="s">
        <v>36</v>
      </c>
      <c r="G182" s="1"/>
    </row>
    <row r="183" spans="1:7" s="19" customFormat="1" x14ac:dyDescent="0.2">
      <c r="A183" s="79" t="s">
        <v>595</v>
      </c>
      <c r="B183" s="28" t="s">
        <v>596</v>
      </c>
      <c r="C183" s="32">
        <v>37748</v>
      </c>
      <c r="D183" s="32">
        <v>4420</v>
      </c>
      <c r="E183" s="33">
        <f t="shared" si="2"/>
        <v>0.11709229628059764</v>
      </c>
      <c r="F183" s="48" t="s">
        <v>36</v>
      </c>
    </row>
    <row r="184" spans="1:7" s="19" customFormat="1" x14ac:dyDescent="0.2">
      <c r="A184" s="76" t="s">
        <v>598</v>
      </c>
      <c r="B184" s="28" t="s">
        <v>209</v>
      </c>
      <c r="C184" s="32">
        <v>103906</v>
      </c>
      <c r="D184" s="32">
        <v>25988</v>
      </c>
      <c r="E184" s="33">
        <f t="shared" si="2"/>
        <v>0.25011067695801975</v>
      </c>
      <c r="F184" s="48" t="s">
        <v>36</v>
      </c>
    </row>
    <row r="185" spans="1:7" s="19" customFormat="1" x14ac:dyDescent="0.2">
      <c r="A185" s="76" t="s">
        <v>600</v>
      </c>
      <c r="B185" s="28" t="s">
        <v>601</v>
      </c>
      <c r="C185" s="32">
        <v>6445</v>
      </c>
      <c r="D185" s="32">
        <v>1370</v>
      </c>
      <c r="E185" s="33">
        <f t="shared" si="2"/>
        <v>0.2125678820791311</v>
      </c>
      <c r="F185" s="48" t="s">
        <v>36</v>
      </c>
    </row>
    <row r="186" spans="1:7" s="19" customFormat="1" x14ac:dyDescent="0.2">
      <c r="A186" s="76" t="s">
        <v>604</v>
      </c>
      <c r="B186" s="28" t="s">
        <v>605</v>
      </c>
      <c r="C186" s="32">
        <v>1755</v>
      </c>
      <c r="D186" s="32">
        <v>168</v>
      </c>
      <c r="E186" s="33">
        <f t="shared" si="2"/>
        <v>9.5726495726495733E-2</v>
      </c>
      <c r="F186" s="48" t="s">
        <v>36</v>
      </c>
    </row>
    <row r="187" spans="1:7" s="19" customFormat="1" x14ac:dyDescent="0.2">
      <c r="A187" s="76" t="s">
        <v>607</v>
      </c>
      <c r="B187" s="28" t="s">
        <v>608</v>
      </c>
      <c r="C187" s="32">
        <v>76413</v>
      </c>
      <c r="D187" s="32">
        <v>14913</v>
      </c>
      <c r="E187" s="33">
        <f t="shared" si="2"/>
        <v>0.19516312669310196</v>
      </c>
      <c r="F187" s="48" t="s">
        <v>36</v>
      </c>
      <c r="G187" s="1"/>
    </row>
    <row r="188" spans="1:7" s="19" customFormat="1" x14ac:dyDescent="0.2">
      <c r="A188" s="76" t="s">
        <v>610</v>
      </c>
      <c r="B188" s="28" t="s">
        <v>611</v>
      </c>
      <c r="C188" s="32">
        <v>63964</v>
      </c>
      <c r="D188" s="32">
        <v>15614</v>
      </c>
      <c r="E188" s="33">
        <f t="shared" si="2"/>
        <v>0.24410605965855794</v>
      </c>
      <c r="F188" s="48" t="s">
        <v>36</v>
      </c>
      <c r="G188" s="1"/>
    </row>
    <row r="189" spans="1:7" s="19" customFormat="1" x14ac:dyDescent="0.2">
      <c r="A189" s="76" t="s">
        <v>613</v>
      </c>
      <c r="B189" s="28" t="s">
        <v>614</v>
      </c>
      <c r="C189" s="32">
        <v>205411</v>
      </c>
      <c r="D189" s="32">
        <v>67857</v>
      </c>
      <c r="E189" s="33">
        <f t="shared" si="2"/>
        <v>0.3303474497470924</v>
      </c>
      <c r="F189" s="48" t="s">
        <v>36</v>
      </c>
      <c r="G189" s="1"/>
    </row>
    <row r="190" spans="1:7" s="19" customFormat="1" x14ac:dyDescent="0.2">
      <c r="A190" s="76" t="s">
        <v>616</v>
      </c>
      <c r="B190" s="28" t="s">
        <v>617</v>
      </c>
      <c r="C190" s="32">
        <v>708</v>
      </c>
      <c r="D190" s="32">
        <v>108</v>
      </c>
      <c r="E190" s="33">
        <f t="shared" si="2"/>
        <v>0.15254237288135594</v>
      </c>
      <c r="F190" s="48" t="s">
        <v>36</v>
      </c>
    </row>
    <row r="191" spans="1:7" s="19" customFormat="1" x14ac:dyDescent="0.2">
      <c r="A191" s="76" t="s">
        <v>620</v>
      </c>
      <c r="B191" s="28" t="s">
        <v>621</v>
      </c>
      <c r="C191" s="32">
        <v>68040</v>
      </c>
      <c r="D191" s="32">
        <v>11399</v>
      </c>
      <c r="E191" s="33">
        <f t="shared" si="2"/>
        <v>0.16753380364491477</v>
      </c>
      <c r="F191" s="48" t="s">
        <v>36</v>
      </c>
    </row>
    <row r="192" spans="1:7" s="19" customFormat="1" x14ac:dyDescent="0.2">
      <c r="A192" s="76" t="s">
        <v>624</v>
      </c>
      <c r="B192" s="28" t="s">
        <v>625</v>
      </c>
      <c r="C192" s="32">
        <v>579</v>
      </c>
      <c r="D192" s="32">
        <v>25</v>
      </c>
      <c r="E192" s="33">
        <f t="shared" si="2"/>
        <v>4.317789291882556E-2</v>
      </c>
      <c r="F192" s="48" t="s">
        <v>36</v>
      </c>
      <c r="G192" s="1"/>
    </row>
    <row r="193" spans="1:7" s="19" customFormat="1" x14ac:dyDescent="0.2">
      <c r="A193" s="76" t="s">
        <v>627</v>
      </c>
      <c r="B193" s="28" t="s">
        <v>628</v>
      </c>
      <c r="C193" s="32">
        <v>1507</v>
      </c>
      <c r="D193" s="32">
        <v>59</v>
      </c>
      <c r="E193" s="33">
        <f t="shared" si="2"/>
        <v>3.9150630391506305E-2</v>
      </c>
      <c r="F193" s="48" t="s">
        <v>36</v>
      </c>
      <c r="G193" s="1"/>
    </row>
    <row r="194" spans="1:7" s="19" customFormat="1" x14ac:dyDescent="0.2">
      <c r="A194" s="76" t="s">
        <v>630</v>
      </c>
      <c r="B194" s="28" t="s">
        <v>631</v>
      </c>
      <c r="C194" s="32">
        <v>72578</v>
      </c>
      <c r="D194" s="32">
        <v>12290</v>
      </c>
      <c r="E194" s="33">
        <f t="shared" si="2"/>
        <v>0.16933506021108324</v>
      </c>
      <c r="F194" s="48" t="s">
        <v>36</v>
      </c>
    </row>
    <row r="195" spans="1:7" s="19" customFormat="1" x14ac:dyDescent="0.2">
      <c r="A195" s="76" t="s">
        <v>633</v>
      </c>
      <c r="B195" s="28" t="s">
        <v>634</v>
      </c>
      <c r="C195" s="32">
        <v>1967</v>
      </c>
      <c r="D195" s="32">
        <v>97</v>
      </c>
      <c r="E195" s="33">
        <f t="shared" si="2"/>
        <v>4.9313675648195221E-2</v>
      </c>
      <c r="F195" s="48" t="s">
        <v>36</v>
      </c>
    </row>
    <row r="196" spans="1:7" s="19" customFormat="1" x14ac:dyDescent="0.2">
      <c r="A196" s="76" t="s">
        <v>635</v>
      </c>
      <c r="B196" s="28" t="s">
        <v>636</v>
      </c>
      <c r="C196" s="32">
        <v>3729</v>
      </c>
      <c r="D196" s="32">
        <v>576</v>
      </c>
      <c r="E196" s="33">
        <f t="shared" si="2"/>
        <v>0.15446500402252614</v>
      </c>
      <c r="F196" s="48" t="s">
        <v>36</v>
      </c>
      <c r="G196" s="1"/>
    </row>
    <row r="197" spans="1:7" s="19" customFormat="1" x14ac:dyDescent="0.2">
      <c r="A197" s="76" t="s">
        <v>639</v>
      </c>
      <c r="B197" s="28" t="s">
        <v>640</v>
      </c>
      <c r="C197" s="32">
        <v>9150</v>
      </c>
      <c r="D197" s="32">
        <v>157</v>
      </c>
      <c r="E197" s="33">
        <f t="shared" si="2"/>
        <v>1.7158469945355193E-2</v>
      </c>
      <c r="F197" s="48" t="s">
        <v>36</v>
      </c>
    </row>
    <row r="198" spans="1:7" s="19" customFormat="1" x14ac:dyDescent="0.2">
      <c r="A198" s="76" t="s">
        <v>643</v>
      </c>
      <c r="B198" s="28" t="s">
        <v>644</v>
      </c>
      <c r="C198" s="32">
        <v>4459</v>
      </c>
      <c r="D198" s="32">
        <v>1545</v>
      </c>
      <c r="E198" s="33">
        <f t="shared" si="2"/>
        <v>0.34649024444942811</v>
      </c>
      <c r="F198" s="48" t="s">
        <v>36</v>
      </c>
    </row>
    <row r="199" spans="1:7" s="19" customFormat="1" x14ac:dyDescent="0.2">
      <c r="A199" s="76" t="s">
        <v>646</v>
      </c>
      <c r="B199" s="28" t="s">
        <v>647</v>
      </c>
      <c r="C199" s="32">
        <v>1205</v>
      </c>
      <c r="D199" s="32">
        <v>166</v>
      </c>
      <c r="E199" s="33">
        <f t="shared" ref="E199:E262" si="3">D199/C199</f>
        <v>0.13775933609958507</v>
      </c>
      <c r="F199" s="48" t="s">
        <v>36</v>
      </c>
    </row>
    <row r="200" spans="1:7" s="19" customFormat="1" x14ac:dyDescent="0.2">
      <c r="A200" s="76" t="s">
        <v>649</v>
      </c>
      <c r="B200" s="28" t="s">
        <v>650</v>
      </c>
      <c r="C200" s="32">
        <v>966</v>
      </c>
      <c r="D200" s="32">
        <v>60</v>
      </c>
      <c r="E200" s="33">
        <f t="shared" si="3"/>
        <v>6.2111801242236024E-2</v>
      </c>
      <c r="F200" s="48" t="s">
        <v>36</v>
      </c>
    </row>
    <row r="201" spans="1:7" s="19" customFormat="1" x14ac:dyDescent="0.2">
      <c r="A201" s="76" t="s">
        <v>653</v>
      </c>
      <c r="B201" s="28" t="s">
        <v>654</v>
      </c>
      <c r="C201" s="32">
        <v>6763</v>
      </c>
      <c r="D201" s="32">
        <v>879</v>
      </c>
      <c r="E201" s="33">
        <f t="shared" si="3"/>
        <v>0.12997190595889399</v>
      </c>
      <c r="F201" s="48" t="s">
        <v>36</v>
      </c>
    </row>
    <row r="202" spans="1:7" s="19" customFormat="1" x14ac:dyDescent="0.2">
      <c r="A202" s="76" t="s">
        <v>656</v>
      </c>
      <c r="B202" s="28" t="s">
        <v>657</v>
      </c>
      <c r="C202" s="32">
        <v>11864</v>
      </c>
      <c r="D202" s="32">
        <v>2299</v>
      </c>
      <c r="E202" s="33">
        <f t="shared" si="3"/>
        <v>0.19377950101146324</v>
      </c>
      <c r="F202" s="48" t="s">
        <v>36</v>
      </c>
    </row>
    <row r="203" spans="1:7" s="19" customFormat="1" x14ac:dyDescent="0.2">
      <c r="A203" s="76" t="s">
        <v>659</v>
      </c>
      <c r="B203" s="28" t="s">
        <v>660</v>
      </c>
      <c r="C203" s="32">
        <v>52027</v>
      </c>
      <c r="D203" s="32">
        <v>15875</v>
      </c>
      <c r="E203" s="33">
        <f t="shared" si="3"/>
        <v>0.30513002863897593</v>
      </c>
      <c r="F203" s="48" t="s">
        <v>36</v>
      </c>
      <c r="G203" s="1"/>
    </row>
    <row r="204" spans="1:7" s="19" customFormat="1" x14ac:dyDescent="0.2">
      <c r="A204" s="76" t="s">
        <v>661</v>
      </c>
      <c r="B204" s="28" t="s">
        <v>662</v>
      </c>
      <c r="C204" s="32">
        <v>4615</v>
      </c>
      <c r="D204" s="32">
        <v>503</v>
      </c>
      <c r="E204" s="33">
        <f t="shared" si="3"/>
        <v>0.10899241603466955</v>
      </c>
      <c r="F204" s="48" t="s">
        <v>36</v>
      </c>
      <c r="G204" s="1"/>
    </row>
    <row r="205" spans="1:7" s="19" customFormat="1" x14ac:dyDescent="0.2">
      <c r="A205" s="76" t="s">
        <v>663</v>
      </c>
      <c r="B205" s="28" t="s">
        <v>664</v>
      </c>
      <c r="C205" s="32">
        <v>1829</v>
      </c>
      <c r="D205" s="32">
        <v>277</v>
      </c>
      <c r="E205" s="33">
        <f t="shared" si="3"/>
        <v>0.15144887916894478</v>
      </c>
      <c r="F205" s="48" t="s">
        <v>36</v>
      </c>
    </row>
    <row r="206" spans="1:7" s="19" customFormat="1" x14ac:dyDescent="0.2">
      <c r="A206" s="76" t="s">
        <v>666</v>
      </c>
      <c r="B206" s="28" t="s">
        <v>667</v>
      </c>
      <c r="C206" s="32">
        <v>96097</v>
      </c>
      <c r="D206" s="32">
        <v>18150</v>
      </c>
      <c r="E206" s="33">
        <f t="shared" si="3"/>
        <v>0.18887166092593941</v>
      </c>
      <c r="F206" s="48" t="s">
        <v>36</v>
      </c>
    </row>
    <row r="207" spans="1:7" s="19" customFormat="1" x14ac:dyDescent="0.2">
      <c r="A207" s="76" t="s">
        <v>668</v>
      </c>
      <c r="B207" s="28" t="s">
        <v>669</v>
      </c>
      <c r="C207" s="32">
        <v>2188</v>
      </c>
      <c r="D207" s="32">
        <v>587</v>
      </c>
      <c r="E207" s="33">
        <f t="shared" si="3"/>
        <v>0.26828153564899454</v>
      </c>
      <c r="F207" s="48" t="s">
        <v>36</v>
      </c>
      <c r="G207" s="1"/>
    </row>
    <row r="208" spans="1:7" s="19" customFormat="1" x14ac:dyDescent="0.2">
      <c r="A208" s="76" t="s">
        <v>671</v>
      </c>
      <c r="B208" s="28" t="s">
        <v>672</v>
      </c>
      <c r="C208" s="32">
        <v>102946</v>
      </c>
      <c r="D208" s="32">
        <v>30814</v>
      </c>
      <c r="E208" s="33">
        <f t="shared" si="3"/>
        <v>0.29932197462747462</v>
      </c>
      <c r="F208" s="48" t="s">
        <v>36</v>
      </c>
    </row>
    <row r="209" spans="1:7" s="19" customFormat="1" x14ac:dyDescent="0.2">
      <c r="A209" s="76" t="s">
        <v>674</v>
      </c>
      <c r="B209" s="28" t="s">
        <v>675</v>
      </c>
      <c r="C209" s="32">
        <v>195502</v>
      </c>
      <c r="D209" s="32">
        <v>39646</v>
      </c>
      <c r="E209" s="33">
        <f t="shared" si="3"/>
        <v>0.20279076428885637</v>
      </c>
      <c r="F209" s="48" t="s">
        <v>36</v>
      </c>
      <c r="G209" s="1"/>
    </row>
    <row r="210" spans="1:7" s="19" customFormat="1" x14ac:dyDescent="0.2">
      <c r="A210" s="76" t="s">
        <v>677</v>
      </c>
      <c r="B210" s="28" t="s">
        <v>209</v>
      </c>
      <c r="C210" s="32">
        <v>75352</v>
      </c>
      <c r="D210" s="32">
        <v>12572</v>
      </c>
      <c r="E210" s="33">
        <f t="shared" si="3"/>
        <v>0.1668436139717592</v>
      </c>
      <c r="F210" s="48" t="s">
        <v>36</v>
      </c>
      <c r="G210" s="1"/>
    </row>
    <row r="211" spans="1:7" s="19" customFormat="1" x14ac:dyDescent="0.2">
      <c r="A211" s="76" t="s">
        <v>679</v>
      </c>
      <c r="B211" s="28" t="s">
        <v>680</v>
      </c>
      <c r="C211" s="32">
        <v>742</v>
      </c>
      <c r="D211" s="32">
        <v>50</v>
      </c>
      <c r="E211" s="33">
        <f t="shared" si="3"/>
        <v>6.7385444743935305E-2</v>
      </c>
      <c r="F211" s="48" t="s">
        <v>36</v>
      </c>
      <c r="G211" s="1"/>
    </row>
    <row r="212" spans="1:7" s="19" customFormat="1" x14ac:dyDescent="0.2">
      <c r="A212" s="76" t="s">
        <v>682</v>
      </c>
      <c r="B212" s="28" t="s">
        <v>683</v>
      </c>
      <c r="C212" s="32">
        <v>309330</v>
      </c>
      <c r="D212" s="32">
        <v>91084</v>
      </c>
      <c r="E212" s="33">
        <f t="shared" si="3"/>
        <v>0.29445575922154332</v>
      </c>
      <c r="F212" s="48" t="s">
        <v>36</v>
      </c>
      <c r="G212" s="1"/>
    </row>
    <row r="213" spans="1:7" s="19" customFormat="1" x14ac:dyDescent="0.2">
      <c r="A213" s="76" t="s">
        <v>684</v>
      </c>
      <c r="B213" s="28" t="s">
        <v>685</v>
      </c>
      <c r="C213" s="32">
        <v>33452</v>
      </c>
      <c r="D213" s="32">
        <v>5343</v>
      </c>
      <c r="E213" s="33">
        <f t="shared" si="3"/>
        <v>0.15972139184503167</v>
      </c>
      <c r="F213" s="48" t="s">
        <v>36</v>
      </c>
    </row>
    <row r="214" spans="1:7" s="19" customFormat="1" x14ac:dyDescent="0.2">
      <c r="A214" s="76" t="s">
        <v>687</v>
      </c>
      <c r="B214" s="28" t="s">
        <v>688</v>
      </c>
      <c r="C214" s="32">
        <v>4037</v>
      </c>
      <c r="D214" s="32">
        <v>479</v>
      </c>
      <c r="E214" s="33">
        <f t="shared" si="3"/>
        <v>0.11865246470151103</v>
      </c>
      <c r="F214" s="48" t="s">
        <v>36</v>
      </c>
      <c r="G214" s="1"/>
    </row>
    <row r="215" spans="1:7" s="19" customFormat="1" x14ac:dyDescent="0.2">
      <c r="A215" s="76" t="s">
        <v>690</v>
      </c>
      <c r="B215" s="28" t="s">
        <v>691</v>
      </c>
      <c r="C215" s="32">
        <v>45608</v>
      </c>
      <c r="D215" s="32">
        <v>615</v>
      </c>
      <c r="E215" s="33">
        <f t="shared" si="3"/>
        <v>1.3484476407647781E-2</v>
      </c>
      <c r="F215" s="48" t="s">
        <v>36</v>
      </c>
      <c r="G215" s="1"/>
    </row>
    <row r="216" spans="1:7" s="19" customFormat="1" x14ac:dyDescent="0.2">
      <c r="A216" s="76" t="s">
        <v>693</v>
      </c>
      <c r="B216" s="28" t="s">
        <v>694</v>
      </c>
      <c r="C216" s="32">
        <v>76021</v>
      </c>
      <c r="D216" s="32">
        <v>2755</v>
      </c>
      <c r="E216" s="33">
        <f t="shared" si="3"/>
        <v>3.6239986319569595E-2</v>
      </c>
      <c r="F216" s="48" t="s">
        <v>36</v>
      </c>
      <c r="G216" s="1"/>
    </row>
    <row r="217" spans="1:7" s="19" customFormat="1" x14ac:dyDescent="0.2">
      <c r="A217" s="76" t="s">
        <v>695</v>
      </c>
      <c r="B217" s="28" t="s">
        <v>696</v>
      </c>
      <c r="C217" s="32">
        <v>312445</v>
      </c>
      <c r="D217" s="32">
        <v>24851</v>
      </c>
      <c r="E217" s="33">
        <f t="shared" si="3"/>
        <v>7.9537198546944257E-2</v>
      </c>
      <c r="F217" s="48" t="s">
        <v>36</v>
      </c>
      <c r="G217" s="1"/>
    </row>
    <row r="218" spans="1:7" s="19" customFormat="1" x14ac:dyDescent="0.2">
      <c r="A218" s="76" t="s">
        <v>698</v>
      </c>
      <c r="B218" s="28" t="s">
        <v>699</v>
      </c>
      <c r="C218" s="32">
        <v>75735</v>
      </c>
      <c r="D218" s="32">
        <v>12994</v>
      </c>
      <c r="E218" s="33">
        <f t="shared" si="3"/>
        <v>0.17157192843467353</v>
      </c>
      <c r="F218" s="48" t="s">
        <v>36</v>
      </c>
      <c r="G218" s="1"/>
    </row>
    <row r="219" spans="1:7" s="19" customFormat="1" x14ac:dyDescent="0.2">
      <c r="A219" s="76" t="s">
        <v>701</v>
      </c>
      <c r="B219" s="28" t="s">
        <v>702</v>
      </c>
      <c r="C219" s="32">
        <v>149454</v>
      </c>
      <c r="D219" s="32">
        <v>32808.094149391422</v>
      </c>
      <c r="E219" s="33">
        <f t="shared" si="3"/>
        <v>0.21951967929524416</v>
      </c>
      <c r="F219" s="48" t="s">
        <v>36</v>
      </c>
    </row>
    <row r="220" spans="1:7" s="19" customFormat="1" x14ac:dyDescent="0.2">
      <c r="A220" s="76" t="s">
        <v>704</v>
      </c>
      <c r="B220" s="28" t="s">
        <v>329</v>
      </c>
      <c r="C220" s="32">
        <v>80271</v>
      </c>
      <c r="D220" s="32">
        <v>15014</v>
      </c>
      <c r="E220" s="33">
        <f t="shared" si="3"/>
        <v>0.18704139726675886</v>
      </c>
      <c r="F220" s="48" t="s">
        <v>36</v>
      </c>
      <c r="G220" s="1"/>
    </row>
    <row r="221" spans="1:7" s="19" customFormat="1" x14ac:dyDescent="0.2">
      <c r="A221" s="76" t="s">
        <v>706</v>
      </c>
      <c r="B221" s="28" t="s">
        <v>707</v>
      </c>
      <c r="C221" s="32">
        <v>936</v>
      </c>
      <c r="D221" s="32">
        <v>213</v>
      </c>
      <c r="E221" s="33">
        <f t="shared" si="3"/>
        <v>0.22756410256410256</v>
      </c>
      <c r="F221" s="48" t="s">
        <v>36</v>
      </c>
      <c r="G221" s="1"/>
    </row>
    <row r="222" spans="1:7" s="19" customFormat="1" x14ac:dyDescent="0.2">
      <c r="A222" s="76" t="s">
        <v>710</v>
      </c>
      <c r="B222" s="28" t="s">
        <v>711</v>
      </c>
      <c r="C222" s="32">
        <v>23148</v>
      </c>
      <c r="D222" s="32">
        <v>3227</v>
      </c>
      <c r="E222" s="33">
        <f t="shared" si="3"/>
        <v>0.13940729220667011</v>
      </c>
      <c r="F222" s="48" t="s">
        <v>36</v>
      </c>
    </row>
    <row r="223" spans="1:7" s="19" customFormat="1" x14ac:dyDescent="0.2">
      <c r="A223" s="76" t="s">
        <v>714</v>
      </c>
      <c r="B223" s="28" t="s">
        <v>715</v>
      </c>
      <c r="C223" s="32">
        <v>116333</v>
      </c>
      <c r="D223" s="32">
        <v>21120</v>
      </c>
      <c r="E223" s="33">
        <f t="shared" si="3"/>
        <v>0.18154779813122673</v>
      </c>
      <c r="F223" s="48" t="s">
        <v>36</v>
      </c>
      <c r="G223" s="1"/>
    </row>
    <row r="224" spans="1:7" s="19" customFormat="1" x14ac:dyDescent="0.2">
      <c r="A224" s="76" t="s">
        <v>717</v>
      </c>
      <c r="B224" s="28" t="s">
        <v>718</v>
      </c>
      <c r="C224" s="32">
        <v>72537</v>
      </c>
      <c r="D224" s="32">
        <v>1936</v>
      </c>
      <c r="E224" s="33">
        <f t="shared" si="3"/>
        <v>2.6689827260570467E-2</v>
      </c>
      <c r="F224" s="48" t="s">
        <v>36</v>
      </c>
      <c r="G224" s="1"/>
    </row>
    <row r="225" spans="1:7" s="19" customFormat="1" x14ac:dyDescent="0.2">
      <c r="A225" s="76" t="s">
        <v>719</v>
      </c>
      <c r="B225" s="28" t="s">
        <v>720</v>
      </c>
      <c r="C225" s="32">
        <v>103932</v>
      </c>
      <c r="D225" s="32">
        <v>52769</v>
      </c>
      <c r="E225" s="33">
        <f t="shared" si="3"/>
        <v>0.5077262055959666</v>
      </c>
      <c r="F225" s="48" t="s">
        <v>36</v>
      </c>
    </row>
    <row r="226" spans="1:7" s="19" customFormat="1" x14ac:dyDescent="0.2">
      <c r="A226" s="76" t="s">
        <v>721</v>
      </c>
      <c r="B226" s="28" t="s">
        <v>722</v>
      </c>
      <c r="C226" s="32">
        <v>3477</v>
      </c>
      <c r="D226" s="32">
        <v>890</v>
      </c>
      <c r="E226" s="33">
        <f t="shared" si="3"/>
        <v>0.25596778832326716</v>
      </c>
      <c r="F226" s="48" t="s">
        <v>36</v>
      </c>
    </row>
    <row r="227" spans="1:7" s="19" customFormat="1" x14ac:dyDescent="0.2">
      <c r="A227" s="76" t="s">
        <v>724</v>
      </c>
      <c r="B227" s="28" t="s">
        <v>725</v>
      </c>
      <c r="C227" s="32">
        <v>17216</v>
      </c>
      <c r="D227" s="32">
        <v>3301</v>
      </c>
      <c r="E227" s="33">
        <f t="shared" si="3"/>
        <v>0.19174024163568773</v>
      </c>
      <c r="F227" s="48" t="s">
        <v>36</v>
      </c>
      <c r="G227" s="1"/>
    </row>
    <row r="228" spans="1:7" s="19" customFormat="1" x14ac:dyDescent="0.2">
      <c r="A228" s="76" t="s">
        <v>728</v>
      </c>
      <c r="B228" s="28" t="s">
        <v>729</v>
      </c>
      <c r="C228" s="32">
        <v>9358</v>
      </c>
      <c r="D228" s="32">
        <v>1698</v>
      </c>
      <c r="E228" s="33">
        <f t="shared" si="3"/>
        <v>0.18144902756999359</v>
      </c>
      <c r="F228" s="48" t="s">
        <v>36</v>
      </c>
      <c r="G228" s="1"/>
    </row>
    <row r="229" spans="1:7" s="19" customFormat="1" x14ac:dyDescent="0.2">
      <c r="A229" s="76" t="s">
        <v>732</v>
      </c>
      <c r="B229" s="28" t="s">
        <v>733</v>
      </c>
      <c r="C229" s="32">
        <v>107921</v>
      </c>
      <c r="D229" s="32">
        <v>21255</v>
      </c>
      <c r="E229" s="33">
        <f t="shared" si="3"/>
        <v>0.19694962055577692</v>
      </c>
      <c r="F229" s="48" t="s">
        <v>36</v>
      </c>
      <c r="G229" s="1"/>
    </row>
    <row r="230" spans="1:7" s="19" customFormat="1" x14ac:dyDescent="0.2">
      <c r="A230" s="76" t="s">
        <v>735</v>
      </c>
      <c r="B230" s="28" t="s">
        <v>736</v>
      </c>
      <c r="C230" s="32">
        <v>75163</v>
      </c>
      <c r="D230" s="32">
        <v>16967</v>
      </c>
      <c r="E230" s="33">
        <f t="shared" si="3"/>
        <v>0.22573606694783338</v>
      </c>
      <c r="F230" s="48" t="s">
        <v>36</v>
      </c>
      <c r="G230" s="1"/>
    </row>
    <row r="231" spans="1:7" s="19" customFormat="1" x14ac:dyDescent="0.2">
      <c r="A231" s="76" t="s">
        <v>737</v>
      </c>
      <c r="B231" s="28" t="s">
        <v>738</v>
      </c>
      <c r="C231" s="32">
        <v>243353</v>
      </c>
      <c r="D231" s="32">
        <v>126339</v>
      </c>
      <c r="E231" s="33">
        <f t="shared" si="3"/>
        <v>0.51915941040381663</v>
      </c>
      <c r="F231" s="48" t="s">
        <v>36</v>
      </c>
      <c r="G231" s="1"/>
    </row>
    <row r="232" spans="1:7" s="19" customFormat="1" x14ac:dyDescent="0.2">
      <c r="A232" s="76" t="s">
        <v>739</v>
      </c>
      <c r="B232" s="28" t="s">
        <v>740</v>
      </c>
      <c r="C232" s="32">
        <v>35571</v>
      </c>
      <c r="D232" s="32">
        <v>5241</v>
      </c>
      <c r="E232" s="33">
        <f t="shared" si="3"/>
        <v>0.14733912456776588</v>
      </c>
      <c r="F232" s="48" t="s">
        <v>36</v>
      </c>
    </row>
    <row r="233" spans="1:7" s="19" customFormat="1" x14ac:dyDescent="0.2">
      <c r="A233" s="76" t="s">
        <v>742</v>
      </c>
      <c r="B233" s="28" t="s">
        <v>743</v>
      </c>
      <c r="C233" s="32">
        <v>252613</v>
      </c>
      <c r="D233" s="32">
        <v>42805</v>
      </c>
      <c r="E233" s="33">
        <f t="shared" si="3"/>
        <v>0.16944891988931687</v>
      </c>
      <c r="F233" s="48" t="s">
        <v>36</v>
      </c>
    </row>
    <row r="234" spans="1:7" s="19" customFormat="1" x14ac:dyDescent="0.2">
      <c r="A234" s="76" t="s">
        <v>745</v>
      </c>
      <c r="B234" s="28" t="s">
        <v>746</v>
      </c>
      <c r="C234" s="32">
        <v>115518</v>
      </c>
      <c r="D234" s="32">
        <v>18396</v>
      </c>
      <c r="E234" s="33">
        <f t="shared" si="3"/>
        <v>0.15924790941671427</v>
      </c>
      <c r="F234" s="48" t="s">
        <v>36</v>
      </c>
      <c r="G234" s="1"/>
    </row>
    <row r="235" spans="1:7" s="19" customFormat="1" x14ac:dyDescent="0.2">
      <c r="A235" s="76" t="s">
        <v>748</v>
      </c>
      <c r="B235" s="28" t="s">
        <v>749</v>
      </c>
      <c r="C235" s="32">
        <v>1509</v>
      </c>
      <c r="D235" s="32">
        <v>106</v>
      </c>
      <c r="E235" s="33">
        <f t="shared" si="3"/>
        <v>7.0245195493704435E-2</v>
      </c>
      <c r="F235" s="48" t="s">
        <v>36</v>
      </c>
    </row>
    <row r="236" spans="1:7" s="19" customFormat="1" x14ac:dyDescent="0.2">
      <c r="A236" s="76" t="s">
        <v>751</v>
      </c>
      <c r="B236" s="28" t="s">
        <v>752</v>
      </c>
      <c r="C236" s="32">
        <v>4324</v>
      </c>
      <c r="D236" s="32">
        <v>135</v>
      </c>
      <c r="E236" s="33">
        <f t="shared" si="3"/>
        <v>3.122109158186864E-2</v>
      </c>
      <c r="F236" s="48" t="s">
        <v>36</v>
      </c>
      <c r="G236" s="1"/>
    </row>
    <row r="237" spans="1:7" s="19" customFormat="1" x14ac:dyDescent="0.2">
      <c r="A237" s="76" t="s">
        <v>753</v>
      </c>
      <c r="B237" s="28" t="s">
        <v>754</v>
      </c>
      <c r="C237" s="32">
        <v>52448</v>
      </c>
      <c r="D237" s="32">
        <v>10692</v>
      </c>
      <c r="E237" s="33">
        <f t="shared" si="3"/>
        <v>0.20385906040268456</v>
      </c>
      <c r="F237" s="48" t="s">
        <v>36</v>
      </c>
      <c r="G237" s="1"/>
    </row>
    <row r="238" spans="1:7" s="19" customFormat="1" x14ac:dyDescent="0.2">
      <c r="A238" s="76" t="s">
        <v>755</v>
      </c>
      <c r="B238" s="28" t="s">
        <v>756</v>
      </c>
      <c r="C238" s="32">
        <v>66750</v>
      </c>
      <c r="D238" s="32">
        <v>9529</v>
      </c>
      <c r="E238" s="33">
        <f t="shared" si="3"/>
        <v>0.14275655430711612</v>
      </c>
      <c r="F238" s="48" t="s">
        <v>36</v>
      </c>
      <c r="G238" s="1"/>
    </row>
    <row r="239" spans="1:7" s="19" customFormat="1" x14ac:dyDescent="0.2">
      <c r="A239" s="76" t="s">
        <v>757</v>
      </c>
      <c r="B239" s="28" t="s">
        <v>453</v>
      </c>
      <c r="C239" s="32">
        <v>198</v>
      </c>
      <c r="D239" s="32">
        <v>20</v>
      </c>
      <c r="E239" s="33">
        <f t="shared" si="3"/>
        <v>0.10101010101010101</v>
      </c>
      <c r="F239" s="48" t="s">
        <v>36</v>
      </c>
      <c r="G239" s="1"/>
    </row>
    <row r="240" spans="1:7" s="19" customFormat="1" x14ac:dyDescent="0.2">
      <c r="A240" s="76" t="s">
        <v>760</v>
      </c>
      <c r="B240" s="28" t="s">
        <v>761</v>
      </c>
      <c r="C240" s="32">
        <v>2603</v>
      </c>
      <c r="D240" s="32">
        <v>344</v>
      </c>
      <c r="E240" s="33">
        <f t="shared" si="3"/>
        <v>0.13215520553207838</v>
      </c>
      <c r="F240" s="48" t="s">
        <v>36</v>
      </c>
      <c r="G240" s="1"/>
    </row>
    <row r="241" spans="1:7" s="19" customFormat="1" x14ac:dyDescent="0.2">
      <c r="A241" s="76" t="s">
        <v>763</v>
      </c>
      <c r="B241" s="28" t="s">
        <v>764</v>
      </c>
      <c r="C241" s="32">
        <v>1909</v>
      </c>
      <c r="D241" s="32">
        <v>151</v>
      </c>
      <c r="E241" s="33">
        <f t="shared" si="3"/>
        <v>7.9099004714510215E-2</v>
      </c>
      <c r="F241" s="48" t="s">
        <v>36</v>
      </c>
    </row>
    <row r="242" spans="1:7" s="19" customFormat="1" x14ac:dyDescent="0.2">
      <c r="A242" s="76" t="s">
        <v>767</v>
      </c>
      <c r="B242" s="28" t="s">
        <v>768</v>
      </c>
      <c r="C242" s="32">
        <v>10358</v>
      </c>
      <c r="D242" s="32">
        <v>817</v>
      </c>
      <c r="E242" s="33">
        <f t="shared" si="3"/>
        <v>7.8876230932612479E-2</v>
      </c>
      <c r="F242" s="48" t="s">
        <v>36</v>
      </c>
    </row>
    <row r="243" spans="1:7" s="19" customFormat="1" x14ac:dyDescent="0.2">
      <c r="A243" s="76" t="s">
        <v>770</v>
      </c>
      <c r="B243" s="28" t="s">
        <v>771</v>
      </c>
      <c r="C243" s="32">
        <v>560</v>
      </c>
      <c r="D243" s="32">
        <v>19</v>
      </c>
      <c r="E243" s="33">
        <f t="shared" si="3"/>
        <v>3.3928571428571426E-2</v>
      </c>
      <c r="F243" s="48" t="s">
        <v>36</v>
      </c>
      <c r="G243" s="1"/>
    </row>
    <row r="244" spans="1:7" s="19" customFormat="1" x14ac:dyDescent="0.2">
      <c r="A244" s="76" t="s">
        <v>772</v>
      </c>
      <c r="B244" s="28" t="s">
        <v>773</v>
      </c>
      <c r="C244" s="32">
        <v>27439</v>
      </c>
      <c r="D244" s="32">
        <v>7058</v>
      </c>
      <c r="E244" s="33">
        <f t="shared" si="3"/>
        <v>0.2572251175334378</v>
      </c>
      <c r="F244" s="48" t="s">
        <v>36</v>
      </c>
      <c r="G244" s="1"/>
    </row>
    <row r="245" spans="1:7" s="19" customFormat="1" x14ac:dyDescent="0.2">
      <c r="A245" s="76" t="s">
        <v>774</v>
      </c>
      <c r="B245" s="28" t="s">
        <v>209</v>
      </c>
      <c r="C245" s="32">
        <v>1892</v>
      </c>
      <c r="D245" s="32">
        <v>61</v>
      </c>
      <c r="E245" s="33">
        <f t="shared" si="3"/>
        <v>3.2241014799154331E-2</v>
      </c>
      <c r="F245" s="48" t="s">
        <v>36</v>
      </c>
      <c r="G245" s="1"/>
    </row>
    <row r="246" spans="1:7" s="19" customFormat="1" x14ac:dyDescent="0.2">
      <c r="A246" s="76" t="s">
        <v>777</v>
      </c>
      <c r="B246" s="28" t="s">
        <v>209</v>
      </c>
      <c r="C246" s="32">
        <v>23045</v>
      </c>
      <c r="D246" s="32">
        <v>5384</v>
      </c>
      <c r="E246" s="33">
        <f t="shared" si="3"/>
        <v>0.23362985463224126</v>
      </c>
      <c r="F246" s="48" t="s">
        <v>36</v>
      </c>
      <c r="G246" s="1"/>
    </row>
    <row r="247" spans="1:7" s="19" customFormat="1" x14ac:dyDescent="0.2">
      <c r="A247" s="76" t="s">
        <v>779</v>
      </c>
      <c r="B247" s="28" t="s">
        <v>780</v>
      </c>
      <c r="C247" s="32">
        <v>322188</v>
      </c>
      <c r="D247" s="32">
        <v>74738</v>
      </c>
      <c r="E247" s="33">
        <f t="shared" si="3"/>
        <v>0.23197015407153587</v>
      </c>
      <c r="F247" s="48" t="s">
        <v>36</v>
      </c>
      <c r="G247" s="1"/>
    </row>
    <row r="248" spans="1:7" s="19" customFormat="1" x14ac:dyDescent="0.2">
      <c r="A248" s="76" t="s">
        <v>782</v>
      </c>
      <c r="B248" s="28" t="s">
        <v>783</v>
      </c>
      <c r="C248" s="32">
        <v>66648</v>
      </c>
      <c r="D248" s="32">
        <v>6966</v>
      </c>
      <c r="E248" s="33">
        <f t="shared" si="3"/>
        <v>0.1045192653943104</v>
      </c>
      <c r="F248" s="48" t="s">
        <v>36</v>
      </c>
      <c r="G248" s="1"/>
    </row>
    <row r="249" spans="1:7" s="19" customFormat="1" x14ac:dyDescent="0.2">
      <c r="A249" s="76" t="s">
        <v>785</v>
      </c>
      <c r="B249" s="28" t="s">
        <v>786</v>
      </c>
      <c r="C249" s="32">
        <v>152605</v>
      </c>
      <c r="D249" s="32">
        <v>64947</v>
      </c>
      <c r="E249" s="33">
        <f t="shared" si="3"/>
        <v>0.42558893876347431</v>
      </c>
      <c r="F249" s="48" t="s">
        <v>36</v>
      </c>
    </row>
    <row r="250" spans="1:7" s="19" customFormat="1" x14ac:dyDescent="0.2">
      <c r="A250" s="76" t="s">
        <v>787</v>
      </c>
      <c r="B250" s="28" t="s">
        <v>788</v>
      </c>
      <c r="C250" s="32">
        <v>79813</v>
      </c>
      <c r="D250" s="32">
        <v>25297</v>
      </c>
      <c r="E250" s="33">
        <f t="shared" si="3"/>
        <v>0.31695337852229588</v>
      </c>
      <c r="F250" s="48" t="s">
        <v>36</v>
      </c>
      <c r="G250" s="1"/>
    </row>
    <row r="251" spans="1:7" s="19" customFormat="1" x14ac:dyDescent="0.2">
      <c r="A251" s="76" t="s">
        <v>789</v>
      </c>
      <c r="B251" s="28" t="s">
        <v>790</v>
      </c>
      <c r="C251" s="32">
        <v>37563</v>
      </c>
      <c r="D251" s="32">
        <v>7348</v>
      </c>
      <c r="E251" s="33">
        <f t="shared" si="3"/>
        <v>0.19561802837898995</v>
      </c>
      <c r="F251" s="48" t="s">
        <v>36</v>
      </c>
    </row>
    <row r="252" spans="1:7" s="19" customFormat="1" x14ac:dyDescent="0.2">
      <c r="A252" s="76" t="s">
        <v>792</v>
      </c>
      <c r="B252" s="28" t="s">
        <v>793</v>
      </c>
      <c r="C252" s="32">
        <v>9544</v>
      </c>
      <c r="D252" s="32">
        <v>242</v>
      </c>
      <c r="E252" s="33">
        <f t="shared" si="3"/>
        <v>2.5356244761106456E-2</v>
      </c>
      <c r="F252" s="48" t="s">
        <v>36</v>
      </c>
    </row>
    <row r="253" spans="1:7" s="19" customFormat="1" x14ac:dyDescent="0.2">
      <c r="A253" s="76" t="s">
        <v>795</v>
      </c>
      <c r="B253" s="28" t="s">
        <v>796</v>
      </c>
      <c r="C253" s="32">
        <v>35238</v>
      </c>
      <c r="D253" s="32">
        <v>7473.8145833333401</v>
      </c>
      <c r="E253" s="33">
        <f t="shared" si="3"/>
        <v>0.21209531140624724</v>
      </c>
      <c r="F253" s="48" t="s">
        <v>36</v>
      </c>
      <c r="G253" s="1"/>
    </row>
    <row r="254" spans="1:7" s="19" customFormat="1" x14ac:dyDescent="0.2">
      <c r="A254" s="76" t="s">
        <v>797</v>
      </c>
      <c r="B254" s="28" t="s">
        <v>798</v>
      </c>
      <c r="C254" s="32">
        <v>1979</v>
      </c>
      <c r="D254" s="32">
        <v>29</v>
      </c>
      <c r="E254" s="33">
        <f t="shared" si="3"/>
        <v>1.4653865588681153E-2</v>
      </c>
      <c r="F254" s="48" t="s">
        <v>36</v>
      </c>
      <c r="G254" s="1"/>
    </row>
    <row r="255" spans="1:7" s="19" customFormat="1" x14ac:dyDescent="0.2">
      <c r="A255" s="76" t="s">
        <v>799</v>
      </c>
      <c r="B255" s="28" t="s">
        <v>800</v>
      </c>
      <c r="C255" s="32">
        <v>40718</v>
      </c>
      <c r="D255" s="32">
        <v>1619</v>
      </c>
      <c r="E255" s="33">
        <f t="shared" si="3"/>
        <v>3.9761284935409404E-2</v>
      </c>
      <c r="F255" s="48" t="s">
        <v>36</v>
      </c>
    </row>
    <row r="256" spans="1:7" s="19" customFormat="1" x14ac:dyDescent="0.2">
      <c r="A256" s="76" t="s">
        <v>802</v>
      </c>
      <c r="B256" s="28" t="s">
        <v>803</v>
      </c>
      <c r="C256" s="32">
        <v>203320</v>
      </c>
      <c r="D256" s="32">
        <v>21381</v>
      </c>
      <c r="E256" s="33">
        <f t="shared" si="3"/>
        <v>0.10515935471178438</v>
      </c>
      <c r="F256" s="48" t="s">
        <v>36</v>
      </c>
      <c r="G256" s="1"/>
    </row>
    <row r="257" spans="1:7" s="19" customFormat="1" x14ac:dyDescent="0.2">
      <c r="A257" s="76" t="s">
        <v>805</v>
      </c>
      <c r="B257" s="28" t="s">
        <v>806</v>
      </c>
      <c r="C257" s="32">
        <v>30347</v>
      </c>
      <c r="D257" s="32">
        <v>15001</v>
      </c>
      <c r="E257" s="33">
        <f t="shared" si="3"/>
        <v>0.49431574784986981</v>
      </c>
      <c r="F257" s="48" t="s">
        <v>36</v>
      </c>
      <c r="G257" s="1"/>
    </row>
    <row r="258" spans="1:7" s="19" customFormat="1" x14ac:dyDescent="0.2">
      <c r="A258" s="76" t="s">
        <v>808</v>
      </c>
      <c r="B258" s="28" t="s">
        <v>809</v>
      </c>
      <c r="C258" s="32">
        <v>313</v>
      </c>
      <c r="D258" s="32">
        <v>70</v>
      </c>
      <c r="E258" s="33">
        <f t="shared" si="3"/>
        <v>0.22364217252396165</v>
      </c>
      <c r="F258" s="48" t="s">
        <v>36</v>
      </c>
      <c r="G258" s="1"/>
    </row>
    <row r="259" spans="1:7" s="19" customFormat="1" x14ac:dyDescent="0.2">
      <c r="A259" s="76" t="s">
        <v>812</v>
      </c>
      <c r="B259" s="28" t="s">
        <v>813</v>
      </c>
      <c r="C259" s="32">
        <v>3691</v>
      </c>
      <c r="D259" s="32">
        <v>367</v>
      </c>
      <c r="E259" s="33">
        <f t="shared" si="3"/>
        <v>9.9431048496342461E-2</v>
      </c>
      <c r="F259" s="48" t="s">
        <v>36</v>
      </c>
      <c r="G259" s="1"/>
    </row>
    <row r="260" spans="1:7" s="19" customFormat="1" x14ac:dyDescent="0.2">
      <c r="A260" s="76" t="s">
        <v>816</v>
      </c>
      <c r="B260" s="28" t="s">
        <v>817</v>
      </c>
      <c r="C260" s="32">
        <v>22259</v>
      </c>
      <c r="D260" s="32">
        <v>5452</v>
      </c>
      <c r="E260" s="33">
        <f t="shared" si="3"/>
        <v>0.24493463318208364</v>
      </c>
      <c r="F260" s="48" t="s">
        <v>36</v>
      </c>
      <c r="G260" s="1"/>
    </row>
    <row r="261" spans="1:7" s="19" customFormat="1" x14ac:dyDescent="0.2">
      <c r="A261" s="76" t="s">
        <v>818</v>
      </c>
      <c r="B261" s="28" t="s">
        <v>819</v>
      </c>
      <c r="C261" s="32">
        <v>188</v>
      </c>
      <c r="D261" s="32">
        <v>45</v>
      </c>
      <c r="E261" s="33">
        <f t="shared" si="3"/>
        <v>0.23936170212765959</v>
      </c>
      <c r="F261" s="48" t="s">
        <v>36</v>
      </c>
    </row>
    <row r="262" spans="1:7" s="19" customFormat="1" x14ac:dyDescent="0.2">
      <c r="A262" s="76" t="s">
        <v>822</v>
      </c>
      <c r="B262" s="28" t="s">
        <v>823</v>
      </c>
      <c r="C262" s="32">
        <v>81807</v>
      </c>
      <c r="D262" s="32">
        <v>28016</v>
      </c>
      <c r="E262" s="33">
        <f t="shared" si="3"/>
        <v>0.3424645812705514</v>
      </c>
      <c r="F262" s="48" t="s">
        <v>36</v>
      </c>
      <c r="G262" s="1"/>
    </row>
    <row r="263" spans="1:7" s="19" customFormat="1" x14ac:dyDescent="0.2">
      <c r="A263" s="76" t="s">
        <v>824</v>
      </c>
      <c r="B263" s="28" t="s">
        <v>825</v>
      </c>
      <c r="C263" s="32">
        <v>22877</v>
      </c>
      <c r="D263" s="32">
        <v>10784</v>
      </c>
      <c r="E263" s="33">
        <f t="shared" ref="E263:E326" si="4">D263/C263</f>
        <v>0.47139047952091623</v>
      </c>
      <c r="F263" s="48" t="s">
        <v>36</v>
      </c>
      <c r="G263" s="1"/>
    </row>
    <row r="264" spans="1:7" s="19" customFormat="1" x14ac:dyDescent="0.2">
      <c r="A264" s="76" t="s">
        <v>826</v>
      </c>
      <c r="B264" s="28" t="s">
        <v>827</v>
      </c>
      <c r="C264" s="32">
        <v>36085</v>
      </c>
      <c r="D264" s="32">
        <v>1335</v>
      </c>
      <c r="E264" s="33">
        <f t="shared" si="4"/>
        <v>3.6995981709851737E-2</v>
      </c>
      <c r="F264" s="48" t="s">
        <v>36</v>
      </c>
    </row>
    <row r="265" spans="1:7" s="19" customFormat="1" x14ac:dyDescent="0.2">
      <c r="A265" s="76" t="s">
        <v>829</v>
      </c>
      <c r="B265" s="28" t="s">
        <v>439</v>
      </c>
      <c r="C265" s="32">
        <v>75020</v>
      </c>
      <c r="D265" s="32">
        <v>7905</v>
      </c>
      <c r="E265" s="33">
        <f t="shared" si="4"/>
        <v>0.10537190082644628</v>
      </c>
      <c r="F265" s="48" t="s">
        <v>36</v>
      </c>
      <c r="G265" s="1"/>
    </row>
    <row r="266" spans="1:7" s="19" customFormat="1" x14ac:dyDescent="0.2">
      <c r="A266" s="76" t="s">
        <v>831</v>
      </c>
      <c r="B266" s="28" t="s">
        <v>209</v>
      </c>
      <c r="C266" s="32">
        <v>48045</v>
      </c>
      <c r="D266" s="32">
        <v>22119</v>
      </c>
      <c r="E266" s="33">
        <f t="shared" si="4"/>
        <v>0.46038089291289414</v>
      </c>
      <c r="F266" s="48" t="s">
        <v>36</v>
      </c>
    </row>
    <row r="267" spans="1:7" s="19" customFormat="1" x14ac:dyDescent="0.2">
      <c r="A267" s="76" t="s">
        <v>833</v>
      </c>
      <c r="B267" s="28" t="s">
        <v>834</v>
      </c>
      <c r="C267" s="32">
        <v>2031</v>
      </c>
      <c r="D267" s="32">
        <v>166</v>
      </c>
      <c r="E267" s="33">
        <f t="shared" si="4"/>
        <v>8.1733136386016744E-2</v>
      </c>
      <c r="F267" s="48" t="s">
        <v>36</v>
      </c>
      <c r="G267" s="1"/>
    </row>
    <row r="268" spans="1:7" s="19" customFormat="1" x14ac:dyDescent="0.2">
      <c r="A268" s="76" t="s">
        <v>837</v>
      </c>
      <c r="B268" s="28" t="s">
        <v>838</v>
      </c>
      <c r="C268" s="32">
        <v>46450</v>
      </c>
      <c r="D268" s="32">
        <v>2858</v>
      </c>
      <c r="E268" s="33">
        <f t="shared" si="4"/>
        <v>6.1528525296017225E-2</v>
      </c>
      <c r="F268" s="48" t="s">
        <v>36</v>
      </c>
      <c r="G268" s="1"/>
    </row>
    <row r="269" spans="1:7" s="19" customFormat="1" x14ac:dyDescent="0.2">
      <c r="A269" s="76" t="s">
        <v>840</v>
      </c>
      <c r="B269" s="28" t="s">
        <v>841</v>
      </c>
      <c r="C269" s="32">
        <v>50743</v>
      </c>
      <c r="D269" s="32">
        <v>13947</v>
      </c>
      <c r="E269" s="33">
        <f t="shared" si="4"/>
        <v>0.27485564511361171</v>
      </c>
      <c r="F269" s="48" t="s">
        <v>36</v>
      </c>
      <c r="G269" s="1"/>
    </row>
    <row r="270" spans="1:7" s="19" customFormat="1" x14ac:dyDescent="0.2">
      <c r="A270" s="76" t="s">
        <v>843</v>
      </c>
      <c r="B270" s="28" t="s">
        <v>844</v>
      </c>
      <c r="C270" s="32">
        <v>26231</v>
      </c>
      <c r="D270" s="32">
        <v>3133</v>
      </c>
      <c r="E270" s="33">
        <f t="shared" si="4"/>
        <v>0.11943883191643476</v>
      </c>
      <c r="F270" s="48" t="s">
        <v>36</v>
      </c>
    </row>
    <row r="271" spans="1:7" s="19" customFormat="1" x14ac:dyDescent="0.2">
      <c r="A271" s="76" t="s">
        <v>845</v>
      </c>
      <c r="B271" s="28" t="s">
        <v>846</v>
      </c>
      <c r="C271" s="32">
        <v>84121</v>
      </c>
      <c r="D271" s="32">
        <v>17733</v>
      </c>
      <c r="E271" s="33">
        <f t="shared" si="4"/>
        <v>0.21080348545547486</v>
      </c>
      <c r="F271" s="48" t="s">
        <v>36</v>
      </c>
      <c r="G271" s="1"/>
    </row>
    <row r="272" spans="1:7" s="19" customFormat="1" x14ac:dyDescent="0.2">
      <c r="A272" s="76" t="s">
        <v>847</v>
      </c>
      <c r="B272" s="28" t="s">
        <v>848</v>
      </c>
      <c r="C272" s="32">
        <v>16461</v>
      </c>
      <c r="D272" s="32">
        <v>1291</v>
      </c>
      <c r="E272" s="33">
        <f t="shared" si="4"/>
        <v>7.8427799040155524E-2</v>
      </c>
      <c r="F272" s="48" t="s">
        <v>36</v>
      </c>
      <c r="G272" s="1"/>
    </row>
    <row r="273" spans="1:7" s="19" customFormat="1" x14ac:dyDescent="0.2">
      <c r="A273" s="76" t="s">
        <v>850</v>
      </c>
      <c r="B273" s="28" t="s">
        <v>851</v>
      </c>
      <c r="C273" s="32">
        <v>82700</v>
      </c>
      <c r="D273" s="32">
        <v>27089</v>
      </c>
      <c r="E273" s="33">
        <f t="shared" si="4"/>
        <v>0.32755743651753327</v>
      </c>
      <c r="F273" s="48" t="s">
        <v>36</v>
      </c>
    </row>
    <row r="274" spans="1:7" s="19" customFormat="1" x14ac:dyDescent="0.2">
      <c r="A274" s="76" t="s">
        <v>852</v>
      </c>
      <c r="B274" s="28" t="s">
        <v>209</v>
      </c>
      <c r="C274" s="32">
        <v>44923</v>
      </c>
      <c r="D274" s="32">
        <v>3982</v>
      </c>
      <c r="E274" s="33">
        <f t="shared" si="4"/>
        <v>8.8640562740689627E-2</v>
      </c>
      <c r="F274" s="48" t="s">
        <v>36</v>
      </c>
      <c r="G274" s="1"/>
    </row>
    <row r="275" spans="1:7" s="19" customFormat="1" x14ac:dyDescent="0.2">
      <c r="A275" s="76" t="s">
        <v>854</v>
      </c>
      <c r="B275" s="28" t="s">
        <v>855</v>
      </c>
      <c r="C275" s="32">
        <v>126092</v>
      </c>
      <c r="D275" s="32">
        <v>24466</v>
      </c>
      <c r="E275" s="33">
        <f t="shared" si="4"/>
        <v>0.1940329283380389</v>
      </c>
      <c r="F275" s="48" t="s">
        <v>36</v>
      </c>
      <c r="G275" s="1"/>
    </row>
    <row r="276" spans="1:7" s="19" customFormat="1" x14ac:dyDescent="0.2">
      <c r="A276" s="76" t="s">
        <v>858</v>
      </c>
      <c r="B276" s="28" t="s">
        <v>859</v>
      </c>
      <c r="C276" s="32">
        <v>69950</v>
      </c>
      <c r="D276" s="32">
        <v>14507</v>
      </c>
      <c r="E276" s="33">
        <f t="shared" si="4"/>
        <v>0.20739099356683346</v>
      </c>
      <c r="F276" s="48" t="s">
        <v>36</v>
      </c>
      <c r="G276" s="1"/>
    </row>
    <row r="277" spans="1:7" s="19" customFormat="1" x14ac:dyDescent="0.2">
      <c r="A277" s="76" t="s">
        <v>861</v>
      </c>
      <c r="B277" s="28" t="s">
        <v>862</v>
      </c>
      <c r="C277" s="32">
        <v>3001</v>
      </c>
      <c r="D277" s="32">
        <v>933</v>
      </c>
      <c r="E277" s="33">
        <f t="shared" si="4"/>
        <v>0.31089636787737424</v>
      </c>
      <c r="F277" s="48" t="s">
        <v>36</v>
      </c>
      <c r="G277" s="1"/>
    </row>
    <row r="278" spans="1:7" s="19" customFormat="1" x14ac:dyDescent="0.2">
      <c r="A278" s="76" t="s">
        <v>865</v>
      </c>
      <c r="B278" s="28" t="s">
        <v>866</v>
      </c>
      <c r="C278" s="32">
        <v>402</v>
      </c>
      <c r="D278" s="32">
        <v>23</v>
      </c>
      <c r="E278" s="33">
        <f t="shared" si="4"/>
        <v>5.721393034825871E-2</v>
      </c>
      <c r="F278" s="48" t="s">
        <v>36</v>
      </c>
    </row>
    <row r="279" spans="1:7" s="19" customFormat="1" x14ac:dyDescent="0.2">
      <c r="A279" s="76" t="s">
        <v>869</v>
      </c>
      <c r="B279" s="28" t="s">
        <v>870</v>
      </c>
      <c r="C279" s="32">
        <v>899</v>
      </c>
      <c r="D279" s="32">
        <v>97</v>
      </c>
      <c r="E279" s="33">
        <f t="shared" si="4"/>
        <v>0.10789766407119021</v>
      </c>
      <c r="F279" s="48" t="s">
        <v>36</v>
      </c>
      <c r="G279" s="1"/>
    </row>
    <row r="280" spans="1:7" s="19" customFormat="1" x14ac:dyDescent="0.2">
      <c r="A280" s="76" t="s">
        <v>873</v>
      </c>
      <c r="B280" s="28" t="s">
        <v>874</v>
      </c>
      <c r="C280" s="32">
        <v>78697</v>
      </c>
      <c r="D280" s="32">
        <v>12858</v>
      </c>
      <c r="E280" s="33">
        <f t="shared" si="4"/>
        <v>0.16338615194988373</v>
      </c>
      <c r="F280" s="48" t="s">
        <v>36</v>
      </c>
    </row>
    <row r="281" spans="1:7" s="19" customFormat="1" x14ac:dyDescent="0.2">
      <c r="A281" s="76" t="s">
        <v>875</v>
      </c>
      <c r="B281" s="28" t="s">
        <v>876</v>
      </c>
      <c r="C281" s="32">
        <v>481</v>
      </c>
      <c r="D281" s="32">
        <v>43</v>
      </c>
      <c r="E281" s="33">
        <f t="shared" si="4"/>
        <v>8.9397089397089402E-2</v>
      </c>
      <c r="F281" s="48" t="s">
        <v>36</v>
      </c>
      <c r="G281" s="1"/>
    </row>
    <row r="282" spans="1:7" s="19" customFormat="1" x14ac:dyDescent="0.2">
      <c r="A282" s="76" t="s">
        <v>879</v>
      </c>
      <c r="B282" s="28" t="s">
        <v>880</v>
      </c>
      <c r="C282" s="32">
        <v>30009</v>
      </c>
      <c r="D282" s="32">
        <v>9198</v>
      </c>
      <c r="E282" s="33">
        <f t="shared" si="4"/>
        <v>0.30650804758572431</v>
      </c>
      <c r="F282" s="48" t="s">
        <v>36</v>
      </c>
    </row>
    <row r="283" spans="1:7" s="19" customFormat="1" x14ac:dyDescent="0.2">
      <c r="A283" s="76" t="s">
        <v>881</v>
      </c>
      <c r="B283" s="28" t="s">
        <v>209</v>
      </c>
      <c r="C283" s="32">
        <v>48509</v>
      </c>
      <c r="D283" s="32">
        <v>7367</v>
      </c>
      <c r="E283" s="33">
        <f t="shared" si="4"/>
        <v>0.15186872539116453</v>
      </c>
      <c r="F283" s="48" t="s">
        <v>36</v>
      </c>
    </row>
    <row r="284" spans="1:7" s="19" customFormat="1" x14ac:dyDescent="0.2">
      <c r="A284" s="76" t="s">
        <v>883</v>
      </c>
      <c r="B284" s="28" t="s">
        <v>439</v>
      </c>
      <c r="C284" s="32">
        <v>86492</v>
      </c>
      <c r="D284" s="32">
        <v>11681</v>
      </c>
      <c r="E284" s="33">
        <f t="shared" si="4"/>
        <v>0.13505295287425426</v>
      </c>
      <c r="F284" s="48" t="s">
        <v>36</v>
      </c>
    </row>
    <row r="285" spans="1:7" s="19" customFormat="1" x14ac:dyDescent="0.2">
      <c r="A285" s="76" t="s">
        <v>885</v>
      </c>
      <c r="B285" s="28" t="s">
        <v>886</v>
      </c>
      <c r="C285" s="32">
        <v>24312</v>
      </c>
      <c r="D285" s="32">
        <v>2637</v>
      </c>
      <c r="E285" s="33">
        <f t="shared" si="4"/>
        <v>0.1084649555774926</v>
      </c>
      <c r="F285" s="48" t="s">
        <v>36</v>
      </c>
      <c r="G285" s="1"/>
    </row>
    <row r="286" spans="1:7" s="19" customFormat="1" x14ac:dyDescent="0.2">
      <c r="A286" s="76" t="s">
        <v>888</v>
      </c>
      <c r="B286" s="28" t="s">
        <v>889</v>
      </c>
      <c r="C286" s="32">
        <v>2164</v>
      </c>
      <c r="D286" s="32">
        <v>26</v>
      </c>
      <c r="E286" s="33">
        <f t="shared" si="4"/>
        <v>1.2014787430683918E-2</v>
      </c>
      <c r="F286" s="48" t="s">
        <v>36</v>
      </c>
    </row>
    <row r="287" spans="1:7" s="19" customFormat="1" x14ac:dyDescent="0.2">
      <c r="A287" s="76" t="s">
        <v>891</v>
      </c>
      <c r="B287" s="28" t="s">
        <v>892</v>
      </c>
      <c r="C287" s="32">
        <v>23999</v>
      </c>
      <c r="D287" s="32">
        <v>4305</v>
      </c>
      <c r="E287" s="33">
        <f t="shared" si="4"/>
        <v>0.17938247426976123</v>
      </c>
      <c r="F287" s="48" t="s">
        <v>36</v>
      </c>
      <c r="G287" s="1"/>
    </row>
    <row r="288" spans="1:7" s="19" customFormat="1" x14ac:dyDescent="0.2">
      <c r="A288" s="76" t="s">
        <v>893</v>
      </c>
      <c r="B288" s="28" t="s">
        <v>894</v>
      </c>
      <c r="C288" s="32">
        <v>651</v>
      </c>
      <c r="D288" s="32">
        <v>108</v>
      </c>
      <c r="E288" s="33">
        <f t="shared" si="4"/>
        <v>0.16589861751152074</v>
      </c>
      <c r="F288" s="48" t="s">
        <v>36</v>
      </c>
      <c r="G288" s="1"/>
    </row>
    <row r="289" spans="1:7" s="19" customFormat="1" x14ac:dyDescent="0.2">
      <c r="A289" s="76" t="s">
        <v>896</v>
      </c>
      <c r="B289" s="28" t="s">
        <v>897</v>
      </c>
      <c r="C289" s="32">
        <v>2091</v>
      </c>
      <c r="D289" s="32">
        <v>477</v>
      </c>
      <c r="E289" s="33">
        <f t="shared" si="4"/>
        <v>0.22812051649928264</v>
      </c>
      <c r="F289" s="48" t="s">
        <v>36</v>
      </c>
      <c r="G289" s="1"/>
    </row>
    <row r="290" spans="1:7" s="19" customFormat="1" x14ac:dyDescent="0.2">
      <c r="A290" s="76" t="s">
        <v>900</v>
      </c>
      <c r="B290" s="28" t="s">
        <v>901</v>
      </c>
      <c r="C290" s="32">
        <v>1013</v>
      </c>
      <c r="D290" s="32">
        <v>58</v>
      </c>
      <c r="E290" s="33">
        <f t="shared" si="4"/>
        <v>5.725567620927937E-2</v>
      </c>
      <c r="F290" s="48" t="s">
        <v>36</v>
      </c>
    </row>
    <row r="291" spans="1:7" s="19" customFormat="1" x14ac:dyDescent="0.2">
      <c r="A291" s="76" t="s">
        <v>904</v>
      </c>
      <c r="B291" s="28" t="s">
        <v>905</v>
      </c>
      <c r="C291" s="32">
        <v>34891</v>
      </c>
      <c r="D291" s="32">
        <v>16582</v>
      </c>
      <c r="E291" s="33">
        <f t="shared" si="4"/>
        <v>0.47525149752085066</v>
      </c>
      <c r="F291" s="48" t="s">
        <v>36</v>
      </c>
      <c r="G291" s="1"/>
    </row>
    <row r="292" spans="1:7" s="19" customFormat="1" x14ac:dyDescent="0.2">
      <c r="A292" s="76" t="s">
        <v>906</v>
      </c>
      <c r="B292" s="28" t="s">
        <v>907</v>
      </c>
      <c r="C292" s="32">
        <v>22627</v>
      </c>
      <c r="D292" s="32">
        <v>3150</v>
      </c>
      <c r="E292" s="33">
        <f t="shared" si="4"/>
        <v>0.13921421310823354</v>
      </c>
      <c r="F292" s="48" t="s">
        <v>36</v>
      </c>
    </row>
    <row r="293" spans="1:7" s="19" customFormat="1" x14ac:dyDescent="0.2">
      <c r="A293" s="76" t="s">
        <v>909</v>
      </c>
      <c r="B293" s="28" t="s">
        <v>910</v>
      </c>
      <c r="C293" s="32">
        <v>2593</v>
      </c>
      <c r="D293" s="32">
        <v>670</v>
      </c>
      <c r="E293" s="33">
        <f t="shared" si="4"/>
        <v>0.25838796760509064</v>
      </c>
      <c r="F293" s="48" t="s">
        <v>36</v>
      </c>
    </row>
    <row r="294" spans="1:7" s="19" customFormat="1" x14ac:dyDescent="0.2">
      <c r="A294" s="76" t="s">
        <v>912</v>
      </c>
      <c r="B294" s="28" t="s">
        <v>913</v>
      </c>
      <c r="C294" s="32">
        <v>8224</v>
      </c>
      <c r="D294" s="32">
        <v>1614</v>
      </c>
      <c r="E294" s="33">
        <f t="shared" si="4"/>
        <v>0.19625486381322957</v>
      </c>
      <c r="F294" s="48" t="s">
        <v>36</v>
      </c>
      <c r="G294" s="1"/>
    </row>
    <row r="295" spans="1:7" s="19" customFormat="1" x14ac:dyDescent="0.2">
      <c r="A295" s="76" t="s">
        <v>914</v>
      </c>
      <c r="B295" s="28" t="s">
        <v>915</v>
      </c>
      <c r="C295" s="32">
        <v>23054</v>
      </c>
      <c r="D295" s="32">
        <v>5312</v>
      </c>
      <c r="E295" s="33">
        <f t="shared" si="4"/>
        <v>0.23041554610913506</v>
      </c>
      <c r="F295" s="48" t="s">
        <v>36</v>
      </c>
      <c r="G295" s="1"/>
    </row>
    <row r="296" spans="1:7" x14ac:dyDescent="0.2">
      <c r="A296" s="76" t="s">
        <v>917</v>
      </c>
      <c r="B296" s="28" t="s">
        <v>918</v>
      </c>
      <c r="C296" s="32">
        <v>824</v>
      </c>
      <c r="D296" s="32">
        <v>31</v>
      </c>
      <c r="E296" s="33">
        <f t="shared" si="4"/>
        <v>3.7621359223300968E-2</v>
      </c>
      <c r="F296" s="48" t="s">
        <v>36</v>
      </c>
      <c r="G296" s="1"/>
    </row>
    <row r="297" spans="1:7" x14ac:dyDescent="0.2">
      <c r="A297" s="76" t="s">
        <v>920</v>
      </c>
      <c r="B297" s="28" t="s">
        <v>921</v>
      </c>
      <c r="C297" s="32">
        <v>73031</v>
      </c>
      <c r="D297" s="32">
        <v>10855</v>
      </c>
      <c r="E297" s="33">
        <f t="shared" si="4"/>
        <v>0.1486355109474059</v>
      </c>
      <c r="F297" s="48" t="s">
        <v>36</v>
      </c>
    </row>
    <row r="298" spans="1:7" s="19" customFormat="1" x14ac:dyDescent="0.2">
      <c r="A298" s="76" t="s">
        <v>923</v>
      </c>
      <c r="B298" s="28" t="s">
        <v>924</v>
      </c>
      <c r="C298" s="32">
        <v>20465</v>
      </c>
      <c r="D298" s="32">
        <v>1363</v>
      </c>
      <c r="E298" s="33">
        <f t="shared" si="4"/>
        <v>6.6601514781333984E-2</v>
      </c>
      <c r="F298" s="48" t="s">
        <v>36</v>
      </c>
      <c r="G298" s="1"/>
    </row>
    <row r="299" spans="1:7" s="19" customFormat="1" x14ac:dyDescent="0.2">
      <c r="A299" s="76" t="s">
        <v>926</v>
      </c>
      <c r="B299" s="28" t="s">
        <v>927</v>
      </c>
      <c r="C299" s="32">
        <v>2970</v>
      </c>
      <c r="D299" s="32">
        <v>380</v>
      </c>
      <c r="E299" s="33">
        <f t="shared" si="4"/>
        <v>0.12794612794612795</v>
      </c>
      <c r="F299" s="48" t="s">
        <v>36</v>
      </c>
    </row>
    <row r="300" spans="1:7" s="19" customFormat="1" x14ac:dyDescent="0.2">
      <c r="A300" s="76" t="s">
        <v>930</v>
      </c>
      <c r="B300" s="28" t="s">
        <v>931</v>
      </c>
      <c r="C300" s="32">
        <v>666</v>
      </c>
      <c r="D300" s="32">
        <v>8</v>
      </c>
      <c r="E300" s="33">
        <f t="shared" si="4"/>
        <v>1.2012012012012012E-2</v>
      </c>
      <c r="F300" s="48" t="s">
        <v>36</v>
      </c>
      <c r="G300" s="1"/>
    </row>
    <row r="301" spans="1:7" s="19" customFormat="1" x14ac:dyDescent="0.2">
      <c r="A301" s="76" t="s">
        <v>933</v>
      </c>
      <c r="B301" s="28" t="s">
        <v>934</v>
      </c>
      <c r="C301" s="32">
        <v>16251</v>
      </c>
      <c r="D301" s="32">
        <v>4687</v>
      </c>
      <c r="E301" s="33">
        <f t="shared" si="4"/>
        <v>0.28841302073718539</v>
      </c>
      <c r="F301" s="48" t="s">
        <v>36</v>
      </c>
    </row>
    <row r="302" spans="1:7" s="19" customFormat="1" x14ac:dyDescent="0.2">
      <c r="A302" s="76" t="s">
        <v>935</v>
      </c>
      <c r="B302" s="28" t="s">
        <v>936</v>
      </c>
      <c r="C302" s="32">
        <v>1764</v>
      </c>
      <c r="D302" s="32">
        <v>57</v>
      </c>
      <c r="E302" s="33">
        <f t="shared" si="4"/>
        <v>3.2312925170068028E-2</v>
      </c>
      <c r="F302" s="48" t="s">
        <v>36</v>
      </c>
      <c r="G302" s="1"/>
    </row>
    <row r="303" spans="1:7" s="19" customFormat="1" x14ac:dyDescent="0.2">
      <c r="A303" s="76" t="s">
        <v>939</v>
      </c>
      <c r="B303" s="28" t="s">
        <v>209</v>
      </c>
      <c r="C303" s="32">
        <v>1443</v>
      </c>
      <c r="D303" s="32">
        <v>139</v>
      </c>
      <c r="E303" s="33">
        <f t="shared" si="4"/>
        <v>9.6327096327096323E-2</v>
      </c>
      <c r="F303" s="48" t="s">
        <v>36</v>
      </c>
      <c r="G303" s="1"/>
    </row>
    <row r="304" spans="1:7" s="19" customFormat="1" x14ac:dyDescent="0.2">
      <c r="A304" s="76" t="s">
        <v>942</v>
      </c>
      <c r="B304" s="28" t="s">
        <v>943</v>
      </c>
      <c r="C304" s="32">
        <v>20411</v>
      </c>
      <c r="D304" s="32">
        <v>10214</v>
      </c>
      <c r="E304" s="33">
        <f t="shared" si="4"/>
        <v>0.50041644211454606</v>
      </c>
      <c r="F304" s="48" t="s">
        <v>36</v>
      </c>
      <c r="G304" s="1"/>
    </row>
    <row r="305" spans="1:7" s="19" customFormat="1" x14ac:dyDescent="0.2">
      <c r="A305" s="76" t="s">
        <v>945</v>
      </c>
      <c r="B305" s="28" t="s">
        <v>946</v>
      </c>
      <c r="C305" s="32">
        <v>95878</v>
      </c>
      <c r="D305" s="32">
        <v>27944</v>
      </c>
      <c r="E305" s="33">
        <f t="shared" si="4"/>
        <v>0.29145372243893281</v>
      </c>
      <c r="F305" s="48" t="s">
        <v>36</v>
      </c>
      <c r="G305" s="1"/>
    </row>
    <row r="306" spans="1:7" s="19" customFormat="1" x14ac:dyDescent="0.2">
      <c r="A306" s="76" t="s">
        <v>947</v>
      </c>
      <c r="B306" s="28" t="s">
        <v>948</v>
      </c>
      <c r="C306" s="32">
        <v>50650</v>
      </c>
      <c r="D306" s="32">
        <v>19021</v>
      </c>
      <c r="E306" s="33">
        <f t="shared" si="4"/>
        <v>0.37553800592300096</v>
      </c>
      <c r="F306" s="48" t="s">
        <v>36</v>
      </c>
      <c r="G306" s="1"/>
    </row>
    <row r="307" spans="1:7" s="19" customFormat="1" x14ac:dyDescent="0.2">
      <c r="A307" s="76" t="s">
        <v>949</v>
      </c>
      <c r="B307" s="28" t="s">
        <v>950</v>
      </c>
      <c r="C307" s="32">
        <v>26310</v>
      </c>
      <c r="D307" s="32">
        <v>6253</v>
      </c>
      <c r="E307" s="33">
        <f t="shared" si="4"/>
        <v>0.23766628658304828</v>
      </c>
      <c r="F307" s="48" t="s">
        <v>36</v>
      </c>
      <c r="G307" s="1"/>
    </row>
    <row r="308" spans="1:7" s="19" customFormat="1" x14ac:dyDescent="0.2">
      <c r="A308" s="76" t="s">
        <v>952</v>
      </c>
      <c r="B308" s="28" t="s">
        <v>953</v>
      </c>
      <c r="C308" s="32">
        <v>5384</v>
      </c>
      <c r="D308" s="32">
        <v>858</v>
      </c>
      <c r="E308" s="33">
        <f t="shared" si="4"/>
        <v>0.15936106983655274</v>
      </c>
      <c r="F308" s="48" t="s">
        <v>36</v>
      </c>
      <c r="G308" s="1"/>
    </row>
    <row r="309" spans="1:7" s="19" customFormat="1" x14ac:dyDescent="0.2">
      <c r="A309" s="76" t="s">
        <v>956</v>
      </c>
      <c r="B309" s="28" t="s">
        <v>957</v>
      </c>
      <c r="C309" s="32">
        <v>4922</v>
      </c>
      <c r="D309" s="32">
        <v>491</v>
      </c>
      <c r="E309" s="33">
        <f t="shared" si="4"/>
        <v>9.975619666802113E-2</v>
      </c>
      <c r="F309" s="48" t="s">
        <v>36</v>
      </c>
      <c r="G309" s="1"/>
    </row>
    <row r="310" spans="1:7" s="19" customFormat="1" x14ac:dyDescent="0.2">
      <c r="A310" s="76" t="s">
        <v>959</v>
      </c>
      <c r="B310" s="28" t="s">
        <v>960</v>
      </c>
      <c r="C310" s="32">
        <v>13678</v>
      </c>
      <c r="D310" s="32">
        <v>3088</v>
      </c>
      <c r="E310" s="33">
        <f t="shared" si="4"/>
        <v>0.22576400058488083</v>
      </c>
      <c r="F310" s="48" t="s">
        <v>36</v>
      </c>
      <c r="G310" s="1"/>
    </row>
    <row r="311" spans="1:7" s="19" customFormat="1" x14ac:dyDescent="0.2">
      <c r="A311" s="76" t="s">
        <v>962</v>
      </c>
      <c r="B311" s="28" t="s">
        <v>963</v>
      </c>
      <c r="C311" s="32">
        <v>57698</v>
      </c>
      <c r="D311" s="32">
        <v>9374</v>
      </c>
      <c r="E311" s="33">
        <f t="shared" si="4"/>
        <v>0.16246663662518632</v>
      </c>
      <c r="F311" s="48" t="s">
        <v>36</v>
      </c>
      <c r="G311" s="1"/>
    </row>
    <row r="312" spans="1:7" s="19" customFormat="1" x14ac:dyDescent="0.2">
      <c r="A312" s="76" t="s">
        <v>965</v>
      </c>
      <c r="B312" s="28" t="s">
        <v>966</v>
      </c>
      <c r="C312" s="32">
        <v>47899</v>
      </c>
      <c r="D312" s="32">
        <v>3687</v>
      </c>
      <c r="E312" s="33">
        <f t="shared" si="4"/>
        <v>7.6974467107872813E-2</v>
      </c>
      <c r="F312" s="48" t="s">
        <v>36</v>
      </c>
    </row>
    <row r="313" spans="1:7" s="19" customFormat="1" x14ac:dyDescent="0.2">
      <c r="A313" s="76" t="s">
        <v>968</v>
      </c>
      <c r="B313" s="28" t="s">
        <v>969</v>
      </c>
      <c r="C313" s="32">
        <v>3223</v>
      </c>
      <c r="D313" s="32">
        <v>1393</v>
      </c>
      <c r="E313" s="33">
        <f t="shared" si="4"/>
        <v>0.43220601923673596</v>
      </c>
      <c r="F313" s="48" t="s">
        <v>36</v>
      </c>
    </row>
    <row r="314" spans="1:7" s="19" customFormat="1" x14ac:dyDescent="0.2">
      <c r="A314" s="76" t="s">
        <v>971</v>
      </c>
      <c r="B314" s="28" t="s">
        <v>972</v>
      </c>
      <c r="C314" s="32">
        <v>484</v>
      </c>
      <c r="D314" s="32">
        <v>25</v>
      </c>
      <c r="E314" s="33">
        <f t="shared" si="4"/>
        <v>5.1652892561983473E-2</v>
      </c>
      <c r="F314" s="48" t="s">
        <v>36</v>
      </c>
    </row>
    <row r="315" spans="1:7" s="19" customFormat="1" x14ac:dyDescent="0.2">
      <c r="A315" s="76" t="s">
        <v>975</v>
      </c>
      <c r="B315" s="28" t="s">
        <v>976</v>
      </c>
      <c r="C315" s="32">
        <v>28289</v>
      </c>
      <c r="D315" s="32">
        <v>3166</v>
      </c>
      <c r="E315" s="33">
        <f t="shared" si="4"/>
        <v>0.11191629255187528</v>
      </c>
      <c r="F315" s="48" t="s">
        <v>36</v>
      </c>
      <c r="G315" s="1"/>
    </row>
    <row r="316" spans="1:7" s="19" customFormat="1" x14ac:dyDescent="0.2">
      <c r="A316" s="76" t="s">
        <v>978</v>
      </c>
      <c r="B316" s="28" t="s">
        <v>979</v>
      </c>
      <c r="C316" s="32">
        <v>1943</v>
      </c>
      <c r="D316" s="32">
        <v>420</v>
      </c>
      <c r="E316" s="33">
        <f t="shared" si="4"/>
        <v>0.2161605764282038</v>
      </c>
      <c r="F316" s="48" t="s">
        <v>36</v>
      </c>
      <c r="G316" s="1"/>
    </row>
    <row r="317" spans="1:7" s="19" customFormat="1" x14ac:dyDescent="0.2">
      <c r="A317" s="76" t="s">
        <v>982</v>
      </c>
      <c r="B317" s="28" t="s">
        <v>983</v>
      </c>
      <c r="C317" s="32">
        <v>103535</v>
      </c>
      <c r="D317" s="32">
        <v>13492</v>
      </c>
      <c r="E317" s="33">
        <f t="shared" si="4"/>
        <v>0.13031342058241174</v>
      </c>
      <c r="F317" s="48" t="s">
        <v>36</v>
      </c>
      <c r="G317" s="1"/>
    </row>
    <row r="318" spans="1:7" s="19" customFormat="1" x14ac:dyDescent="0.2">
      <c r="A318" s="76" t="s">
        <v>984</v>
      </c>
      <c r="B318" s="28" t="s">
        <v>985</v>
      </c>
      <c r="C318" s="32">
        <v>687</v>
      </c>
      <c r="D318" s="32">
        <v>77</v>
      </c>
      <c r="E318" s="33">
        <f t="shared" si="4"/>
        <v>0.11208151382823872</v>
      </c>
      <c r="F318" s="48" t="s">
        <v>36</v>
      </c>
    </row>
    <row r="319" spans="1:7" s="19" customFormat="1" x14ac:dyDescent="0.2">
      <c r="A319" s="76" t="s">
        <v>988</v>
      </c>
      <c r="B319" s="28" t="s">
        <v>989</v>
      </c>
      <c r="C319" s="32">
        <v>38762</v>
      </c>
      <c r="D319" s="32">
        <v>6567</v>
      </c>
      <c r="E319" s="33">
        <f t="shared" si="4"/>
        <v>0.16941850265724162</v>
      </c>
      <c r="F319" s="48" t="s">
        <v>36</v>
      </c>
      <c r="G319" s="1"/>
    </row>
    <row r="320" spans="1:7" s="19" customFormat="1" x14ac:dyDescent="0.2">
      <c r="A320" s="76" t="s">
        <v>990</v>
      </c>
      <c r="B320" s="28" t="s">
        <v>991</v>
      </c>
      <c r="C320" s="32">
        <v>4358</v>
      </c>
      <c r="D320" s="32">
        <v>69</v>
      </c>
      <c r="E320" s="33">
        <f t="shared" si="4"/>
        <v>1.5832950894905919E-2</v>
      </c>
      <c r="F320" s="48" t="s">
        <v>36</v>
      </c>
    </row>
    <row r="321" spans="1:7" s="19" customFormat="1" x14ac:dyDescent="0.2">
      <c r="A321" s="76" t="s">
        <v>993</v>
      </c>
      <c r="B321" s="28" t="s">
        <v>994</v>
      </c>
      <c r="C321" s="32">
        <v>2633</v>
      </c>
      <c r="D321" s="32">
        <v>170</v>
      </c>
      <c r="E321" s="33">
        <f t="shared" si="4"/>
        <v>6.456513482719331E-2</v>
      </c>
      <c r="F321" s="48" t="s">
        <v>36</v>
      </c>
    </row>
    <row r="322" spans="1:7" s="19" customFormat="1" x14ac:dyDescent="0.2">
      <c r="A322" s="76" t="s">
        <v>996</v>
      </c>
      <c r="B322" s="28" t="s">
        <v>997</v>
      </c>
      <c r="C322" s="32">
        <v>18866</v>
      </c>
      <c r="D322" s="32">
        <v>6657</v>
      </c>
      <c r="E322" s="33">
        <f t="shared" si="4"/>
        <v>0.35285699141312415</v>
      </c>
      <c r="F322" s="48" t="s">
        <v>36</v>
      </c>
      <c r="G322" s="1"/>
    </row>
    <row r="323" spans="1:7" s="19" customFormat="1" x14ac:dyDescent="0.2">
      <c r="A323" s="76" t="s">
        <v>998</v>
      </c>
      <c r="B323" s="28" t="s">
        <v>999</v>
      </c>
      <c r="C323" s="32">
        <v>26775</v>
      </c>
      <c r="D323" s="32">
        <v>11764</v>
      </c>
      <c r="E323" s="33">
        <f t="shared" si="4"/>
        <v>0.43936507936507935</v>
      </c>
      <c r="F323" s="48" t="s">
        <v>36</v>
      </c>
      <c r="G323" s="1"/>
    </row>
    <row r="324" spans="1:7" s="19" customFormat="1" x14ac:dyDescent="0.2">
      <c r="A324" s="76" t="s">
        <v>1000</v>
      </c>
      <c r="B324" s="28" t="s">
        <v>1001</v>
      </c>
      <c r="C324" s="32">
        <v>22575</v>
      </c>
      <c r="D324" s="32">
        <v>9217</v>
      </c>
      <c r="E324" s="33">
        <f t="shared" si="4"/>
        <v>0.40828349944629017</v>
      </c>
      <c r="F324" s="48" t="s">
        <v>36</v>
      </c>
    </row>
    <row r="325" spans="1:7" s="19" customFormat="1" x14ac:dyDescent="0.2">
      <c r="A325" s="76" t="s">
        <v>1002</v>
      </c>
      <c r="B325" s="28" t="s">
        <v>1003</v>
      </c>
      <c r="C325" s="32">
        <v>36925</v>
      </c>
      <c r="D325" s="32">
        <v>2657</v>
      </c>
      <c r="E325" s="33">
        <f t="shared" si="4"/>
        <v>7.1956668923493575E-2</v>
      </c>
      <c r="F325" s="48" t="s">
        <v>36</v>
      </c>
      <c r="G325" s="1"/>
    </row>
    <row r="326" spans="1:7" s="19" customFormat="1" x14ac:dyDescent="0.2">
      <c r="A326" s="76" t="s">
        <v>1005</v>
      </c>
      <c r="B326" s="28" t="s">
        <v>1006</v>
      </c>
      <c r="C326" s="32">
        <v>15026</v>
      </c>
      <c r="D326" s="32">
        <v>4946</v>
      </c>
      <c r="E326" s="33">
        <f t="shared" si="4"/>
        <v>0.32916278450685477</v>
      </c>
      <c r="F326" s="48" t="s">
        <v>36</v>
      </c>
      <c r="G326" s="1"/>
    </row>
    <row r="327" spans="1:7" s="19" customFormat="1" x14ac:dyDescent="0.2">
      <c r="A327" s="76" t="s">
        <v>1008</v>
      </c>
      <c r="B327" s="28" t="s">
        <v>1009</v>
      </c>
      <c r="C327" s="32">
        <v>1130</v>
      </c>
      <c r="D327" s="32">
        <v>54</v>
      </c>
      <c r="E327" s="33">
        <f t="shared" ref="E327:E389" si="5">D327/C327</f>
        <v>4.7787610619469026E-2</v>
      </c>
      <c r="F327" s="48" t="s">
        <v>36</v>
      </c>
      <c r="G327" s="1"/>
    </row>
    <row r="328" spans="1:7" s="19" customFormat="1" x14ac:dyDescent="0.2">
      <c r="A328" s="76" t="s">
        <v>1011</v>
      </c>
      <c r="B328" s="28" t="s">
        <v>1012</v>
      </c>
      <c r="C328" s="32">
        <v>26120</v>
      </c>
      <c r="D328" s="32">
        <v>4139</v>
      </c>
      <c r="E328" s="33">
        <f t="shared" si="5"/>
        <v>0.15846094946401226</v>
      </c>
      <c r="F328" s="48" t="s">
        <v>36</v>
      </c>
      <c r="G328" s="1"/>
    </row>
    <row r="329" spans="1:7" s="19" customFormat="1" x14ac:dyDescent="0.2">
      <c r="A329" s="76" t="s">
        <v>1013</v>
      </c>
      <c r="B329" s="28" t="s">
        <v>1014</v>
      </c>
      <c r="C329" s="32">
        <v>21450</v>
      </c>
      <c r="D329" s="32">
        <v>5856</v>
      </c>
      <c r="E329" s="33">
        <f t="shared" si="5"/>
        <v>0.27300699300699299</v>
      </c>
      <c r="F329" s="48" t="s">
        <v>36</v>
      </c>
      <c r="G329" s="1"/>
    </row>
    <row r="330" spans="1:7" s="19" customFormat="1" x14ac:dyDescent="0.2">
      <c r="A330" s="76" t="s">
        <v>1015</v>
      </c>
      <c r="B330" s="28" t="s">
        <v>1016</v>
      </c>
      <c r="C330" s="32">
        <v>24817</v>
      </c>
      <c r="D330" s="32">
        <v>2388</v>
      </c>
      <c r="E330" s="33">
        <f t="shared" si="5"/>
        <v>9.6224362332272231E-2</v>
      </c>
      <c r="F330" s="48" t="s">
        <v>36</v>
      </c>
      <c r="G330" s="1"/>
    </row>
    <row r="331" spans="1:7" s="19" customFormat="1" x14ac:dyDescent="0.2">
      <c r="A331" s="76" t="s">
        <v>1019</v>
      </c>
      <c r="B331" s="28" t="s">
        <v>1020</v>
      </c>
      <c r="C331" s="32">
        <v>23443</v>
      </c>
      <c r="D331" s="32">
        <v>7297</v>
      </c>
      <c r="E331" s="33">
        <f t="shared" si="5"/>
        <v>0.31126562300046923</v>
      </c>
      <c r="F331" s="48" t="s">
        <v>36</v>
      </c>
    </row>
    <row r="332" spans="1:7" s="19" customFormat="1" x14ac:dyDescent="0.2">
      <c r="A332" s="76" t="s">
        <v>1021</v>
      </c>
      <c r="B332" s="28" t="s">
        <v>1022</v>
      </c>
      <c r="C332" s="32">
        <v>25209</v>
      </c>
      <c r="D332" s="32">
        <v>7859</v>
      </c>
      <c r="E332" s="33">
        <f t="shared" si="5"/>
        <v>0.31175373874409934</v>
      </c>
      <c r="F332" s="48" t="s">
        <v>36</v>
      </c>
      <c r="G332" s="1"/>
    </row>
    <row r="333" spans="1:7" s="19" customFormat="1" x14ac:dyDescent="0.2">
      <c r="A333" s="76" t="s">
        <v>1023</v>
      </c>
      <c r="B333" s="28" t="s">
        <v>1024</v>
      </c>
      <c r="C333" s="32">
        <v>2156</v>
      </c>
      <c r="D333" s="32">
        <v>108</v>
      </c>
      <c r="E333" s="33">
        <f t="shared" si="5"/>
        <v>5.0092764378478663E-2</v>
      </c>
      <c r="F333" s="48" t="s">
        <v>36</v>
      </c>
      <c r="G333" s="1"/>
    </row>
    <row r="334" spans="1:7" s="19" customFormat="1" x14ac:dyDescent="0.2">
      <c r="A334" s="76" t="s">
        <v>1025</v>
      </c>
      <c r="B334" s="28" t="s">
        <v>1026</v>
      </c>
      <c r="C334" s="32">
        <v>45154</v>
      </c>
      <c r="D334" s="32">
        <v>20786</v>
      </c>
      <c r="E334" s="33">
        <f t="shared" si="5"/>
        <v>0.46033573991230015</v>
      </c>
      <c r="F334" s="48" t="s">
        <v>36</v>
      </c>
    </row>
    <row r="335" spans="1:7" s="19" customFormat="1" x14ac:dyDescent="0.2">
      <c r="A335" s="76" t="s">
        <v>1027</v>
      </c>
      <c r="B335" s="28" t="s">
        <v>1028</v>
      </c>
      <c r="C335" s="32">
        <v>52246</v>
      </c>
      <c r="D335" s="32">
        <v>24796</v>
      </c>
      <c r="E335" s="33">
        <f t="shared" si="5"/>
        <v>0.47460092638670903</v>
      </c>
      <c r="F335" s="48" t="s">
        <v>36</v>
      </c>
      <c r="G335" s="1"/>
    </row>
    <row r="336" spans="1:7" s="19" customFormat="1" x14ac:dyDescent="0.2">
      <c r="A336" s="76" t="s">
        <v>1029</v>
      </c>
      <c r="B336" s="28" t="s">
        <v>1030</v>
      </c>
      <c r="C336" s="32">
        <v>20110</v>
      </c>
      <c r="D336" s="32">
        <v>2660</v>
      </c>
      <c r="E336" s="33">
        <f t="shared" si="5"/>
        <v>0.13227250124316262</v>
      </c>
      <c r="F336" s="48" t="s">
        <v>36</v>
      </c>
    </row>
    <row r="337" spans="1:10" s="19" customFormat="1" x14ac:dyDescent="0.2">
      <c r="A337" s="76" t="s">
        <v>1031</v>
      </c>
      <c r="B337" s="28" t="s">
        <v>1032</v>
      </c>
      <c r="C337" s="32">
        <v>608</v>
      </c>
      <c r="D337" s="32">
        <v>50</v>
      </c>
      <c r="E337" s="33">
        <f t="shared" si="5"/>
        <v>8.2236842105263164E-2</v>
      </c>
      <c r="F337" s="48" t="s">
        <v>36</v>
      </c>
    </row>
    <row r="338" spans="1:10" s="19" customFormat="1" x14ac:dyDescent="0.2">
      <c r="A338" s="76" t="s">
        <v>1035</v>
      </c>
      <c r="B338" s="28" t="s">
        <v>1036</v>
      </c>
      <c r="C338" s="32">
        <v>18143</v>
      </c>
      <c r="D338" s="32">
        <v>3311</v>
      </c>
      <c r="E338" s="33">
        <f t="shared" si="5"/>
        <v>0.18249462602656671</v>
      </c>
      <c r="F338" s="48" t="s">
        <v>36</v>
      </c>
    </row>
    <row r="339" spans="1:10" s="19" customFormat="1" x14ac:dyDescent="0.2">
      <c r="A339" s="76" t="s">
        <v>1037</v>
      </c>
      <c r="B339" s="28" t="s">
        <v>1038</v>
      </c>
      <c r="C339" s="32">
        <v>10468</v>
      </c>
      <c r="D339" s="32">
        <v>1350</v>
      </c>
      <c r="E339" s="33">
        <f t="shared" si="5"/>
        <v>0.12896446312571647</v>
      </c>
      <c r="F339" s="48" t="s">
        <v>36</v>
      </c>
    </row>
    <row r="340" spans="1:10" s="19" customFormat="1" x14ac:dyDescent="0.2">
      <c r="A340" s="76" t="s">
        <v>1040</v>
      </c>
      <c r="B340" s="28" t="s">
        <v>1041</v>
      </c>
      <c r="C340" s="32">
        <v>31116</v>
      </c>
      <c r="D340" s="32">
        <v>11033</v>
      </c>
      <c r="E340" s="33">
        <f t="shared" si="5"/>
        <v>0.35457642370484638</v>
      </c>
      <c r="F340" s="48" t="s">
        <v>36</v>
      </c>
      <c r="G340" s="1"/>
    </row>
    <row r="341" spans="1:10" s="19" customFormat="1" x14ac:dyDescent="0.2">
      <c r="A341" s="76" t="s">
        <v>1043</v>
      </c>
      <c r="B341" s="28" t="s">
        <v>1044</v>
      </c>
      <c r="C341" s="32">
        <v>18570</v>
      </c>
      <c r="D341" s="32">
        <v>3885</v>
      </c>
      <c r="E341" s="33">
        <f t="shared" si="5"/>
        <v>0.20920840064620355</v>
      </c>
      <c r="F341" s="48" t="s">
        <v>36</v>
      </c>
      <c r="G341" s="1"/>
    </row>
    <row r="342" spans="1:10" s="19" customFormat="1" x14ac:dyDescent="0.2">
      <c r="A342" s="76" t="s">
        <v>1045</v>
      </c>
      <c r="B342" s="28" t="s">
        <v>1046</v>
      </c>
      <c r="C342" s="32">
        <v>36875</v>
      </c>
      <c r="D342" s="32">
        <v>16848</v>
      </c>
      <c r="E342" s="33">
        <f t="shared" si="5"/>
        <v>0.45689491525423731</v>
      </c>
      <c r="F342" s="48" t="s">
        <v>36</v>
      </c>
    </row>
    <row r="343" spans="1:10" s="19" customFormat="1" x14ac:dyDescent="0.2">
      <c r="A343" s="85" t="s">
        <v>1048</v>
      </c>
      <c r="B343" s="28" t="s">
        <v>1049</v>
      </c>
      <c r="C343" s="32">
        <v>389</v>
      </c>
      <c r="D343" s="32">
        <v>73</v>
      </c>
      <c r="E343" s="33">
        <f t="shared" si="5"/>
        <v>0.18766066838046272</v>
      </c>
      <c r="F343" s="48" t="s">
        <v>36</v>
      </c>
    </row>
    <row r="344" spans="1:10" s="19" customFormat="1" x14ac:dyDescent="0.2">
      <c r="A344" s="76" t="s">
        <v>1051</v>
      </c>
      <c r="B344" s="28" t="s">
        <v>1052</v>
      </c>
      <c r="C344" s="32">
        <v>17172</v>
      </c>
      <c r="D344" s="32">
        <v>2999</v>
      </c>
      <c r="E344" s="33">
        <f t="shared" si="5"/>
        <v>0.17464477055672023</v>
      </c>
      <c r="F344" s="48" t="s">
        <v>36</v>
      </c>
      <c r="H344" s="1"/>
      <c r="I344" s="1"/>
      <c r="J344" s="1"/>
    </row>
    <row r="345" spans="1:10" s="19" customFormat="1" x14ac:dyDescent="0.2">
      <c r="A345" s="76" t="s">
        <v>1054</v>
      </c>
      <c r="B345" s="28" t="s">
        <v>1055</v>
      </c>
      <c r="C345" s="32">
        <v>28532</v>
      </c>
      <c r="D345" s="32">
        <v>6011</v>
      </c>
      <c r="E345" s="33">
        <f t="shared" si="5"/>
        <v>0.21067573251086499</v>
      </c>
      <c r="F345" s="48" t="s">
        <v>36</v>
      </c>
      <c r="G345" s="1"/>
      <c r="H345" s="1"/>
      <c r="I345" s="1"/>
      <c r="J345" s="1"/>
    </row>
    <row r="346" spans="1:10" s="19" customFormat="1" x14ac:dyDescent="0.2">
      <c r="A346" s="76" t="s">
        <v>1057</v>
      </c>
      <c r="B346" s="28" t="s">
        <v>1058</v>
      </c>
      <c r="C346" s="32">
        <v>15492</v>
      </c>
      <c r="D346" s="32">
        <v>7914</v>
      </c>
      <c r="E346" s="33">
        <f t="shared" si="5"/>
        <v>0.51084430673896208</v>
      </c>
      <c r="F346" s="48" t="s">
        <v>36</v>
      </c>
      <c r="G346" s="1"/>
      <c r="H346" s="1"/>
      <c r="I346" s="1"/>
      <c r="J346" s="1"/>
    </row>
    <row r="347" spans="1:10" s="19" customFormat="1" x14ac:dyDescent="0.2">
      <c r="A347" s="76" t="s">
        <v>1060</v>
      </c>
      <c r="B347" s="28" t="s">
        <v>1061</v>
      </c>
      <c r="C347" s="32">
        <v>1680</v>
      </c>
      <c r="D347" s="32">
        <v>194</v>
      </c>
      <c r="E347" s="33">
        <f t="shared" si="5"/>
        <v>0.11547619047619048</v>
      </c>
      <c r="F347" s="48" t="s">
        <v>36</v>
      </c>
      <c r="H347" s="1"/>
      <c r="I347" s="1"/>
      <c r="J347" s="1"/>
    </row>
    <row r="348" spans="1:10" s="19" customFormat="1" x14ac:dyDescent="0.2">
      <c r="A348" s="76" t="s">
        <v>1063</v>
      </c>
      <c r="B348" s="28" t="s">
        <v>1064</v>
      </c>
      <c r="C348" s="32">
        <v>71904</v>
      </c>
      <c r="D348" s="32">
        <v>3526</v>
      </c>
      <c r="E348" s="33">
        <f t="shared" si="5"/>
        <v>4.9037605696484202E-2</v>
      </c>
      <c r="F348" s="48" t="s">
        <v>36</v>
      </c>
      <c r="G348" s="1"/>
      <c r="H348" s="1"/>
      <c r="I348" s="1"/>
      <c r="J348" s="1"/>
    </row>
    <row r="349" spans="1:10" s="19" customFormat="1" x14ac:dyDescent="0.2">
      <c r="A349" s="76" t="s">
        <v>1065</v>
      </c>
      <c r="B349" s="28" t="s">
        <v>1066</v>
      </c>
      <c r="C349" s="32">
        <v>55161</v>
      </c>
      <c r="D349" s="32">
        <v>8182</v>
      </c>
      <c r="E349" s="33">
        <f t="shared" si="5"/>
        <v>0.14832943565200052</v>
      </c>
      <c r="F349" s="48" t="s">
        <v>36</v>
      </c>
      <c r="G349" s="1"/>
      <c r="H349" s="1"/>
      <c r="I349" s="1"/>
      <c r="J349" s="1"/>
    </row>
    <row r="350" spans="1:10" s="19" customFormat="1" x14ac:dyDescent="0.2">
      <c r="A350" s="76" t="s">
        <v>1067</v>
      </c>
      <c r="B350" s="28" t="s">
        <v>1068</v>
      </c>
      <c r="C350" s="32">
        <v>20115</v>
      </c>
      <c r="D350" s="32">
        <v>3005</v>
      </c>
      <c r="E350" s="33">
        <f t="shared" si="5"/>
        <v>0.14939100173999503</v>
      </c>
      <c r="F350" s="48" t="s">
        <v>36</v>
      </c>
      <c r="H350" s="1"/>
      <c r="I350" s="1"/>
      <c r="J350" s="1"/>
    </row>
    <row r="351" spans="1:10" s="19" customFormat="1" x14ac:dyDescent="0.2">
      <c r="A351" s="76" t="s">
        <v>1069</v>
      </c>
      <c r="B351" s="28" t="s">
        <v>1070</v>
      </c>
      <c r="C351" s="32">
        <v>7541</v>
      </c>
      <c r="D351" s="32">
        <v>1089</v>
      </c>
      <c r="E351" s="33">
        <f t="shared" si="5"/>
        <v>0.14441055562922689</v>
      </c>
      <c r="F351" s="48" t="s">
        <v>36</v>
      </c>
      <c r="G351" s="1"/>
      <c r="H351" s="1"/>
      <c r="I351" s="1"/>
      <c r="J351" s="1"/>
    </row>
    <row r="352" spans="1:10" s="19" customFormat="1" x14ac:dyDescent="0.2">
      <c r="A352" s="76" t="s">
        <v>1072</v>
      </c>
      <c r="B352" s="28" t="s">
        <v>1073</v>
      </c>
      <c r="C352" s="32">
        <v>23416</v>
      </c>
      <c r="D352" s="32">
        <v>3357</v>
      </c>
      <c r="E352" s="33">
        <f t="shared" si="5"/>
        <v>0.14336351212845919</v>
      </c>
      <c r="F352" s="48" t="s">
        <v>36</v>
      </c>
      <c r="H352" s="1"/>
      <c r="I352" s="1"/>
      <c r="J352" s="1"/>
    </row>
    <row r="353" spans="1:10" s="19" customFormat="1" x14ac:dyDescent="0.2">
      <c r="A353" s="76" t="s">
        <v>1075</v>
      </c>
      <c r="B353" s="28" t="s">
        <v>1076</v>
      </c>
      <c r="C353" s="32">
        <v>5511</v>
      </c>
      <c r="D353" s="32">
        <v>1083</v>
      </c>
      <c r="E353" s="33">
        <f t="shared" si="5"/>
        <v>0.19651605879150788</v>
      </c>
      <c r="F353" s="48" t="s">
        <v>36</v>
      </c>
      <c r="G353" s="1"/>
      <c r="H353" s="1"/>
      <c r="I353" s="1"/>
      <c r="J353" s="1"/>
    </row>
    <row r="354" spans="1:10" s="19" customFormat="1" x14ac:dyDescent="0.2">
      <c r="A354" s="76" t="s">
        <v>1079</v>
      </c>
      <c r="B354" s="28" t="s">
        <v>1080</v>
      </c>
      <c r="C354" s="32">
        <v>7025</v>
      </c>
      <c r="D354" s="32">
        <v>1705</v>
      </c>
      <c r="E354" s="33">
        <f t="shared" si="5"/>
        <v>0.24270462633451959</v>
      </c>
      <c r="F354" s="48" t="s">
        <v>36</v>
      </c>
      <c r="H354" s="1"/>
      <c r="I354" s="1"/>
      <c r="J354" s="1"/>
    </row>
    <row r="355" spans="1:10" s="19" customFormat="1" x14ac:dyDescent="0.2">
      <c r="A355" s="76" t="s">
        <v>1082</v>
      </c>
      <c r="B355" s="28" t="s">
        <v>1083</v>
      </c>
      <c r="C355" s="32">
        <v>20041</v>
      </c>
      <c r="D355" s="32">
        <v>4324</v>
      </c>
      <c r="E355" s="33">
        <f t="shared" si="5"/>
        <v>0.21575769672172046</v>
      </c>
      <c r="F355" s="48" t="s">
        <v>36</v>
      </c>
      <c r="G355" s="1"/>
      <c r="H355" s="1"/>
      <c r="I355" s="1"/>
      <c r="J355" s="1"/>
    </row>
    <row r="356" spans="1:10" s="19" customFormat="1" x14ac:dyDescent="0.2">
      <c r="A356" s="76" t="s">
        <v>1086</v>
      </c>
      <c r="B356" s="28" t="s">
        <v>1087</v>
      </c>
      <c r="C356" s="32">
        <v>2617</v>
      </c>
      <c r="D356" s="32">
        <v>302</v>
      </c>
      <c r="E356" s="33">
        <f t="shared" si="5"/>
        <v>0.11539931218952999</v>
      </c>
      <c r="F356" s="48" t="s">
        <v>36</v>
      </c>
      <c r="G356" s="1"/>
      <c r="H356" s="1"/>
      <c r="I356" s="1"/>
      <c r="J356" s="1"/>
    </row>
    <row r="357" spans="1:10" s="19" customFormat="1" x14ac:dyDescent="0.2">
      <c r="A357" s="76" t="s">
        <v>1090</v>
      </c>
      <c r="B357" s="28" t="s">
        <v>1091</v>
      </c>
      <c r="C357" s="32">
        <v>18508</v>
      </c>
      <c r="D357" s="32">
        <v>1406</v>
      </c>
      <c r="E357" s="33">
        <f t="shared" si="5"/>
        <v>7.5967149340825588E-2</v>
      </c>
      <c r="F357" s="48" t="s">
        <v>36</v>
      </c>
      <c r="G357" s="1"/>
      <c r="H357" s="1"/>
      <c r="I357" s="1"/>
      <c r="J357" s="1"/>
    </row>
    <row r="358" spans="1:10" s="19" customFormat="1" x14ac:dyDescent="0.2">
      <c r="A358" s="76" t="s">
        <v>1092</v>
      </c>
      <c r="B358" s="28" t="s">
        <v>1093</v>
      </c>
      <c r="C358" s="32">
        <v>112828</v>
      </c>
      <c r="D358" s="32">
        <v>15550</v>
      </c>
      <c r="E358" s="33">
        <f t="shared" si="5"/>
        <v>0.13782039919169001</v>
      </c>
      <c r="F358" s="48" t="s">
        <v>36</v>
      </c>
      <c r="H358" s="1"/>
      <c r="I358" s="1"/>
      <c r="J358" s="1"/>
    </row>
    <row r="359" spans="1:10" s="19" customFormat="1" x14ac:dyDescent="0.2">
      <c r="A359" s="76" t="s">
        <v>1095</v>
      </c>
      <c r="B359" s="28" t="s">
        <v>1096</v>
      </c>
      <c r="C359" s="32">
        <v>6415</v>
      </c>
      <c r="D359" s="32">
        <v>987</v>
      </c>
      <c r="E359" s="33">
        <f t="shared" si="5"/>
        <v>0.15385814497272018</v>
      </c>
      <c r="F359" s="48" t="s">
        <v>36</v>
      </c>
      <c r="G359" s="1"/>
      <c r="H359" s="1"/>
      <c r="I359" s="1"/>
      <c r="J359" s="1"/>
    </row>
    <row r="360" spans="1:10" s="19" customFormat="1" x14ac:dyDescent="0.2">
      <c r="A360" s="76" t="s">
        <v>1098</v>
      </c>
      <c r="B360" s="28" t="s">
        <v>1099</v>
      </c>
      <c r="C360" s="32">
        <v>3410</v>
      </c>
      <c r="D360" s="32">
        <v>422</v>
      </c>
      <c r="E360" s="33">
        <f t="shared" si="5"/>
        <v>0.12375366568914956</v>
      </c>
      <c r="F360" s="48" t="s">
        <v>36</v>
      </c>
      <c r="H360" s="1"/>
      <c r="I360" s="1"/>
      <c r="J360" s="1"/>
    </row>
    <row r="361" spans="1:10" s="19" customFormat="1" x14ac:dyDescent="0.2">
      <c r="A361" s="76" t="s">
        <v>1102</v>
      </c>
      <c r="B361" s="28" t="s">
        <v>1103</v>
      </c>
      <c r="C361" s="32">
        <v>3427</v>
      </c>
      <c r="D361" s="32">
        <v>492</v>
      </c>
      <c r="E361" s="33">
        <f t="shared" si="5"/>
        <v>0.14356580099212138</v>
      </c>
      <c r="F361" s="48" t="s">
        <v>36</v>
      </c>
      <c r="H361" s="1"/>
      <c r="I361" s="1"/>
      <c r="J361" s="1"/>
    </row>
    <row r="362" spans="1:10" s="19" customFormat="1" x14ac:dyDescent="0.2">
      <c r="A362" s="80" t="s">
        <v>1105</v>
      </c>
      <c r="B362" s="28" t="s">
        <v>1106</v>
      </c>
      <c r="C362" s="32">
        <v>8155</v>
      </c>
      <c r="D362" s="32">
        <v>821</v>
      </c>
      <c r="E362" s="33">
        <f t="shared" si="5"/>
        <v>0.10067443286327407</v>
      </c>
      <c r="F362" s="48" t="s">
        <v>36</v>
      </c>
      <c r="H362" s="1"/>
      <c r="I362" s="1"/>
      <c r="J362" s="1"/>
    </row>
    <row r="363" spans="1:10" s="19" customFormat="1" x14ac:dyDescent="0.2">
      <c r="A363" s="80" t="s">
        <v>1108</v>
      </c>
      <c r="B363" s="28" t="s">
        <v>1109</v>
      </c>
      <c r="C363" s="32">
        <v>11955</v>
      </c>
      <c r="D363" s="32">
        <v>305</v>
      </c>
      <c r="E363" s="33">
        <f t="shared" si="5"/>
        <v>2.5512337933918862E-2</v>
      </c>
      <c r="F363" s="48" t="s">
        <v>36</v>
      </c>
      <c r="G363" s="1"/>
      <c r="H363" s="1"/>
      <c r="I363" s="1"/>
      <c r="J363" s="1"/>
    </row>
    <row r="364" spans="1:10" s="19" customFormat="1" x14ac:dyDescent="0.2">
      <c r="A364" s="80" t="s">
        <v>1111</v>
      </c>
      <c r="B364" s="28" t="s">
        <v>1112</v>
      </c>
      <c r="C364" s="32">
        <v>24508</v>
      </c>
      <c r="D364" s="32">
        <v>7266</v>
      </c>
      <c r="E364" s="33">
        <f t="shared" si="5"/>
        <v>0.29647462053207119</v>
      </c>
      <c r="F364" s="48" t="s">
        <v>36</v>
      </c>
      <c r="H364" s="1"/>
      <c r="I364" s="1"/>
      <c r="J364" s="1"/>
    </row>
    <row r="365" spans="1:10" s="19" customFormat="1" x14ac:dyDescent="0.2">
      <c r="A365" s="80" t="s">
        <v>1113</v>
      </c>
      <c r="B365" s="28" t="s">
        <v>1114</v>
      </c>
      <c r="C365" s="32">
        <v>22853</v>
      </c>
      <c r="D365" s="32">
        <v>7169</v>
      </c>
      <c r="E365" s="33">
        <f t="shared" si="5"/>
        <v>0.31370060823524265</v>
      </c>
      <c r="F365" s="48" t="s">
        <v>36</v>
      </c>
      <c r="G365" s="1"/>
      <c r="H365" s="1"/>
      <c r="I365" s="1"/>
      <c r="J365" s="1"/>
    </row>
    <row r="366" spans="1:10" s="19" customFormat="1" x14ac:dyDescent="0.2">
      <c r="A366" s="80" t="s">
        <v>1116</v>
      </c>
      <c r="B366" s="28" t="s">
        <v>1117</v>
      </c>
      <c r="C366" s="32">
        <v>710</v>
      </c>
      <c r="D366" s="32">
        <v>43</v>
      </c>
      <c r="E366" s="33">
        <f t="shared" si="5"/>
        <v>6.0563380281690143E-2</v>
      </c>
      <c r="F366" s="48" t="s">
        <v>36</v>
      </c>
      <c r="H366" s="1"/>
      <c r="I366" s="1"/>
      <c r="J366" s="1"/>
    </row>
    <row r="367" spans="1:10" s="19" customFormat="1" x14ac:dyDescent="0.2">
      <c r="A367" s="80" t="s">
        <v>1120</v>
      </c>
      <c r="B367" s="28" t="s">
        <v>1121</v>
      </c>
      <c r="C367" s="32">
        <v>4762</v>
      </c>
      <c r="D367" s="32">
        <v>229</v>
      </c>
      <c r="E367" s="33">
        <f t="shared" si="5"/>
        <v>4.8089038219235616E-2</v>
      </c>
      <c r="F367" s="48" t="s">
        <v>36</v>
      </c>
      <c r="H367" s="1"/>
      <c r="I367" s="1"/>
      <c r="J367" s="1"/>
    </row>
    <row r="368" spans="1:10" s="19" customFormat="1" x14ac:dyDescent="0.2">
      <c r="A368" s="80" t="s">
        <v>1123</v>
      </c>
      <c r="B368" s="28" t="s">
        <v>1124</v>
      </c>
      <c r="C368" s="32">
        <v>7804</v>
      </c>
      <c r="D368" s="32">
        <v>1149</v>
      </c>
      <c r="E368" s="33">
        <f t="shared" si="5"/>
        <v>0.14723218862121989</v>
      </c>
      <c r="F368" s="48" t="s">
        <v>36</v>
      </c>
      <c r="H368" s="1"/>
      <c r="I368" s="1"/>
      <c r="J368" s="1"/>
    </row>
    <row r="369" spans="1:10" s="19" customFormat="1" x14ac:dyDescent="0.2">
      <c r="A369" s="80" t="s">
        <v>1126</v>
      </c>
      <c r="B369" s="28" t="s">
        <v>1127</v>
      </c>
      <c r="C369" s="32">
        <v>1599</v>
      </c>
      <c r="D369" s="32">
        <v>397</v>
      </c>
      <c r="E369" s="33">
        <f t="shared" si="5"/>
        <v>0.24828017510944339</v>
      </c>
      <c r="F369" s="48" t="s">
        <v>36</v>
      </c>
      <c r="G369" s="1"/>
      <c r="H369" s="1"/>
      <c r="I369" s="1"/>
      <c r="J369" s="1"/>
    </row>
    <row r="370" spans="1:10" s="19" customFormat="1" x14ac:dyDescent="0.2">
      <c r="A370" s="80" t="s">
        <v>1130</v>
      </c>
      <c r="B370" s="28" t="s">
        <v>1131</v>
      </c>
      <c r="C370" s="32">
        <v>489</v>
      </c>
      <c r="D370" s="32">
        <v>34</v>
      </c>
      <c r="E370" s="33">
        <f t="shared" si="5"/>
        <v>6.9529652351738247E-2</v>
      </c>
      <c r="F370" s="48" t="s">
        <v>36</v>
      </c>
      <c r="H370" s="1"/>
      <c r="I370" s="1"/>
      <c r="J370" s="1"/>
    </row>
    <row r="371" spans="1:10" s="19" customFormat="1" x14ac:dyDescent="0.2">
      <c r="A371" s="80" t="s">
        <v>1134</v>
      </c>
      <c r="B371" s="28" t="s">
        <v>1135</v>
      </c>
      <c r="C371" s="32">
        <v>9526</v>
      </c>
      <c r="D371" s="32">
        <v>1741</v>
      </c>
      <c r="E371" s="33">
        <f t="shared" si="5"/>
        <v>0.18276296451816082</v>
      </c>
      <c r="F371" s="48" t="s">
        <v>36</v>
      </c>
      <c r="H371" s="1"/>
      <c r="I371" s="1"/>
      <c r="J371" s="1"/>
    </row>
    <row r="372" spans="1:10" s="19" customFormat="1" x14ac:dyDescent="0.2">
      <c r="A372" s="81" t="s">
        <v>1136</v>
      </c>
      <c r="B372" s="28" t="s">
        <v>1137</v>
      </c>
      <c r="C372" s="32">
        <v>19668</v>
      </c>
      <c r="D372" s="32">
        <v>9309</v>
      </c>
      <c r="E372" s="33">
        <f t="shared" si="5"/>
        <v>0.47330689444783403</v>
      </c>
      <c r="F372" s="48" t="s">
        <v>36</v>
      </c>
      <c r="G372" s="1"/>
      <c r="H372" s="1"/>
      <c r="I372" s="1"/>
      <c r="J372" s="1"/>
    </row>
    <row r="373" spans="1:10" s="19" customFormat="1" x14ac:dyDescent="0.2">
      <c r="A373" s="80" t="s">
        <v>1138</v>
      </c>
      <c r="B373" s="28" t="s">
        <v>1121</v>
      </c>
      <c r="C373" s="32">
        <v>1653</v>
      </c>
      <c r="D373" s="32">
        <v>108</v>
      </c>
      <c r="E373" s="33">
        <f t="shared" si="5"/>
        <v>6.5335753176043551E-2</v>
      </c>
      <c r="F373" s="48" t="s">
        <v>36</v>
      </c>
      <c r="H373" s="1"/>
      <c r="I373" s="1"/>
      <c r="J373" s="1"/>
    </row>
    <row r="374" spans="1:10" s="19" customFormat="1" x14ac:dyDescent="0.2">
      <c r="A374" s="80" t="s">
        <v>1140</v>
      </c>
      <c r="B374" s="28" t="s">
        <v>1141</v>
      </c>
      <c r="C374" s="32">
        <v>20092</v>
      </c>
      <c r="D374" s="32">
        <v>7575</v>
      </c>
      <c r="E374" s="33">
        <f t="shared" si="5"/>
        <v>0.37701572765279712</v>
      </c>
      <c r="F374" s="48" t="s">
        <v>36</v>
      </c>
      <c r="H374" s="1"/>
      <c r="I374" s="1"/>
      <c r="J374" s="1"/>
    </row>
    <row r="375" spans="1:10" s="19" customFormat="1" x14ac:dyDescent="0.2">
      <c r="A375" s="80" t="s">
        <v>1143</v>
      </c>
      <c r="B375" s="28" t="s">
        <v>1144</v>
      </c>
      <c r="C375" s="32">
        <v>110367</v>
      </c>
      <c r="D375" s="32">
        <v>12632</v>
      </c>
      <c r="E375" s="33">
        <f t="shared" si="5"/>
        <v>0.11445450179854486</v>
      </c>
      <c r="F375" s="48" t="s">
        <v>36</v>
      </c>
      <c r="H375" s="1"/>
      <c r="I375" s="1"/>
      <c r="J375" s="1"/>
    </row>
    <row r="376" spans="1:10" s="19" customFormat="1" x14ac:dyDescent="0.2">
      <c r="A376" s="80" t="s">
        <v>1145</v>
      </c>
      <c r="B376" s="28" t="s">
        <v>1121</v>
      </c>
      <c r="C376" s="32">
        <v>2306</v>
      </c>
      <c r="D376" s="32">
        <v>70</v>
      </c>
      <c r="E376" s="33">
        <f t="shared" si="5"/>
        <v>3.0355594102341718E-2</v>
      </c>
      <c r="F376" s="48" t="s">
        <v>36</v>
      </c>
      <c r="H376" s="1"/>
      <c r="I376" s="1"/>
      <c r="J376" s="1"/>
    </row>
    <row r="377" spans="1:10" s="19" customFormat="1" x14ac:dyDescent="0.2">
      <c r="A377" s="80" t="s">
        <v>1147</v>
      </c>
      <c r="B377" s="28" t="s">
        <v>1148</v>
      </c>
      <c r="C377" s="32">
        <v>21589</v>
      </c>
      <c r="D377" s="32">
        <v>2671</v>
      </c>
      <c r="E377" s="33">
        <f t="shared" si="5"/>
        <v>0.12372041317337533</v>
      </c>
      <c r="F377" s="48" t="s">
        <v>36</v>
      </c>
      <c r="H377" s="1"/>
      <c r="I377" s="1"/>
      <c r="J377" s="1"/>
    </row>
    <row r="378" spans="1:10" s="19" customFormat="1" x14ac:dyDescent="0.2">
      <c r="A378" s="80" t="s">
        <v>1151</v>
      </c>
      <c r="B378" s="28" t="s">
        <v>1152</v>
      </c>
      <c r="C378" s="32">
        <v>18884</v>
      </c>
      <c r="D378" s="32">
        <v>1260</v>
      </c>
      <c r="E378" s="33">
        <f t="shared" si="5"/>
        <v>6.6723151874602843E-2</v>
      </c>
      <c r="F378" s="48" t="s">
        <v>36</v>
      </c>
      <c r="H378" s="1"/>
      <c r="I378" s="1"/>
      <c r="J378" s="1"/>
    </row>
    <row r="379" spans="1:10" s="19" customFormat="1" x14ac:dyDescent="0.2">
      <c r="A379" s="80" t="s">
        <v>1154</v>
      </c>
      <c r="B379" s="28" t="s">
        <v>1155</v>
      </c>
      <c r="C379" s="32">
        <v>17882</v>
      </c>
      <c r="D379" s="32">
        <v>843</v>
      </c>
      <c r="E379" s="33">
        <f t="shared" si="5"/>
        <v>4.7142377810088357E-2</v>
      </c>
      <c r="F379" s="48" t="s">
        <v>36</v>
      </c>
      <c r="H379" s="1"/>
      <c r="I379" s="1"/>
      <c r="J379" s="1"/>
    </row>
    <row r="380" spans="1:10" s="19" customFormat="1" x14ac:dyDescent="0.2">
      <c r="A380" s="80" t="s">
        <v>1156</v>
      </c>
      <c r="B380" s="28" t="s">
        <v>209</v>
      </c>
      <c r="C380" s="32">
        <v>691</v>
      </c>
      <c r="D380" s="32">
        <v>47</v>
      </c>
      <c r="E380" s="33">
        <f t="shared" si="5"/>
        <v>6.8017366136034735E-2</v>
      </c>
      <c r="F380" s="48" t="s">
        <v>36</v>
      </c>
      <c r="H380" s="1"/>
      <c r="I380" s="1"/>
      <c r="J380" s="1"/>
    </row>
    <row r="381" spans="1:10" s="19" customFormat="1" x14ac:dyDescent="0.2">
      <c r="A381" s="80" t="s">
        <v>1158</v>
      </c>
      <c r="B381" s="28" t="s">
        <v>52</v>
      </c>
      <c r="C381" s="32">
        <v>8227</v>
      </c>
      <c r="D381" s="32">
        <v>3766</v>
      </c>
      <c r="E381" s="33">
        <f t="shared" si="5"/>
        <v>0.45776103075240065</v>
      </c>
      <c r="F381" s="48" t="s">
        <v>36</v>
      </c>
      <c r="H381" s="1"/>
      <c r="I381" s="1"/>
      <c r="J381" s="1"/>
    </row>
    <row r="382" spans="1:10" s="19" customFormat="1" x14ac:dyDescent="0.2">
      <c r="A382" s="80" t="s">
        <v>1160</v>
      </c>
      <c r="B382" s="28" t="s">
        <v>1161</v>
      </c>
      <c r="C382" s="32">
        <v>13219</v>
      </c>
      <c r="D382" s="32">
        <v>2206</v>
      </c>
      <c r="E382" s="33">
        <f t="shared" si="5"/>
        <v>0.16688100461456995</v>
      </c>
      <c r="F382" s="48" t="s">
        <v>36</v>
      </c>
      <c r="H382" s="1"/>
      <c r="I382" s="1"/>
      <c r="J382" s="1"/>
    </row>
    <row r="383" spans="1:10" s="19" customFormat="1" x14ac:dyDescent="0.2">
      <c r="A383" s="80" t="s">
        <v>1163</v>
      </c>
      <c r="B383" s="28" t="s">
        <v>1164</v>
      </c>
      <c r="C383" s="32">
        <v>16790</v>
      </c>
      <c r="D383" s="32">
        <v>375</v>
      </c>
      <c r="E383" s="33">
        <f t="shared" si="5"/>
        <v>2.2334723049434187E-2</v>
      </c>
      <c r="F383" s="48" t="s">
        <v>36</v>
      </c>
      <c r="H383" s="1"/>
      <c r="I383" s="1"/>
      <c r="J383" s="1"/>
    </row>
    <row r="384" spans="1:10" s="19" customFormat="1" x14ac:dyDescent="0.2">
      <c r="A384" s="80" t="s">
        <v>1166</v>
      </c>
      <c r="B384" s="28" t="s">
        <v>439</v>
      </c>
      <c r="C384" s="32">
        <v>975</v>
      </c>
      <c r="D384" s="32">
        <v>26</v>
      </c>
      <c r="E384" s="33">
        <f t="shared" si="5"/>
        <v>2.6666666666666668E-2</v>
      </c>
      <c r="F384" s="48" t="s">
        <v>36</v>
      </c>
      <c r="H384" s="1"/>
      <c r="I384" s="1"/>
      <c r="J384" s="1"/>
    </row>
    <row r="385" spans="1:10" s="19" customFormat="1" x14ac:dyDescent="0.2">
      <c r="A385" s="80" t="s">
        <v>1168</v>
      </c>
      <c r="B385" s="28" t="s">
        <v>1169</v>
      </c>
      <c r="C385" s="32">
        <v>10282</v>
      </c>
      <c r="D385" s="32">
        <v>16</v>
      </c>
      <c r="E385" s="33">
        <f t="shared" si="5"/>
        <v>1.5561174868702586E-3</v>
      </c>
      <c r="F385" s="48" t="s">
        <v>36</v>
      </c>
      <c r="H385" s="1"/>
      <c r="I385" s="1"/>
      <c r="J385" s="1"/>
    </row>
    <row r="386" spans="1:10" s="19" customFormat="1" x14ac:dyDescent="0.2">
      <c r="A386" s="80" t="s">
        <v>1171</v>
      </c>
      <c r="B386" s="28" t="s">
        <v>963</v>
      </c>
      <c r="C386" s="32">
        <v>5828</v>
      </c>
      <c r="D386" s="32">
        <v>2</v>
      </c>
      <c r="E386" s="33">
        <f t="shared" si="5"/>
        <v>3.4317089910775565E-4</v>
      </c>
      <c r="F386" s="48" t="s">
        <v>36</v>
      </c>
      <c r="H386" s="1"/>
      <c r="I386" s="1"/>
      <c r="J386" s="1"/>
    </row>
    <row r="387" spans="1:10" s="19" customFormat="1" x14ac:dyDescent="0.2">
      <c r="A387" s="80" t="s">
        <v>1173</v>
      </c>
      <c r="B387" s="28" t="s">
        <v>439</v>
      </c>
      <c r="C387" s="32">
        <v>1945</v>
      </c>
      <c r="D387" s="32">
        <v>0</v>
      </c>
      <c r="E387" s="33">
        <f t="shared" si="5"/>
        <v>0</v>
      </c>
      <c r="F387" s="48" t="s">
        <v>36</v>
      </c>
      <c r="G387" s="1"/>
      <c r="H387" s="1"/>
      <c r="I387" s="1"/>
      <c r="J387" s="1"/>
    </row>
    <row r="388" spans="1:10" s="19" customFormat="1" x14ac:dyDescent="0.2">
      <c r="A388" s="80" t="s">
        <v>1175</v>
      </c>
      <c r="B388" s="28" t="s">
        <v>1176</v>
      </c>
      <c r="C388" s="32">
        <v>312</v>
      </c>
      <c r="D388" s="32">
        <v>0</v>
      </c>
      <c r="E388" s="33">
        <f t="shared" si="5"/>
        <v>0</v>
      </c>
      <c r="F388" s="48" t="s">
        <v>36</v>
      </c>
      <c r="H388" s="1"/>
      <c r="I388" s="1"/>
      <c r="J388" s="1"/>
    </row>
    <row r="389" spans="1:10" s="19" customFormat="1" x14ac:dyDescent="0.2">
      <c r="A389" s="71" t="s">
        <v>1190</v>
      </c>
      <c r="B389" s="28" t="s">
        <v>1191</v>
      </c>
      <c r="C389" s="32">
        <v>13177</v>
      </c>
      <c r="D389" s="32">
        <v>1078</v>
      </c>
      <c r="E389" s="33">
        <f t="shared" si="5"/>
        <v>8.1809213022691049E-2</v>
      </c>
      <c r="F389" s="48" t="s">
        <v>30</v>
      </c>
      <c r="G389" s="1"/>
      <c r="H389" s="1"/>
      <c r="I389" s="1"/>
      <c r="J389" s="1"/>
    </row>
    <row r="390" spans="1:10" s="19" customFormat="1" x14ac:dyDescent="0.2">
      <c r="A390" s="71" t="s">
        <v>1192</v>
      </c>
      <c r="B390" s="28" t="s">
        <v>1193</v>
      </c>
      <c r="C390" s="32">
        <v>5292</v>
      </c>
      <c r="D390" s="32">
        <v>375</v>
      </c>
      <c r="E390" s="33">
        <f t="shared" ref="E390:E453" si="6">D390/C390</f>
        <v>7.0861678004535147E-2</v>
      </c>
      <c r="F390" s="48" t="s">
        <v>30</v>
      </c>
      <c r="H390" s="1"/>
      <c r="I390" s="1"/>
      <c r="J390" s="1"/>
    </row>
    <row r="391" spans="1:10" s="19" customFormat="1" x14ac:dyDescent="0.2">
      <c r="A391" s="71" t="s">
        <v>1194</v>
      </c>
      <c r="B391" s="28" t="s">
        <v>1195</v>
      </c>
      <c r="C391" s="32">
        <v>29995</v>
      </c>
      <c r="D391" s="32">
        <v>1086</v>
      </c>
      <c r="E391" s="33">
        <f t="shared" si="6"/>
        <v>3.620603433905651E-2</v>
      </c>
      <c r="F391" s="48" t="s">
        <v>30</v>
      </c>
      <c r="H391" s="1"/>
      <c r="I391" s="1"/>
      <c r="J391" s="1"/>
    </row>
    <row r="392" spans="1:10" s="19" customFormat="1" x14ac:dyDescent="0.2">
      <c r="A392" s="71" t="s">
        <v>1196</v>
      </c>
      <c r="B392" s="28" t="s">
        <v>1197</v>
      </c>
      <c r="C392" s="32">
        <v>34912</v>
      </c>
      <c r="D392" s="32">
        <v>2565</v>
      </c>
      <c r="E392" s="33">
        <f t="shared" si="6"/>
        <v>7.3470439963336395E-2</v>
      </c>
      <c r="F392" s="48" t="s">
        <v>30</v>
      </c>
      <c r="H392" s="1"/>
      <c r="I392" s="1"/>
      <c r="J392" s="1"/>
    </row>
    <row r="393" spans="1:10" s="19" customFormat="1" x14ac:dyDescent="0.2">
      <c r="A393" s="71" t="s">
        <v>1198</v>
      </c>
      <c r="B393" s="28" t="s">
        <v>1199</v>
      </c>
      <c r="C393" s="32">
        <v>6521</v>
      </c>
      <c r="D393" s="32">
        <v>689</v>
      </c>
      <c r="E393" s="33">
        <f t="shared" si="6"/>
        <v>0.1056586413126821</v>
      </c>
      <c r="F393" s="48" t="s">
        <v>30</v>
      </c>
      <c r="G393" s="1"/>
      <c r="H393" s="1"/>
      <c r="I393" s="1"/>
      <c r="J393" s="1"/>
    </row>
    <row r="394" spans="1:10" s="19" customFormat="1" x14ac:dyDescent="0.2">
      <c r="A394" s="71" t="s">
        <v>1200</v>
      </c>
      <c r="B394" s="28" t="s">
        <v>1201</v>
      </c>
      <c r="C394" s="32">
        <v>16467</v>
      </c>
      <c r="D394" s="32">
        <v>1319</v>
      </c>
      <c r="E394" s="33">
        <f t="shared" si="6"/>
        <v>8.0099593125645227E-2</v>
      </c>
      <c r="F394" s="48" t="s">
        <v>30</v>
      </c>
      <c r="H394" s="1"/>
      <c r="I394" s="1"/>
      <c r="J394" s="1"/>
    </row>
    <row r="395" spans="1:10" s="19" customFormat="1" x14ac:dyDescent="0.2">
      <c r="A395" s="71" t="s">
        <v>1202</v>
      </c>
      <c r="B395" s="28" t="s">
        <v>1203</v>
      </c>
      <c r="C395" s="32">
        <v>18556</v>
      </c>
      <c r="D395" s="32">
        <v>2745</v>
      </c>
      <c r="E395" s="33">
        <f t="shared" si="6"/>
        <v>0.14793058848889848</v>
      </c>
      <c r="F395" s="48" t="s">
        <v>30</v>
      </c>
      <c r="G395" s="1"/>
      <c r="H395" s="1"/>
      <c r="I395" s="1"/>
      <c r="J395" s="1"/>
    </row>
    <row r="396" spans="1:10" s="19" customFormat="1" x14ac:dyDescent="0.2">
      <c r="A396" s="71" t="s">
        <v>1204</v>
      </c>
      <c r="B396" s="28" t="s">
        <v>1205</v>
      </c>
      <c r="C396" s="32">
        <v>43993</v>
      </c>
      <c r="D396" s="32">
        <v>51</v>
      </c>
      <c r="E396" s="33">
        <f t="shared" si="6"/>
        <v>1.1592753392585184E-3</v>
      </c>
      <c r="F396" s="48" t="s">
        <v>30</v>
      </c>
      <c r="H396" s="1"/>
      <c r="I396" s="1"/>
      <c r="J396" s="1"/>
    </row>
    <row r="397" spans="1:10" s="19" customFormat="1" x14ac:dyDescent="0.2">
      <c r="A397" s="71" t="s">
        <v>1206</v>
      </c>
      <c r="B397" s="28" t="s">
        <v>1207</v>
      </c>
      <c r="C397" s="32">
        <v>18393</v>
      </c>
      <c r="D397" s="32">
        <v>1770</v>
      </c>
      <c r="E397" s="33">
        <f t="shared" si="6"/>
        <v>9.6232262273691083E-2</v>
      </c>
      <c r="F397" s="48" t="s">
        <v>30</v>
      </c>
      <c r="G397" s="1"/>
      <c r="H397" s="1"/>
      <c r="I397" s="1"/>
      <c r="J397" s="1"/>
    </row>
    <row r="398" spans="1:10" s="19" customFormat="1" x14ac:dyDescent="0.2">
      <c r="A398" s="71" t="s">
        <v>1208</v>
      </c>
      <c r="B398" s="28" t="s">
        <v>1209</v>
      </c>
      <c r="C398" s="32">
        <v>21553</v>
      </c>
      <c r="D398" s="32">
        <v>745</v>
      </c>
      <c r="E398" s="33">
        <f t="shared" si="6"/>
        <v>3.4565953695541225E-2</v>
      </c>
      <c r="F398" s="48" t="s">
        <v>30</v>
      </c>
      <c r="G398" s="1"/>
      <c r="H398" s="1"/>
      <c r="I398" s="1"/>
      <c r="J398" s="1"/>
    </row>
    <row r="399" spans="1:10" s="19" customFormat="1" x14ac:dyDescent="0.2">
      <c r="A399" s="71" t="s">
        <v>1210</v>
      </c>
      <c r="B399" s="28" t="s">
        <v>1211</v>
      </c>
      <c r="C399" s="32">
        <v>8225</v>
      </c>
      <c r="D399" s="32">
        <v>597</v>
      </c>
      <c r="E399" s="33">
        <f t="shared" si="6"/>
        <v>7.2583586626139812E-2</v>
      </c>
      <c r="F399" s="48" t="s">
        <v>30</v>
      </c>
      <c r="G399" s="1"/>
      <c r="H399" s="1"/>
      <c r="I399" s="1"/>
      <c r="J399" s="1"/>
    </row>
    <row r="400" spans="1:10" s="19" customFormat="1" x14ac:dyDescent="0.2">
      <c r="A400" s="71" t="s">
        <v>1212</v>
      </c>
      <c r="B400" s="28" t="s">
        <v>1213</v>
      </c>
      <c r="C400" s="32">
        <v>15381</v>
      </c>
      <c r="D400" s="32">
        <v>328</v>
      </c>
      <c r="E400" s="33">
        <f t="shared" si="6"/>
        <v>2.1325011377673755E-2</v>
      </c>
      <c r="F400" s="48" t="s">
        <v>30</v>
      </c>
      <c r="H400" s="1"/>
      <c r="I400" s="1"/>
      <c r="J400" s="1"/>
    </row>
    <row r="401" spans="1:10" s="19" customFormat="1" x14ac:dyDescent="0.2">
      <c r="A401" s="71" t="s">
        <v>1214</v>
      </c>
      <c r="B401" s="28" t="s">
        <v>1215</v>
      </c>
      <c r="C401" s="32">
        <v>7542</v>
      </c>
      <c r="D401" s="32">
        <v>337</v>
      </c>
      <c r="E401" s="33">
        <f t="shared" si="6"/>
        <v>4.468310792893132E-2</v>
      </c>
      <c r="F401" s="48" t="s">
        <v>30</v>
      </c>
      <c r="G401" s="1"/>
      <c r="H401" s="1"/>
      <c r="I401" s="1"/>
      <c r="J401" s="1"/>
    </row>
    <row r="402" spans="1:10" s="19" customFormat="1" x14ac:dyDescent="0.2">
      <c r="A402" s="71" t="s">
        <v>1216</v>
      </c>
      <c r="B402" s="28" t="s">
        <v>1217</v>
      </c>
      <c r="C402" s="32">
        <v>40983</v>
      </c>
      <c r="D402" s="32">
        <v>3874</v>
      </c>
      <c r="E402" s="33">
        <f t="shared" si="6"/>
        <v>9.4526998999585193E-2</v>
      </c>
      <c r="F402" s="48" t="s">
        <v>30</v>
      </c>
      <c r="H402" s="1"/>
      <c r="I402" s="1"/>
      <c r="J402" s="1"/>
    </row>
    <row r="403" spans="1:10" s="19" customFormat="1" x14ac:dyDescent="0.2">
      <c r="A403" s="71" t="s">
        <v>1218</v>
      </c>
      <c r="B403" s="28" t="s">
        <v>1219</v>
      </c>
      <c r="C403" s="32">
        <v>1861</v>
      </c>
      <c r="D403" s="32">
        <v>24</v>
      </c>
      <c r="E403" s="33">
        <f t="shared" si="6"/>
        <v>1.2896292315959162E-2</v>
      </c>
      <c r="F403" s="48" t="s">
        <v>30</v>
      </c>
      <c r="H403" s="1"/>
      <c r="I403" s="1"/>
      <c r="J403" s="1"/>
    </row>
    <row r="404" spans="1:10" s="19" customFormat="1" x14ac:dyDescent="0.2">
      <c r="A404" s="71" t="s">
        <v>1220</v>
      </c>
      <c r="B404" s="28" t="s">
        <v>1221</v>
      </c>
      <c r="C404" s="32">
        <v>3127</v>
      </c>
      <c r="D404" s="32">
        <v>1</v>
      </c>
      <c r="E404" s="33">
        <f t="shared" si="6"/>
        <v>3.1979533098816759E-4</v>
      </c>
      <c r="F404" s="48" t="s">
        <v>30</v>
      </c>
      <c r="H404" s="1"/>
      <c r="I404" s="1"/>
      <c r="J404" s="1"/>
    </row>
    <row r="405" spans="1:10" s="19" customFormat="1" x14ac:dyDescent="0.2">
      <c r="A405" s="71" t="s">
        <v>1222</v>
      </c>
      <c r="B405" s="28" t="s">
        <v>1223</v>
      </c>
      <c r="C405" s="32">
        <v>1387</v>
      </c>
      <c r="D405" s="32">
        <v>18</v>
      </c>
      <c r="E405" s="33">
        <f t="shared" si="6"/>
        <v>1.2977649603460706E-2</v>
      </c>
      <c r="F405" s="48" t="s">
        <v>30</v>
      </c>
      <c r="H405" s="1"/>
      <c r="I405" s="1"/>
      <c r="J405" s="1"/>
    </row>
    <row r="406" spans="1:10" s="19" customFormat="1" x14ac:dyDescent="0.2">
      <c r="A406" s="71" t="s">
        <v>1224</v>
      </c>
      <c r="B406" s="28" t="s">
        <v>1225</v>
      </c>
      <c r="C406" s="32">
        <v>838</v>
      </c>
      <c r="D406" s="32">
        <v>9</v>
      </c>
      <c r="E406" s="33">
        <f t="shared" si="6"/>
        <v>1.0739856801909307E-2</v>
      </c>
      <c r="F406" s="48" t="s">
        <v>30</v>
      </c>
      <c r="H406" s="1"/>
      <c r="I406" s="1"/>
      <c r="J406" s="1"/>
    </row>
    <row r="407" spans="1:10" s="19" customFormat="1" x14ac:dyDescent="0.2">
      <c r="A407" s="71" t="s">
        <v>1226</v>
      </c>
      <c r="B407" s="28" t="s">
        <v>1227</v>
      </c>
      <c r="C407" s="32">
        <v>291</v>
      </c>
      <c r="D407" s="32">
        <v>61</v>
      </c>
      <c r="E407" s="33">
        <f t="shared" si="6"/>
        <v>0.20962199312714777</v>
      </c>
      <c r="F407" s="48" t="s">
        <v>30</v>
      </c>
      <c r="G407" s="1"/>
      <c r="H407" s="1"/>
      <c r="I407" s="1"/>
      <c r="J407" s="1"/>
    </row>
    <row r="408" spans="1:10" s="19" customFormat="1" x14ac:dyDescent="0.2">
      <c r="A408" s="71" t="s">
        <v>1228</v>
      </c>
      <c r="B408" s="28" t="s">
        <v>1229</v>
      </c>
      <c r="C408" s="32">
        <v>31037</v>
      </c>
      <c r="D408" s="32">
        <v>3826</v>
      </c>
      <c r="E408" s="33">
        <f t="shared" si="6"/>
        <v>0.12327222347520701</v>
      </c>
      <c r="F408" s="48" t="s">
        <v>30</v>
      </c>
      <c r="H408" s="1"/>
      <c r="I408" s="1"/>
      <c r="J408" s="1"/>
    </row>
    <row r="409" spans="1:10" s="19" customFormat="1" x14ac:dyDescent="0.2">
      <c r="A409" s="71" t="s">
        <v>1230</v>
      </c>
      <c r="B409" s="28" t="s">
        <v>1231</v>
      </c>
      <c r="C409" s="32">
        <v>813</v>
      </c>
      <c r="D409" s="32">
        <v>10</v>
      </c>
      <c r="E409" s="33">
        <f t="shared" si="6"/>
        <v>1.2300123001230012E-2</v>
      </c>
      <c r="F409" s="48" t="s">
        <v>30</v>
      </c>
      <c r="H409" s="1"/>
      <c r="I409" s="1"/>
      <c r="J409" s="1"/>
    </row>
    <row r="410" spans="1:10" s="19" customFormat="1" x14ac:dyDescent="0.2">
      <c r="A410" s="71" t="s">
        <v>1232</v>
      </c>
      <c r="B410" s="28" t="s">
        <v>1233</v>
      </c>
      <c r="C410" s="32">
        <v>5324</v>
      </c>
      <c r="D410" s="32">
        <v>544</v>
      </c>
      <c r="E410" s="33">
        <f t="shared" si="6"/>
        <v>0.10217881292261458</v>
      </c>
      <c r="F410" s="48" t="s">
        <v>30</v>
      </c>
      <c r="H410" s="1"/>
      <c r="I410" s="1"/>
      <c r="J410" s="1"/>
    </row>
    <row r="411" spans="1:10" s="19" customFormat="1" x14ac:dyDescent="0.2">
      <c r="A411" s="71" t="s">
        <v>1234</v>
      </c>
      <c r="B411" s="28" t="s">
        <v>1235</v>
      </c>
      <c r="C411" s="32">
        <v>19464</v>
      </c>
      <c r="D411" s="32">
        <v>1382</v>
      </c>
      <c r="E411" s="33">
        <f t="shared" si="6"/>
        <v>7.1002877106452936E-2</v>
      </c>
      <c r="F411" s="48" t="s">
        <v>30</v>
      </c>
      <c r="H411" s="1"/>
      <c r="I411" s="1"/>
      <c r="J411" s="1"/>
    </row>
    <row r="412" spans="1:10" s="19" customFormat="1" x14ac:dyDescent="0.2">
      <c r="A412" s="71" t="s">
        <v>1236</v>
      </c>
      <c r="B412" s="28" t="s">
        <v>1237</v>
      </c>
      <c r="C412" s="32">
        <v>16181</v>
      </c>
      <c r="D412" s="32">
        <v>809</v>
      </c>
      <c r="E412" s="33">
        <f t="shared" si="6"/>
        <v>4.9996909956121376E-2</v>
      </c>
      <c r="F412" s="48" t="s">
        <v>30</v>
      </c>
      <c r="G412" s="1"/>
      <c r="H412" s="1"/>
      <c r="I412" s="1"/>
      <c r="J412" s="1"/>
    </row>
    <row r="413" spans="1:10" s="19" customFormat="1" x14ac:dyDescent="0.2">
      <c r="A413" s="71" t="s">
        <v>1238</v>
      </c>
      <c r="B413" s="28" t="s">
        <v>1239</v>
      </c>
      <c r="C413" s="32">
        <v>21393</v>
      </c>
      <c r="D413" s="32">
        <v>856</v>
      </c>
      <c r="E413" s="33">
        <f t="shared" si="6"/>
        <v>4.0013088393399711E-2</v>
      </c>
      <c r="F413" s="48" t="s">
        <v>30</v>
      </c>
      <c r="H413" s="1"/>
      <c r="I413" s="1"/>
      <c r="J413" s="1"/>
    </row>
    <row r="414" spans="1:10" s="19" customFormat="1" x14ac:dyDescent="0.2">
      <c r="A414" s="71" t="s">
        <v>1240</v>
      </c>
      <c r="B414" s="28" t="s">
        <v>1241</v>
      </c>
      <c r="C414" s="32">
        <v>20981</v>
      </c>
      <c r="D414" s="32">
        <v>616</v>
      </c>
      <c r="E414" s="33">
        <f t="shared" si="6"/>
        <v>2.9359897049711644E-2</v>
      </c>
      <c r="F414" s="48" t="s">
        <v>30</v>
      </c>
      <c r="H414" s="1"/>
      <c r="I414" s="1"/>
      <c r="J414" s="1"/>
    </row>
    <row r="415" spans="1:10" s="19" customFormat="1" x14ac:dyDescent="0.2">
      <c r="A415" s="71" t="s">
        <v>1242</v>
      </c>
      <c r="B415" s="28" t="s">
        <v>1243</v>
      </c>
      <c r="C415" s="32">
        <v>24932</v>
      </c>
      <c r="D415" s="32">
        <v>1819</v>
      </c>
      <c r="E415" s="33">
        <f t="shared" si="6"/>
        <v>7.2958446975774111E-2</v>
      </c>
      <c r="F415" s="48" t="s">
        <v>30</v>
      </c>
      <c r="H415" s="1"/>
      <c r="I415" s="1"/>
      <c r="J415" s="1"/>
    </row>
    <row r="416" spans="1:10" s="19" customFormat="1" x14ac:dyDescent="0.2">
      <c r="A416" s="71" t="s">
        <v>1244</v>
      </c>
      <c r="B416" s="28" t="s">
        <v>1245</v>
      </c>
      <c r="C416" s="32">
        <v>10022</v>
      </c>
      <c r="D416" s="32">
        <v>341</v>
      </c>
      <c r="E416" s="33">
        <f t="shared" si="6"/>
        <v>3.4025144681700259E-2</v>
      </c>
      <c r="F416" s="48" t="s">
        <v>30</v>
      </c>
      <c r="G416" s="1"/>
      <c r="H416" s="1"/>
      <c r="I416" s="1"/>
      <c r="J416" s="1"/>
    </row>
    <row r="417" spans="1:10" s="19" customFormat="1" x14ac:dyDescent="0.2">
      <c r="A417" s="71" t="s">
        <v>1246</v>
      </c>
      <c r="B417" s="28" t="s">
        <v>1247</v>
      </c>
      <c r="C417" s="32">
        <v>10216</v>
      </c>
      <c r="D417" s="32">
        <v>36</v>
      </c>
      <c r="E417" s="33">
        <f t="shared" si="6"/>
        <v>3.5238841033672671E-3</v>
      </c>
      <c r="F417" s="48" t="s">
        <v>30</v>
      </c>
      <c r="H417" s="1"/>
      <c r="I417" s="1"/>
      <c r="J417" s="1"/>
    </row>
    <row r="418" spans="1:10" s="19" customFormat="1" x14ac:dyDescent="0.2">
      <c r="A418" s="71" t="s">
        <v>1248</v>
      </c>
      <c r="B418" s="28" t="s">
        <v>1249</v>
      </c>
      <c r="C418" s="32">
        <v>6755</v>
      </c>
      <c r="D418" s="32">
        <v>3615</v>
      </c>
      <c r="E418" s="33">
        <f t="shared" si="6"/>
        <v>0.53515914137675791</v>
      </c>
      <c r="F418" s="48" t="s">
        <v>30</v>
      </c>
      <c r="H418" s="1"/>
      <c r="I418" s="1"/>
      <c r="J418" s="1"/>
    </row>
    <row r="419" spans="1:10" s="19" customFormat="1" x14ac:dyDescent="0.2">
      <c r="A419" s="71" t="s">
        <v>1250</v>
      </c>
      <c r="B419" s="28" t="s">
        <v>1251</v>
      </c>
      <c r="C419" s="32">
        <v>26816</v>
      </c>
      <c r="D419" s="32">
        <v>729</v>
      </c>
      <c r="E419" s="33">
        <f t="shared" si="6"/>
        <v>2.7185262529832936E-2</v>
      </c>
      <c r="F419" s="48" t="s">
        <v>30</v>
      </c>
      <c r="H419" s="1"/>
      <c r="I419" s="1"/>
      <c r="J419" s="1"/>
    </row>
    <row r="420" spans="1:10" s="19" customFormat="1" x14ac:dyDescent="0.2">
      <c r="A420" s="71" t="s">
        <v>1252</v>
      </c>
      <c r="B420" s="28" t="s">
        <v>1253</v>
      </c>
      <c r="C420" s="32">
        <v>1</v>
      </c>
      <c r="D420" s="32">
        <v>0</v>
      </c>
      <c r="E420" s="33">
        <f t="shared" si="6"/>
        <v>0</v>
      </c>
      <c r="F420" s="48" t="s">
        <v>30</v>
      </c>
      <c r="H420" s="1"/>
      <c r="I420" s="1"/>
      <c r="J420" s="1"/>
    </row>
    <row r="421" spans="1:10" s="19" customFormat="1" x14ac:dyDescent="0.2">
      <c r="A421" s="71" t="s">
        <v>1254</v>
      </c>
      <c r="B421" s="28" t="s">
        <v>1255</v>
      </c>
      <c r="C421" s="32">
        <v>1814</v>
      </c>
      <c r="D421" s="32">
        <v>976</v>
      </c>
      <c r="E421" s="33">
        <f t="shared" si="6"/>
        <v>0.53803748621830205</v>
      </c>
      <c r="F421" s="48" t="s">
        <v>30</v>
      </c>
      <c r="G421" s="1"/>
      <c r="H421" s="1"/>
      <c r="I421" s="1"/>
      <c r="J421" s="1"/>
    </row>
    <row r="422" spans="1:10" s="19" customFormat="1" x14ac:dyDescent="0.2">
      <c r="A422" s="71" t="s">
        <v>1256</v>
      </c>
      <c r="B422" s="28" t="s">
        <v>1257</v>
      </c>
      <c r="C422" s="32">
        <v>39573</v>
      </c>
      <c r="D422" s="32">
        <v>1484</v>
      </c>
      <c r="E422" s="33">
        <f t="shared" si="6"/>
        <v>3.7500315871932886E-2</v>
      </c>
      <c r="F422" s="48" t="s">
        <v>30</v>
      </c>
      <c r="H422" s="1"/>
      <c r="I422" s="1"/>
      <c r="J422" s="1"/>
    </row>
    <row r="423" spans="1:10" s="19" customFormat="1" x14ac:dyDescent="0.2">
      <c r="A423" s="71" t="s">
        <v>1258</v>
      </c>
      <c r="B423" s="28" t="s">
        <v>1259</v>
      </c>
      <c r="C423" s="32">
        <v>7755</v>
      </c>
      <c r="D423" s="32">
        <v>1504</v>
      </c>
      <c r="E423" s="33">
        <f t="shared" si="6"/>
        <v>0.19393939393939394</v>
      </c>
      <c r="F423" s="48" t="s">
        <v>30</v>
      </c>
      <c r="G423" s="1"/>
      <c r="H423" s="1"/>
      <c r="I423" s="1"/>
      <c r="J423" s="1"/>
    </row>
    <row r="424" spans="1:10" s="19" customFormat="1" x14ac:dyDescent="0.2">
      <c r="A424" s="71" t="s">
        <v>1260</v>
      </c>
      <c r="B424" s="28" t="s">
        <v>1261</v>
      </c>
      <c r="C424" s="32">
        <v>14916</v>
      </c>
      <c r="D424" s="32">
        <v>456</v>
      </c>
      <c r="E424" s="33">
        <f t="shared" si="6"/>
        <v>3.0571198712791632E-2</v>
      </c>
      <c r="F424" s="48" t="s">
        <v>30</v>
      </c>
      <c r="H424" s="1"/>
      <c r="I424" s="1"/>
      <c r="J424" s="1"/>
    </row>
    <row r="425" spans="1:10" s="19" customFormat="1" x14ac:dyDescent="0.2">
      <c r="A425" s="71" t="s">
        <v>1262</v>
      </c>
      <c r="B425" s="28" t="s">
        <v>1263</v>
      </c>
      <c r="C425" s="32">
        <v>18362</v>
      </c>
      <c r="D425" s="32">
        <v>1148</v>
      </c>
      <c r="E425" s="33">
        <f t="shared" si="6"/>
        <v>6.2520422611915913E-2</v>
      </c>
      <c r="F425" s="48" t="s">
        <v>30</v>
      </c>
      <c r="G425" s="1"/>
      <c r="H425" s="1"/>
      <c r="I425" s="1"/>
      <c r="J425" s="1"/>
    </row>
    <row r="426" spans="1:10" s="19" customFormat="1" x14ac:dyDescent="0.2">
      <c r="A426" s="71" t="s">
        <v>1264</v>
      </c>
      <c r="B426" s="28" t="s">
        <v>1265</v>
      </c>
      <c r="C426" s="32">
        <v>13964</v>
      </c>
      <c r="D426" s="32">
        <v>152</v>
      </c>
      <c r="E426" s="33">
        <f t="shared" si="6"/>
        <v>1.0885133199656259E-2</v>
      </c>
      <c r="F426" s="48" t="s">
        <v>30</v>
      </c>
      <c r="G426" s="1"/>
      <c r="H426" s="1"/>
      <c r="I426" s="1"/>
      <c r="J426" s="1"/>
    </row>
    <row r="427" spans="1:10" s="19" customFormat="1" x14ac:dyDescent="0.2">
      <c r="A427" s="71" t="s">
        <v>1266</v>
      </c>
      <c r="B427" s="28" t="s">
        <v>1267</v>
      </c>
      <c r="C427" s="32">
        <v>14268</v>
      </c>
      <c r="D427" s="32">
        <v>123</v>
      </c>
      <c r="E427" s="33">
        <f t="shared" si="6"/>
        <v>8.6206896551724137E-3</v>
      </c>
      <c r="F427" s="48" t="s">
        <v>30</v>
      </c>
      <c r="G427" s="1"/>
      <c r="H427" s="1"/>
      <c r="I427" s="1"/>
      <c r="J427" s="1"/>
    </row>
    <row r="428" spans="1:10" s="19" customFormat="1" x14ac:dyDescent="0.2">
      <c r="A428" s="71" t="s">
        <v>1268</v>
      </c>
      <c r="B428" s="28" t="s">
        <v>1269</v>
      </c>
      <c r="C428" s="32">
        <v>20676</v>
      </c>
      <c r="D428" s="32">
        <v>2513</v>
      </c>
      <c r="E428" s="33">
        <f t="shared" si="6"/>
        <v>0.12154188431031147</v>
      </c>
      <c r="F428" s="48" t="s">
        <v>30</v>
      </c>
      <c r="H428" s="1"/>
      <c r="I428" s="1"/>
      <c r="J428" s="1"/>
    </row>
    <row r="429" spans="1:10" s="19" customFormat="1" x14ac:dyDescent="0.2">
      <c r="A429" s="71" t="s">
        <v>1270</v>
      </c>
      <c r="B429" s="28" t="s">
        <v>1271</v>
      </c>
      <c r="C429" s="32">
        <v>3986</v>
      </c>
      <c r="D429" s="32">
        <v>30</v>
      </c>
      <c r="E429" s="33">
        <f t="shared" si="6"/>
        <v>7.526342197691922E-3</v>
      </c>
      <c r="F429" s="48" t="s">
        <v>30</v>
      </c>
      <c r="G429" s="1"/>
      <c r="H429" s="1"/>
      <c r="I429" s="1"/>
      <c r="J429" s="1"/>
    </row>
    <row r="430" spans="1:10" s="19" customFormat="1" x14ac:dyDescent="0.2">
      <c r="A430" s="71" t="s">
        <v>1272</v>
      </c>
      <c r="B430" s="28" t="s">
        <v>1273</v>
      </c>
      <c r="C430" s="32">
        <v>864</v>
      </c>
      <c r="D430" s="32">
        <v>0</v>
      </c>
      <c r="E430" s="33">
        <f t="shared" si="6"/>
        <v>0</v>
      </c>
      <c r="F430" s="48" t="s">
        <v>30</v>
      </c>
      <c r="H430" s="1"/>
      <c r="I430" s="1"/>
      <c r="J430" s="1"/>
    </row>
    <row r="431" spans="1:10" s="19" customFormat="1" x14ac:dyDescent="0.2">
      <c r="A431" s="71" t="s">
        <v>1274</v>
      </c>
      <c r="B431" s="28" t="s">
        <v>1275</v>
      </c>
      <c r="C431" s="32">
        <v>6358</v>
      </c>
      <c r="D431" s="32">
        <v>133</v>
      </c>
      <c r="E431" s="33">
        <f t="shared" si="6"/>
        <v>2.0918527838943064E-2</v>
      </c>
      <c r="F431" s="48" t="s">
        <v>30</v>
      </c>
      <c r="H431" s="1"/>
      <c r="I431" s="1"/>
      <c r="J431" s="1"/>
    </row>
    <row r="432" spans="1:10" s="19" customFormat="1" x14ac:dyDescent="0.2">
      <c r="A432" s="71" t="s">
        <v>1276</v>
      </c>
      <c r="B432" s="28" t="s">
        <v>1277</v>
      </c>
      <c r="C432" s="32">
        <v>3898</v>
      </c>
      <c r="D432" s="32">
        <v>136</v>
      </c>
      <c r="E432" s="33">
        <f t="shared" si="6"/>
        <v>3.4889687018984095E-2</v>
      </c>
      <c r="F432" s="48" t="s">
        <v>30</v>
      </c>
      <c r="H432" s="1"/>
      <c r="I432" s="1"/>
      <c r="J432" s="1"/>
    </row>
    <row r="433" spans="1:10" s="19" customFormat="1" x14ac:dyDescent="0.2">
      <c r="A433" s="71" t="s">
        <v>1278</v>
      </c>
      <c r="B433" s="28" t="s">
        <v>1279</v>
      </c>
      <c r="C433" s="32">
        <v>2500</v>
      </c>
      <c r="D433" s="32">
        <v>16</v>
      </c>
      <c r="E433" s="33">
        <f t="shared" si="6"/>
        <v>6.4000000000000003E-3</v>
      </c>
      <c r="F433" s="48" t="s">
        <v>30</v>
      </c>
      <c r="H433" s="1"/>
      <c r="I433" s="1"/>
      <c r="J433" s="1"/>
    </row>
    <row r="434" spans="1:10" s="19" customFormat="1" x14ac:dyDescent="0.2">
      <c r="A434" s="71" t="s">
        <v>1280</v>
      </c>
      <c r="B434" s="28" t="s">
        <v>1281</v>
      </c>
      <c r="C434" s="32">
        <v>3413</v>
      </c>
      <c r="D434" s="32">
        <v>45</v>
      </c>
      <c r="E434" s="33">
        <f t="shared" si="6"/>
        <v>1.3184881336067975E-2</v>
      </c>
      <c r="F434" s="48" t="s">
        <v>30</v>
      </c>
      <c r="G434" s="1"/>
      <c r="H434" s="1"/>
      <c r="I434" s="1"/>
      <c r="J434" s="1"/>
    </row>
    <row r="435" spans="1:10" s="19" customFormat="1" x14ac:dyDescent="0.2">
      <c r="A435" s="71" t="s">
        <v>1282</v>
      </c>
      <c r="B435" s="28" t="s">
        <v>1283</v>
      </c>
      <c r="C435" s="32">
        <v>2546</v>
      </c>
      <c r="D435" s="32">
        <v>207</v>
      </c>
      <c r="E435" s="33">
        <f t="shared" si="6"/>
        <v>8.1304006284367639E-2</v>
      </c>
      <c r="F435" s="48" t="s">
        <v>30</v>
      </c>
      <c r="G435" s="1"/>
      <c r="H435" s="1"/>
      <c r="I435" s="1"/>
      <c r="J435" s="1"/>
    </row>
    <row r="436" spans="1:10" s="19" customFormat="1" x14ac:dyDescent="0.2">
      <c r="A436" s="71" t="s">
        <v>1284</v>
      </c>
      <c r="B436" s="28" t="s">
        <v>1285</v>
      </c>
      <c r="C436" s="32">
        <v>6846</v>
      </c>
      <c r="D436" s="32">
        <v>885</v>
      </c>
      <c r="E436" s="33">
        <f t="shared" si="6"/>
        <v>0.12927256792287467</v>
      </c>
      <c r="F436" s="48" t="s">
        <v>30</v>
      </c>
      <c r="H436" s="1"/>
      <c r="I436" s="1"/>
      <c r="J436" s="1"/>
    </row>
    <row r="437" spans="1:10" s="19" customFormat="1" x14ac:dyDescent="0.2">
      <c r="A437" s="71" t="s">
        <v>1286</v>
      </c>
      <c r="B437" s="28" t="s">
        <v>1287</v>
      </c>
      <c r="C437" s="32">
        <v>705</v>
      </c>
      <c r="D437" s="32">
        <v>12</v>
      </c>
      <c r="E437" s="33">
        <f t="shared" si="6"/>
        <v>1.7021276595744681E-2</v>
      </c>
      <c r="F437" s="48" t="s">
        <v>30</v>
      </c>
      <c r="H437" s="1"/>
      <c r="I437" s="1"/>
      <c r="J437" s="1"/>
    </row>
    <row r="438" spans="1:10" s="19" customFormat="1" x14ac:dyDescent="0.2">
      <c r="A438" s="71" t="s">
        <v>1288</v>
      </c>
      <c r="B438" s="28" t="s">
        <v>1289</v>
      </c>
      <c r="C438" s="32">
        <v>3532</v>
      </c>
      <c r="D438" s="32">
        <v>2</v>
      </c>
      <c r="E438" s="33">
        <f t="shared" si="6"/>
        <v>5.6625141562853911E-4</v>
      </c>
      <c r="F438" s="48" t="s">
        <v>30</v>
      </c>
      <c r="G438" s="1"/>
      <c r="H438" s="1"/>
      <c r="I438" s="1"/>
      <c r="J438" s="1"/>
    </row>
    <row r="439" spans="1:10" s="19" customFormat="1" x14ac:dyDescent="0.2">
      <c r="A439" s="71" t="s">
        <v>1290</v>
      </c>
      <c r="B439" s="28" t="s">
        <v>1291</v>
      </c>
      <c r="C439" s="32">
        <v>920</v>
      </c>
      <c r="D439" s="32">
        <v>14</v>
      </c>
      <c r="E439" s="33">
        <f t="shared" si="6"/>
        <v>1.5217391304347827E-2</v>
      </c>
      <c r="F439" s="48" t="s">
        <v>30</v>
      </c>
      <c r="H439" s="1"/>
      <c r="I439" s="1"/>
      <c r="J439" s="1"/>
    </row>
    <row r="440" spans="1:10" s="19" customFormat="1" x14ac:dyDescent="0.2">
      <c r="A440" s="71" t="s">
        <v>1292</v>
      </c>
      <c r="B440" s="28" t="s">
        <v>1293</v>
      </c>
      <c r="C440" s="32">
        <v>9928</v>
      </c>
      <c r="D440" s="32">
        <v>1137</v>
      </c>
      <c r="E440" s="33">
        <f t="shared" si="6"/>
        <v>0.1145245769540693</v>
      </c>
      <c r="F440" s="48" t="s">
        <v>30</v>
      </c>
      <c r="H440" s="1"/>
      <c r="I440" s="1"/>
      <c r="J440" s="1"/>
    </row>
    <row r="441" spans="1:10" s="19" customFormat="1" x14ac:dyDescent="0.2">
      <c r="A441" s="71" t="s">
        <v>1294</v>
      </c>
      <c r="B441" s="28" t="s">
        <v>1295</v>
      </c>
      <c r="C441" s="32">
        <v>893</v>
      </c>
      <c r="D441" s="32">
        <v>11</v>
      </c>
      <c r="E441" s="33">
        <f t="shared" si="6"/>
        <v>1.2318029115341545E-2</v>
      </c>
      <c r="F441" s="48" t="s">
        <v>30</v>
      </c>
      <c r="H441" s="1"/>
      <c r="I441" s="1"/>
      <c r="J441" s="1"/>
    </row>
    <row r="442" spans="1:10" s="19" customFormat="1" x14ac:dyDescent="0.2">
      <c r="A442" s="71" t="s">
        <v>1296</v>
      </c>
      <c r="B442" s="28" t="s">
        <v>1297</v>
      </c>
      <c r="C442" s="32">
        <v>2609</v>
      </c>
      <c r="D442" s="32">
        <v>47</v>
      </c>
      <c r="E442" s="33">
        <f t="shared" si="6"/>
        <v>1.8014564967420467E-2</v>
      </c>
      <c r="F442" s="48" t="s">
        <v>30</v>
      </c>
      <c r="G442" s="1"/>
      <c r="H442" s="1"/>
      <c r="I442" s="1"/>
      <c r="J442" s="1"/>
    </row>
    <row r="443" spans="1:10" s="19" customFormat="1" x14ac:dyDescent="0.2">
      <c r="A443" s="71" t="s">
        <v>1298</v>
      </c>
      <c r="B443" s="28" t="s">
        <v>1299</v>
      </c>
      <c r="C443" s="32">
        <v>12939</v>
      </c>
      <c r="D443" s="32">
        <v>1148</v>
      </c>
      <c r="E443" s="33">
        <f t="shared" si="6"/>
        <v>8.8724012674858951E-2</v>
      </c>
      <c r="F443" s="48" t="s">
        <v>30</v>
      </c>
      <c r="G443" s="1"/>
      <c r="H443" s="1"/>
      <c r="I443" s="1"/>
      <c r="J443" s="1"/>
    </row>
    <row r="444" spans="1:10" s="19" customFormat="1" x14ac:dyDescent="0.2">
      <c r="A444" s="71" t="s">
        <v>1300</v>
      </c>
      <c r="B444" s="28" t="s">
        <v>1301</v>
      </c>
      <c r="C444" s="32">
        <v>2188</v>
      </c>
      <c r="D444" s="32">
        <v>3</v>
      </c>
      <c r="E444" s="33">
        <f t="shared" si="6"/>
        <v>1.3711151736745886E-3</v>
      </c>
      <c r="F444" s="48" t="s">
        <v>30</v>
      </c>
      <c r="H444" s="1"/>
      <c r="I444" s="1"/>
      <c r="J444" s="1"/>
    </row>
    <row r="445" spans="1:10" s="19" customFormat="1" x14ac:dyDescent="0.2">
      <c r="A445" s="71" t="s">
        <v>1302</v>
      </c>
      <c r="B445" s="28" t="s">
        <v>1303</v>
      </c>
      <c r="C445" s="32">
        <v>17065</v>
      </c>
      <c r="D445" s="32">
        <v>2909</v>
      </c>
      <c r="E445" s="33">
        <f t="shared" si="6"/>
        <v>0.17046586580720774</v>
      </c>
      <c r="F445" s="48" t="s">
        <v>30</v>
      </c>
      <c r="G445" s="1"/>
      <c r="H445" s="1"/>
      <c r="I445" s="1"/>
      <c r="J445" s="1"/>
    </row>
    <row r="446" spans="1:10" s="19" customFormat="1" x14ac:dyDescent="0.2">
      <c r="A446" s="71" t="s">
        <v>1304</v>
      </c>
      <c r="B446" s="28" t="s">
        <v>1305</v>
      </c>
      <c r="C446" s="32">
        <v>24224</v>
      </c>
      <c r="D446" s="32">
        <v>1273</v>
      </c>
      <c r="E446" s="33">
        <f t="shared" si="6"/>
        <v>5.2551188903566713E-2</v>
      </c>
      <c r="F446" s="48" t="s">
        <v>30</v>
      </c>
      <c r="G446" s="1"/>
      <c r="H446" s="1"/>
      <c r="I446" s="1"/>
      <c r="J446" s="1"/>
    </row>
    <row r="447" spans="1:10" s="19" customFormat="1" x14ac:dyDescent="0.2">
      <c r="A447" s="71" t="s">
        <v>1306</v>
      </c>
      <c r="B447" s="28" t="s">
        <v>1307</v>
      </c>
      <c r="C447" s="32">
        <v>25970</v>
      </c>
      <c r="D447" s="32">
        <v>752</v>
      </c>
      <c r="E447" s="33">
        <f t="shared" si="6"/>
        <v>2.8956488255679629E-2</v>
      </c>
      <c r="F447" s="48" t="s">
        <v>30</v>
      </c>
      <c r="H447" s="1"/>
      <c r="I447" s="1"/>
      <c r="J447" s="1"/>
    </row>
    <row r="448" spans="1:10" s="19" customFormat="1" x14ac:dyDescent="0.2">
      <c r="A448" s="71" t="s">
        <v>1308</v>
      </c>
      <c r="B448" s="28" t="s">
        <v>1309</v>
      </c>
      <c r="C448" s="32">
        <v>7502</v>
      </c>
      <c r="D448" s="32">
        <v>1171</v>
      </c>
      <c r="E448" s="33">
        <f t="shared" si="6"/>
        <v>0.15609170887763263</v>
      </c>
      <c r="F448" s="48" t="s">
        <v>30</v>
      </c>
      <c r="H448" s="1"/>
      <c r="I448" s="1"/>
      <c r="J448" s="1"/>
    </row>
    <row r="449" spans="1:10" s="19" customFormat="1" x14ac:dyDescent="0.2">
      <c r="A449" s="71" t="s">
        <v>1310</v>
      </c>
      <c r="B449" s="28" t="s">
        <v>1311</v>
      </c>
      <c r="C449" s="32">
        <v>5023</v>
      </c>
      <c r="D449" s="32">
        <v>8</v>
      </c>
      <c r="E449" s="33">
        <f t="shared" si="6"/>
        <v>1.5926737009755126E-3</v>
      </c>
      <c r="F449" s="48" t="s">
        <v>30</v>
      </c>
      <c r="H449" s="1"/>
      <c r="I449" s="1"/>
      <c r="J449" s="1"/>
    </row>
    <row r="450" spans="1:10" s="19" customFormat="1" x14ac:dyDescent="0.2">
      <c r="A450" s="71" t="s">
        <v>1312</v>
      </c>
      <c r="B450" s="28" t="s">
        <v>1313</v>
      </c>
      <c r="C450" s="32">
        <v>10002</v>
      </c>
      <c r="D450" s="32">
        <v>699</v>
      </c>
      <c r="E450" s="33">
        <f t="shared" si="6"/>
        <v>6.9886022795440914E-2</v>
      </c>
      <c r="F450" s="48" t="s">
        <v>30</v>
      </c>
      <c r="G450" s="1"/>
      <c r="H450" s="1"/>
      <c r="I450" s="1"/>
      <c r="J450" s="1"/>
    </row>
    <row r="451" spans="1:10" s="19" customFormat="1" x14ac:dyDescent="0.2">
      <c r="A451" s="71" t="s">
        <v>1314</v>
      </c>
      <c r="B451" s="28" t="s">
        <v>1315</v>
      </c>
      <c r="C451" s="32">
        <v>23994</v>
      </c>
      <c r="D451" s="32">
        <v>3938</v>
      </c>
      <c r="E451" s="33">
        <f t="shared" si="6"/>
        <v>0.16412436442443945</v>
      </c>
      <c r="F451" s="48" t="s">
        <v>30</v>
      </c>
      <c r="H451" s="1"/>
      <c r="I451" s="1"/>
      <c r="J451" s="1"/>
    </row>
    <row r="452" spans="1:10" s="19" customFormat="1" x14ac:dyDescent="0.2">
      <c r="A452" s="71" t="s">
        <v>1316</v>
      </c>
      <c r="B452" s="28" t="s">
        <v>1317</v>
      </c>
      <c r="C452" s="32">
        <v>14825</v>
      </c>
      <c r="D452" s="32">
        <v>245</v>
      </c>
      <c r="E452" s="33">
        <f t="shared" si="6"/>
        <v>1.6526138279932545E-2</v>
      </c>
      <c r="F452" s="48" t="s">
        <v>30</v>
      </c>
      <c r="G452" s="1"/>
      <c r="H452" s="1"/>
      <c r="I452" s="1"/>
      <c r="J452" s="1"/>
    </row>
    <row r="453" spans="1:10" s="19" customFormat="1" x14ac:dyDescent="0.2">
      <c r="A453" s="71" t="s">
        <v>1318</v>
      </c>
      <c r="B453" s="28" t="s">
        <v>1319</v>
      </c>
      <c r="C453" s="32">
        <v>7949</v>
      </c>
      <c r="D453" s="32">
        <v>783</v>
      </c>
      <c r="E453" s="33">
        <f t="shared" si="6"/>
        <v>9.8502956346710274E-2</v>
      </c>
      <c r="F453" s="48" t="s">
        <v>30</v>
      </c>
      <c r="H453" s="1"/>
      <c r="I453" s="1"/>
      <c r="J453" s="1"/>
    </row>
    <row r="454" spans="1:10" s="19" customFormat="1" x14ac:dyDescent="0.2">
      <c r="A454" s="71" t="s">
        <v>1320</v>
      </c>
      <c r="B454" s="28" t="s">
        <v>1321</v>
      </c>
      <c r="C454" s="32">
        <v>20216</v>
      </c>
      <c r="D454" s="32">
        <v>1408</v>
      </c>
      <c r="E454" s="33">
        <f t="shared" ref="E454:E517" si="7">D454/C454</f>
        <v>6.9647803719825874E-2</v>
      </c>
      <c r="F454" s="48" t="s">
        <v>30</v>
      </c>
      <c r="G454" s="1"/>
      <c r="H454" s="1"/>
      <c r="I454" s="1"/>
      <c r="J454" s="1"/>
    </row>
    <row r="455" spans="1:10" s="19" customFormat="1" x14ac:dyDescent="0.2">
      <c r="A455" s="71" t="s">
        <v>1322</v>
      </c>
      <c r="B455" s="28" t="s">
        <v>1323</v>
      </c>
      <c r="C455" s="32">
        <v>12971</v>
      </c>
      <c r="D455" s="32">
        <v>1929</v>
      </c>
      <c r="E455" s="33">
        <f t="shared" si="7"/>
        <v>0.1487163672808573</v>
      </c>
      <c r="F455" s="48" t="s">
        <v>30</v>
      </c>
      <c r="H455" s="1"/>
      <c r="I455" s="1"/>
      <c r="J455" s="1"/>
    </row>
    <row r="456" spans="1:10" s="19" customFormat="1" x14ac:dyDescent="0.2">
      <c r="A456" s="71" t="s">
        <v>1324</v>
      </c>
      <c r="B456" s="28" t="s">
        <v>1325</v>
      </c>
      <c r="C456" s="32">
        <v>2517</v>
      </c>
      <c r="D456" s="32">
        <v>931</v>
      </c>
      <c r="E456" s="33">
        <f t="shared" si="7"/>
        <v>0.36988478347238779</v>
      </c>
      <c r="F456" s="48" t="s">
        <v>30</v>
      </c>
      <c r="H456" s="1"/>
      <c r="I456" s="1"/>
      <c r="J456" s="1"/>
    </row>
    <row r="457" spans="1:10" s="19" customFormat="1" x14ac:dyDescent="0.2">
      <c r="A457" s="71" t="s">
        <v>1326</v>
      </c>
      <c r="B457" s="28" t="s">
        <v>1327</v>
      </c>
      <c r="C457" s="32">
        <v>17872</v>
      </c>
      <c r="D457" s="32">
        <v>531</v>
      </c>
      <c r="E457" s="33">
        <f t="shared" si="7"/>
        <v>2.9711280214861236E-2</v>
      </c>
      <c r="F457" s="48" t="s">
        <v>30</v>
      </c>
      <c r="H457" s="1"/>
      <c r="I457" s="1"/>
      <c r="J457" s="1"/>
    </row>
    <row r="458" spans="1:10" s="19" customFormat="1" x14ac:dyDescent="0.2">
      <c r="A458" s="71" t="s">
        <v>1328</v>
      </c>
      <c r="B458" s="28" t="s">
        <v>1329</v>
      </c>
      <c r="C458" s="32">
        <v>9074</v>
      </c>
      <c r="D458" s="32">
        <v>867</v>
      </c>
      <c r="E458" s="33">
        <f t="shared" si="7"/>
        <v>9.5547718756887806E-2</v>
      </c>
      <c r="F458" s="48" t="s">
        <v>30</v>
      </c>
      <c r="H458" s="1"/>
      <c r="I458" s="1"/>
      <c r="J458" s="1"/>
    </row>
    <row r="459" spans="1:10" s="19" customFormat="1" x14ac:dyDescent="0.2">
      <c r="A459" s="71" t="s">
        <v>1330</v>
      </c>
      <c r="B459" s="28" t="s">
        <v>1331</v>
      </c>
      <c r="C459" s="32">
        <v>17984</v>
      </c>
      <c r="D459" s="32">
        <v>1552</v>
      </c>
      <c r="E459" s="33">
        <f t="shared" si="7"/>
        <v>8.6298932384341637E-2</v>
      </c>
      <c r="F459" s="48" t="s">
        <v>30</v>
      </c>
      <c r="H459" s="1"/>
      <c r="I459" s="1"/>
      <c r="J459" s="1"/>
    </row>
    <row r="460" spans="1:10" s="19" customFormat="1" x14ac:dyDescent="0.2">
      <c r="A460" s="71" t="s">
        <v>1332</v>
      </c>
      <c r="B460" s="28" t="s">
        <v>1333</v>
      </c>
      <c r="C460" s="32">
        <v>23188</v>
      </c>
      <c r="D460" s="32">
        <v>1172</v>
      </c>
      <c r="E460" s="33">
        <f t="shared" si="7"/>
        <v>5.0543384509228913E-2</v>
      </c>
      <c r="F460" s="48" t="s">
        <v>30</v>
      </c>
      <c r="H460" s="1"/>
      <c r="I460" s="1"/>
      <c r="J460" s="1"/>
    </row>
    <row r="461" spans="1:10" s="19" customFormat="1" x14ac:dyDescent="0.2">
      <c r="A461" s="71" t="s">
        <v>1334</v>
      </c>
      <c r="B461" s="28" t="s">
        <v>1335</v>
      </c>
      <c r="C461" s="32">
        <v>14395</v>
      </c>
      <c r="D461" s="32">
        <v>2280</v>
      </c>
      <c r="E461" s="33">
        <f t="shared" si="7"/>
        <v>0.15838832928100036</v>
      </c>
      <c r="F461" s="48" t="s">
        <v>30</v>
      </c>
      <c r="H461" s="1"/>
      <c r="I461" s="1"/>
      <c r="J461" s="1"/>
    </row>
    <row r="462" spans="1:10" s="19" customFormat="1" x14ac:dyDescent="0.2">
      <c r="A462" s="71" t="s">
        <v>1336</v>
      </c>
      <c r="B462" s="28" t="s">
        <v>1337</v>
      </c>
      <c r="C462" s="32">
        <v>13332</v>
      </c>
      <c r="D462" s="32">
        <v>1700</v>
      </c>
      <c r="E462" s="33">
        <f t="shared" si="7"/>
        <v>0.12751275127512751</v>
      </c>
      <c r="F462" s="48" t="s">
        <v>30</v>
      </c>
      <c r="H462" s="1"/>
      <c r="I462" s="1"/>
      <c r="J462" s="1"/>
    </row>
    <row r="463" spans="1:10" s="19" customFormat="1" x14ac:dyDescent="0.2">
      <c r="A463" s="71" t="s">
        <v>1338</v>
      </c>
      <c r="B463" s="28" t="s">
        <v>1339</v>
      </c>
      <c r="C463" s="32">
        <v>2257</v>
      </c>
      <c r="D463" s="32">
        <v>39</v>
      </c>
      <c r="E463" s="33">
        <f t="shared" si="7"/>
        <v>1.7279574656623838E-2</v>
      </c>
      <c r="F463" s="48" t="s">
        <v>30</v>
      </c>
      <c r="H463" s="1"/>
      <c r="I463" s="1"/>
      <c r="J463" s="1"/>
    </row>
    <row r="464" spans="1:10" s="19" customFormat="1" x14ac:dyDescent="0.2">
      <c r="A464" s="71" t="s">
        <v>1340</v>
      </c>
      <c r="B464" s="28" t="s">
        <v>1341</v>
      </c>
      <c r="C464" s="32">
        <v>17089</v>
      </c>
      <c r="D464" s="32">
        <v>627</v>
      </c>
      <c r="E464" s="33">
        <f t="shared" si="7"/>
        <v>3.6690268593832287E-2</v>
      </c>
      <c r="F464" s="48" t="s">
        <v>30</v>
      </c>
      <c r="H464" s="1"/>
      <c r="I464" s="1"/>
      <c r="J464" s="1"/>
    </row>
    <row r="465" spans="1:10" s="19" customFormat="1" x14ac:dyDescent="0.2">
      <c r="A465" s="71" t="s">
        <v>1342</v>
      </c>
      <c r="B465" s="28" t="s">
        <v>1343</v>
      </c>
      <c r="C465" s="32">
        <v>16554</v>
      </c>
      <c r="D465" s="32">
        <v>717</v>
      </c>
      <c r="E465" s="33">
        <f t="shared" si="7"/>
        <v>4.331279449075752E-2</v>
      </c>
      <c r="F465" s="48" t="s">
        <v>30</v>
      </c>
      <c r="H465" s="1"/>
      <c r="I465" s="1"/>
      <c r="J465" s="1"/>
    </row>
    <row r="466" spans="1:10" s="19" customFormat="1" x14ac:dyDescent="0.2">
      <c r="A466" s="71" t="s">
        <v>1344</v>
      </c>
      <c r="B466" s="28" t="s">
        <v>1345</v>
      </c>
      <c r="C466" s="32">
        <v>861</v>
      </c>
      <c r="D466" s="32">
        <v>4</v>
      </c>
      <c r="E466" s="33">
        <f t="shared" si="7"/>
        <v>4.6457607433217189E-3</v>
      </c>
      <c r="F466" s="48" t="s">
        <v>30</v>
      </c>
      <c r="H466" s="1"/>
      <c r="I466" s="1"/>
      <c r="J466" s="1"/>
    </row>
    <row r="467" spans="1:10" s="19" customFormat="1" x14ac:dyDescent="0.2">
      <c r="A467" s="71" t="s">
        <v>1346</v>
      </c>
      <c r="B467" s="28" t="s">
        <v>1347</v>
      </c>
      <c r="C467" s="32">
        <v>1028</v>
      </c>
      <c r="D467" s="32">
        <v>31</v>
      </c>
      <c r="E467" s="33">
        <f t="shared" si="7"/>
        <v>3.0155642023346304E-2</v>
      </c>
      <c r="F467" s="48" t="s">
        <v>30</v>
      </c>
      <c r="H467" s="1"/>
      <c r="I467" s="1"/>
      <c r="J467" s="1"/>
    </row>
    <row r="468" spans="1:10" s="19" customFormat="1" x14ac:dyDescent="0.2">
      <c r="A468" s="71" t="s">
        <v>1348</v>
      </c>
      <c r="B468" s="28" t="s">
        <v>1349</v>
      </c>
      <c r="C468" s="32">
        <v>9823</v>
      </c>
      <c r="D468" s="32">
        <v>459</v>
      </c>
      <c r="E468" s="33">
        <f t="shared" si="7"/>
        <v>4.6727069123485697E-2</v>
      </c>
      <c r="F468" s="48" t="s">
        <v>30</v>
      </c>
      <c r="H468" s="1"/>
      <c r="I468" s="1"/>
      <c r="J468" s="1"/>
    </row>
    <row r="469" spans="1:10" s="19" customFormat="1" x14ac:dyDescent="0.2">
      <c r="A469" s="71" t="s">
        <v>1350</v>
      </c>
      <c r="B469" s="28" t="s">
        <v>1351</v>
      </c>
      <c r="C469" s="32">
        <v>25179</v>
      </c>
      <c r="D469" s="32">
        <v>870</v>
      </c>
      <c r="E469" s="33">
        <f t="shared" si="7"/>
        <v>3.4552603359942813E-2</v>
      </c>
      <c r="F469" s="48" t="s">
        <v>30</v>
      </c>
      <c r="G469" s="1"/>
      <c r="H469" s="1"/>
      <c r="I469" s="1"/>
      <c r="J469" s="1"/>
    </row>
    <row r="470" spans="1:10" s="19" customFormat="1" x14ac:dyDescent="0.2">
      <c r="A470" s="71" t="s">
        <v>1352</v>
      </c>
      <c r="B470" s="28" t="s">
        <v>1353</v>
      </c>
      <c r="C470" s="32">
        <v>18519</v>
      </c>
      <c r="D470" s="32">
        <v>448</v>
      </c>
      <c r="E470" s="33">
        <f t="shared" si="7"/>
        <v>2.4191371024353366E-2</v>
      </c>
      <c r="F470" s="48" t="s">
        <v>30</v>
      </c>
      <c r="H470" s="1"/>
      <c r="I470" s="1"/>
      <c r="J470" s="1"/>
    </row>
    <row r="471" spans="1:10" s="19" customFormat="1" x14ac:dyDescent="0.2">
      <c r="A471" s="71" t="s">
        <v>1354</v>
      </c>
      <c r="B471" s="28" t="s">
        <v>1355</v>
      </c>
      <c r="C471" s="32">
        <v>8357</v>
      </c>
      <c r="D471" s="32">
        <v>626</v>
      </c>
      <c r="E471" s="33">
        <f t="shared" si="7"/>
        <v>7.4907263372023455E-2</v>
      </c>
      <c r="F471" s="48" t="s">
        <v>30</v>
      </c>
      <c r="H471" s="1"/>
      <c r="I471" s="1"/>
      <c r="J471" s="1"/>
    </row>
    <row r="472" spans="1:10" s="19" customFormat="1" x14ac:dyDescent="0.2">
      <c r="A472" s="71" t="s">
        <v>1356</v>
      </c>
      <c r="B472" s="28" t="s">
        <v>1357</v>
      </c>
      <c r="C472" s="32">
        <v>2357</v>
      </c>
      <c r="D472" s="32">
        <v>24</v>
      </c>
      <c r="E472" s="33">
        <f t="shared" si="7"/>
        <v>1.0182435299109036E-2</v>
      </c>
      <c r="F472" s="48" t="s">
        <v>30</v>
      </c>
      <c r="G472" s="1"/>
      <c r="H472" s="1"/>
      <c r="I472" s="1"/>
      <c r="J472" s="1"/>
    </row>
    <row r="473" spans="1:10" s="19" customFormat="1" x14ac:dyDescent="0.2">
      <c r="A473" s="71" t="s">
        <v>1358</v>
      </c>
      <c r="B473" s="28" t="s">
        <v>1359</v>
      </c>
      <c r="C473" s="32">
        <v>10482</v>
      </c>
      <c r="D473" s="32">
        <v>163</v>
      </c>
      <c r="E473" s="33">
        <f t="shared" si="7"/>
        <v>1.555046746804045E-2</v>
      </c>
      <c r="F473" s="48" t="s">
        <v>30</v>
      </c>
      <c r="H473" s="1"/>
      <c r="I473" s="1"/>
      <c r="J473" s="1"/>
    </row>
    <row r="474" spans="1:10" s="19" customFormat="1" x14ac:dyDescent="0.2">
      <c r="A474" s="71" t="s">
        <v>1360</v>
      </c>
      <c r="B474" s="28" t="s">
        <v>1361</v>
      </c>
      <c r="C474" s="32">
        <v>8976</v>
      </c>
      <c r="D474" s="32">
        <v>963</v>
      </c>
      <c r="E474" s="33">
        <f t="shared" si="7"/>
        <v>0.10728609625668449</v>
      </c>
      <c r="F474" s="48" t="s">
        <v>30</v>
      </c>
      <c r="H474" s="1"/>
      <c r="I474" s="1"/>
      <c r="J474" s="1"/>
    </row>
    <row r="475" spans="1:10" s="19" customFormat="1" x14ac:dyDescent="0.2">
      <c r="A475" s="71" t="s">
        <v>1362</v>
      </c>
      <c r="B475" s="28" t="s">
        <v>1363</v>
      </c>
      <c r="C475" s="32">
        <v>1423</v>
      </c>
      <c r="D475" s="32">
        <v>35</v>
      </c>
      <c r="E475" s="33">
        <f t="shared" si="7"/>
        <v>2.4595924104005622E-2</v>
      </c>
      <c r="F475" s="48" t="s">
        <v>30</v>
      </c>
      <c r="H475" s="1"/>
      <c r="I475" s="1"/>
      <c r="J475" s="1"/>
    </row>
    <row r="476" spans="1:10" s="19" customFormat="1" x14ac:dyDescent="0.2">
      <c r="A476" s="71" t="s">
        <v>1364</v>
      </c>
      <c r="B476" s="28" t="s">
        <v>1365</v>
      </c>
      <c r="C476" s="32">
        <v>8526</v>
      </c>
      <c r="D476" s="32">
        <v>345</v>
      </c>
      <c r="E476" s="33">
        <f t="shared" si="7"/>
        <v>4.0464461646727658E-2</v>
      </c>
      <c r="F476" s="48" t="s">
        <v>30</v>
      </c>
      <c r="H476" s="1"/>
      <c r="I476" s="1"/>
      <c r="J476" s="1"/>
    </row>
    <row r="477" spans="1:10" s="19" customFormat="1" x14ac:dyDescent="0.2">
      <c r="A477" s="71" t="s">
        <v>1366</v>
      </c>
      <c r="B477" s="28" t="s">
        <v>1367</v>
      </c>
      <c r="C477" s="32">
        <v>16042</v>
      </c>
      <c r="D477" s="32">
        <v>288</v>
      </c>
      <c r="E477" s="33">
        <f t="shared" si="7"/>
        <v>1.7952873706520385E-2</v>
      </c>
      <c r="F477" s="48" t="s">
        <v>30</v>
      </c>
      <c r="H477" s="1"/>
      <c r="I477" s="1"/>
      <c r="J477" s="1"/>
    </row>
    <row r="478" spans="1:10" s="19" customFormat="1" x14ac:dyDescent="0.2">
      <c r="A478" s="71" t="s">
        <v>1368</v>
      </c>
      <c r="B478" s="28" t="s">
        <v>1369</v>
      </c>
      <c r="C478" s="32">
        <v>9796</v>
      </c>
      <c r="D478" s="32">
        <v>113</v>
      </c>
      <c r="E478" s="33">
        <f t="shared" si="7"/>
        <v>1.1535320538995508E-2</v>
      </c>
      <c r="F478" s="48" t="s">
        <v>30</v>
      </c>
      <c r="H478" s="1"/>
      <c r="I478" s="1"/>
      <c r="J478" s="1"/>
    </row>
    <row r="479" spans="1:10" s="19" customFormat="1" x14ac:dyDescent="0.2">
      <c r="A479" s="71" t="s">
        <v>1370</v>
      </c>
      <c r="B479" s="28" t="s">
        <v>1371</v>
      </c>
      <c r="C479" s="32">
        <v>4449</v>
      </c>
      <c r="D479" s="32">
        <v>1201</v>
      </c>
      <c r="E479" s="33">
        <f t="shared" si="7"/>
        <v>0.26994830298943584</v>
      </c>
      <c r="F479" s="48" t="s">
        <v>30</v>
      </c>
      <c r="H479" s="1"/>
      <c r="I479" s="1"/>
      <c r="J479" s="1"/>
    </row>
    <row r="480" spans="1:10" s="19" customFormat="1" x14ac:dyDescent="0.2">
      <c r="A480" s="71" t="s">
        <v>1372</v>
      </c>
      <c r="B480" s="28" t="s">
        <v>1373</v>
      </c>
      <c r="C480" s="32">
        <v>5374</v>
      </c>
      <c r="D480" s="32">
        <v>414</v>
      </c>
      <c r="E480" s="33">
        <f t="shared" si="7"/>
        <v>7.7037588388537401E-2</v>
      </c>
      <c r="F480" s="48" t="s">
        <v>30</v>
      </c>
      <c r="H480" s="1"/>
      <c r="I480" s="1"/>
      <c r="J480" s="1"/>
    </row>
    <row r="481" spans="1:10" s="19" customFormat="1" x14ac:dyDescent="0.2">
      <c r="A481" s="71" t="s">
        <v>1374</v>
      </c>
      <c r="B481" s="28" t="s">
        <v>1375</v>
      </c>
      <c r="C481" s="32">
        <v>4455</v>
      </c>
      <c r="D481" s="32">
        <v>290</v>
      </c>
      <c r="E481" s="33">
        <f t="shared" si="7"/>
        <v>6.5095398428731757E-2</v>
      </c>
      <c r="F481" s="48" t="s">
        <v>30</v>
      </c>
      <c r="H481" s="1"/>
      <c r="I481" s="1"/>
      <c r="J481" s="1"/>
    </row>
    <row r="482" spans="1:10" s="19" customFormat="1" x14ac:dyDescent="0.2">
      <c r="A482" s="71" t="s">
        <v>1376</v>
      </c>
      <c r="B482" s="28" t="s">
        <v>1377</v>
      </c>
      <c r="C482" s="32">
        <v>1957</v>
      </c>
      <c r="D482" s="32">
        <v>18</v>
      </c>
      <c r="E482" s="33">
        <f t="shared" si="7"/>
        <v>9.1977516607051613E-3</v>
      </c>
      <c r="F482" s="48" t="s">
        <v>30</v>
      </c>
      <c r="H482" s="1"/>
      <c r="I482" s="1"/>
      <c r="J482" s="1"/>
    </row>
    <row r="483" spans="1:10" s="19" customFormat="1" x14ac:dyDescent="0.2">
      <c r="A483" s="71" t="s">
        <v>1378</v>
      </c>
      <c r="B483" s="28" t="s">
        <v>1379</v>
      </c>
      <c r="C483" s="32">
        <v>7802</v>
      </c>
      <c r="D483" s="32">
        <v>159</v>
      </c>
      <c r="E483" s="33">
        <f t="shared" si="7"/>
        <v>2.0379389900025635E-2</v>
      </c>
      <c r="F483" s="48" t="s">
        <v>30</v>
      </c>
      <c r="H483" s="1"/>
      <c r="I483" s="1"/>
      <c r="J483" s="1"/>
    </row>
    <row r="484" spans="1:10" s="19" customFormat="1" x14ac:dyDescent="0.2">
      <c r="A484" s="71" t="s">
        <v>1380</v>
      </c>
      <c r="B484" s="28" t="s">
        <v>1381</v>
      </c>
      <c r="C484" s="32">
        <v>17951</v>
      </c>
      <c r="D484" s="32">
        <v>486</v>
      </c>
      <c r="E484" s="33">
        <f t="shared" si="7"/>
        <v>2.7073700629491392E-2</v>
      </c>
      <c r="F484" s="48" t="s">
        <v>30</v>
      </c>
      <c r="H484" s="1"/>
      <c r="I484" s="1"/>
      <c r="J484" s="1"/>
    </row>
    <row r="485" spans="1:10" s="19" customFormat="1" x14ac:dyDescent="0.2">
      <c r="A485" s="71" t="s">
        <v>1382</v>
      </c>
      <c r="B485" s="28" t="s">
        <v>1383</v>
      </c>
      <c r="C485" s="32">
        <v>12889</v>
      </c>
      <c r="D485" s="32">
        <v>64</v>
      </c>
      <c r="E485" s="33">
        <f t="shared" si="7"/>
        <v>4.9654744355652107E-3</v>
      </c>
      <c r="F485" s="48" t="s">
        <v>30</v>
      </c>
      <c r="H485" s="1"/>
      <c r="I485" s="1"/>
      <c r="J485" s="1"/>
    </row>
    <row r="486" spans="1:10" s="19" customFormat="1" x14ac:dyDescent="0.2">
      <c r="A486" s="71" t="s">
        <v>1384</v>
      </c>
      <c r="B486" s="28" t="s">
        <v>1385</v>
      </c>
      <c r="C486" s="32">
        <v>11468</v>
      </c>
      <c r="D486" s="32">
        <v>223</v>
      </c>
      <c r="E486" s="33">
        <f t="shared" si="7"/>
        <v>1.9445413324032091E-2</v>
      </c>
      <c r="F486" s="48" t="s">
        <v>30</v>
      </c>
      <c r="H486" s="1"/>
      <c r="I486" s="1"/>
      <c r="J486" s="1"/>
    </row>
    <row r="487" spans="1:10" s="19" customFormat="1" x14ac:dyDescent="0.2">
      <c r="A487" s="71" t="s">
        <v>1386</v>
      </c>
      <c r="B487" s="28" t="s">
        <v>1387</v>
      </c>
      <c r="C487" s="32">
        <v>15241</v>
      </c>
      <c r="D487" s="32">
        <v>449</v>
      </c>
      <c r="E487" s="33">
        <f t="shared" si="7"/>
        <v>2.9460009185748967E-2</v>
      </c>
      <c r="F487" s="48" t="s">
        <v>30</v>
      </c>
      <c r="H487" s="1"/>
      <c r="I487" s="1"/>
      <c r="J487" s="1"/>
    </row>
    <row r="488" spans="1:10" s="19" customFormat="1" x14ac:dyDescent="0.2">
      <c r="A488" s="71" t="s">
        <v>1388</v>
      </c>
      <c r="B488" s="28" t="s">
        <v>1389</v>
      </c>
      <c r="C488" s="32">
        <v>15487</v>
      </c>
      <c r="D488" s="32">
        <v>435</v>
      </c>
      <c r="E488" s="33">
        <f t="shared" si="7"/>
        <v>2.8088073868405759E-2</v>
      </c>
      <c r="F488" s="48" t="s">
        <v>30</v>
      </c>
      <c r="H488" s="1"/>
      <c r="I488" s="1"/>
      <c r="J488" s="1"/>
    </row>
    <row r="489" spans="1:10" s="19" customFormat="1" x14ac:dyDescent="0.2">
      <c r="A489" s="71" t="s">
        <v>1390</v>
      </c>
      <c r="B489" s="28" t="s">
        <v>1391</v>
      </c>
      <c r="C489" s="32">
        <v>11260</v>
      </c>
      <c r="D489" s="32">
        <v>954</v>
      </c>
      <c r="E489" s="33">
        <f t="shared" si="7"/>
        <v>8.4724689165186495E-2</v>
      </c>
      <c r="F489" s="48" t="s">
        <v>30</v>
      </c>
      <c r="H489" s="1"/>
      <c r="I489" s="1"/>
      <c r="J489" s="1"/>
    </row>
    <row r="490" spans="1:10" s="19" customFormat="1" x14ac:dyDescent="0.2">
      <c r="A490" s="71" t="s">
        <v>1392</v>
      </c>
      <c r="B490" s="28" t="s">
        <v>1393</v>
      </c>
      <c r="C490" s="32">
        <v>10037</v>
      </c>
      <c r="D490" s="32">
        <v>1424</v>
      </c>
      <c r="E490" s="33">
        <f t="shared" si="7"/>
        <v>0.14187506226960248</v>
      </c>
      <c r="F490" s="48" t="s">
        <v>30</v>
      </c>
      <c r="H490" s="1"/>
      <c r="I490" s="1"/>
      <c r="J490" s="1"/>
    </row>
    <row r="491" spans="1:10" s="19" customFormat="1" x14ac:dyDescent="0.2">
      <c r="A491" s="71" t="s">
        <v>1394</v>
      </c>
      <c r="B491" s="28" t="s">
        <v>1395</v>
      </c>
      <c r="C491" s="32">
        <v>16079</v>
      </c>
      <c r="D491" s="32">
        <v>1391</v>
      </c>
      <c r="E491" s="33">
        <f t="shared" si="7"/>
        <v>8.6510355121587168E-2</v>
      </c>
      <c r="F491" s="48" t="s">
        <v>30</v>
      </c>
      <c r="G491" s="1"/>
      <c r="H491" s="1"/>
      <c r="I491" s="1"/>
      <c r="J491" s="1"/>
    </row>
    <row r="492" spans="1:10" s="19" customFormat="1" x14ac:dyDescent="0.2">
      <c r="A492" s="71" t="s">
        <v>1396</v>
      </c>
      <c r="B492" s="28" t="s">
        <v>1397</v>
      </c>
      <c r="C492" s="32">
        <v>5511</v>
      </c>
      <c r="D492" s="32">
        <v>250</v>
      </c>
      <c r="E492" s="33">
        <f t="shared" si="7"/>
        <v>4.5363817818907637E-2</v>
      </c>
      <c r="F492" s="48" t="s">
        <v>30</v>
      </c>
      <c r="H492" s="1"/>
      <c r="I492" s="1"/>
      <c r="J492" s="1"/>
    </row>
    <row r="493" spans="1:10" s="19" customFormat="1" x14ac:dyDescent="0.2">
      <c r="A493" s="71" t="s">
        <v>1398</v>
      </c>
      <c r="B493" s="28" t="s">
        <v>1399</v>
      </c>
      <c r="C493" s="32">
        <v>15551</v>
      </c>
      <c r="D493" s="32">
        <v>579</v>
      </c>
      <c r="E493" s="33">
        <f t="shared" si="7"/>
        <v>3.7232332325895443E-2</v>
      </c>
      <c r="F493" s="48" t="s">
        <v>30</v>
      </c>
      <c r="H493" s="1"/>
      <c r="I493" s="1"/>
      <c r="J493" s="1"/>
    </row>
    <row r="494" spans="1:10" s="19" customFormat="1" x14ac:dyDescent="0.2">
      <c r="A494" s="71" t="s">
        <v>1400</v>
      </c>
      <c r="B494" s="28" t="s">
        <v>1401</v>
      </c>
      <c r="C494" s="32">
        <v>15660</v>
      </c>
      <c r="D494" s="32">
        <v>986</v>
      </c>
      <c r="E494" s="33">
        <f t="shared" si="7"/>
        <v>6.2962962962962957E-2</v>
      </c>
      <c r="F494" s="48" t="s">
        <v>30</v>
      </c>
      <c r="H494" s="1"/>
      <c r="I494" s="1"/>
      <c r="J494" s="1"/>
    </row>
    <row r="495" spans="1:10" s="19" customFormat="1" x14ac:dyDescent="0.2">
      <c r="A495" s="71" t="s">
        <v>1402</v>
      </c>
      <c r="B495" s="28" t="s">
        <v>1403</v>
      </c>
      <c r="C495" s="32">
        <v>5391</v>
      </c>
      <c r="D495" s="32">
        <v>548</v>
      </c>
      <c r="E495" s="33">
        <f t="shared" si="7"/>
        <v>0.10165089964756074</v>
      </c>
      <c r="F495" s="48" t="s">
        <v>30</v>
      </c>
      <c r="H495" s="1"/>
      <c r="I495" s="1"/>
      <c r="J495" s="1"/>
    </row>
    <row r="496" spans="1:10" s="19" customFormat="1" x14ac:dyDescent="0.2">
      <c r="A496" s="71" t="s">
        <v>1404</v>
      </c>
      <c r="B496" s="28" t="s">
        <v>1405</v>
      </c>
      <c r="C496" s="32">
        <v>2740</v>
      </c>
      <c r="D496" s="32">
        <v>23</v>
      </c>
      <c r="E496" s="33">
        <f t="shared" si="7"/>
        <v>8.3941605839416063E-3</v>
      </c>
      <c r="F496" s="48" t="s">
        <v>30</v>
      </c>
      <c r="H496" s="1"/>
      <c r="I496" s="1"/>
      <c r="J496" s="1"/>
    </row>
    <row r="497" spans="1:10" s="19" customFormat="1" x14ac:dyDescent="0.2">
      <c r="A497" s="71" t="s">
        <v>1406</v>
      </c>
      <c r="B497" s="28" t="s">
        <v>1407</v>
      </c>
      <c r="C497" s="32">
        <v>9004</v>
      </c>
      <c r="D497" s="32">
        <v>581</v>
      </c>
      <c r="E497" s="33">
        <f t="shared" si="7"/>
        <v>6.4526876943580627E-2</v>
      </c>
      <c r="F497" s="48" t="s">
        <v>30</v>
      </c>
      <c r="H497" s="1"/>
      <c r="I497" s="1"/>
      <c r="J497" s="1"/>
    </row>
    <row r="498" spans="1:10" s="19" customFormat="1" x14ac:dyDescent="0.2">
      <c r="A498" s="71" t="s">
        <v>1408</v>
      </c>
      <c r="B498" s="28" t="s">
        <v>1409</v>
      </c>
      <c r="C498" s="32">
        <v>19028</v>
      </c>
      <c r="D498" s="32">
        <v>3205</v>
      </c>
      <c r="E498" s="33">
        <f t="shared" si="7"/>
        <v>0.1684359890687408</v>
      </c>
      <c r="F498" s="48" t="s">
        <v>30</v>
      </c>
      <c r="H498" s="1"/>
      <c r="I498" s="1"/>
      <c r="J498" s="1"/>
    </row>
    <row r="499" spans="1:10" s="19" customFormat="1" x14ac:dyDescent="0.2">
      <c r="A499" s="71" t="s">
        <v>1410</v>
      </c>
      <c r="B499" s="28" t="s">
        <v>1411</v>
      </c>
      <c r="C499" s="32">
        <v>23016</v>
      </c>
      <c r="D499" s="32">
        <v>377</v>
      </c>
      <c r="E499" s="33">
        <f t="shared" si="7"/>
        <v>1.6379909628084811E-2</v>
      </c>
      <c r="F499" s="48" t="s">
        <v>30</v>
      </c>
      <c r="H499" s="1"/>
      <c r="I499" s="1"/>
      <c r="J499" s="1"/>
    </row>
    <row r="500" spans="1:10" s="19" customFormat="1" x14ac:dyDescent="0.2">
      <c r="A500" s="71" t="s">
        <v>1412</v>
      </c>
      <c r="B500" s="28" t="s">
        <v>1413</v>
      </c>
      <c r="C500" s="32">
        <v>4206</v>
      </c>
      <c r="D500" s="32">
        <v>64</v>
      </c>
      <c r="E500" s="33">
        <f t="shared" si="7"/>
        <v>1.5216357584403234E-2</v>
      </c>
      <c r="F500" s="48" t="s">
        <v>30</v>
      </c>
      <c r="H500" s="1"/>
      <c r="I500" s="1"/>
      <c r="J500" s="1"/>
    </row>
    <row r="501" spans="1:10" s="19" customFormat="1" x14ac:dyDescent="0.2">
      <c r="A501" s="71" t="s">
        <v>1414</v>
      </c>
      <c r="B501" s="28" t="s">
        <v>1415</v>
      </c>
      <c r="C501" s="32">
        <v>16676</v>
      </c>
      <c r="D501" s="32">
        <v>897</v>
      </c>
      <c r="E501" s="33">
        <f t="shared" si="7"/>
        <v>5.378987766850564E-2</v>
      </c>
      <c r="F501" s="48" t="s">
        <v>30</v>
      </c>
      <c r="G501" s="1"/>
      <c r="H501" s="1"/>
      <c r="I501" s="1"/>
      <c r="J501" s="1"/>
    </row>
    <row r="502" spans="1:10" s="19" customFormat="1" x14ac:dyDescent="0.2">
      <c r="A502" s="71" t="s">
        <v>1416</v>
      </c>
      <c r="B502" s="28" t="s">
        <v>1417</v>
      </c>
      <c r="C502" s="32">
        <v>8493</v>
      </c>
      <c r="D502" s="32">
        <v>182</v>
      </c>
      <c r="E502" s="33">
        <f t="shared" si="7"/>
        <v>2.142941245731779E-2</v>
      </c>
      <c r="F502" s="48" t="s">
        <v>30</v>
      </c>
      <c r="H502" s="1"/>
      <c r="I502" s="1"/>
      <c r="J502" s="1"/>
    </row>
    <row r="503" spans="1:10" s="19" customFormat="1" x14ac:dyDescent="0.2">
      <c r="A503" s="71" t="s">
        <v>1418</v>
      </c>
      <c r="B503" s="28" t="s">
        <v>1419</v>
      </c>
      <c r="C503" s="32">
        <v>4834</v>
      </c>
      <c r="D503" s="32">
        <v>906</v>
      </c>
      <c r="E503" s="33">
        <f t="shared" si="7"/>
        <v>0.18742242449317337</v>
      </c>
      <c r="F503" s="48" t="s">
        <v>30</v>
      </c>
      <c r="G503" s="1"/>
      <c r="H503" s="1"/>
      <c r="I503" s="1"/>
      <c r="J503" s="1"/>
    </row>
    <row r="504" spans="1:10" s="19" customFormat="1" x14ac:dyDescent="0.2">
      <c r="A504" s="71" t="s">
        <v>1420</v>
      </c>
      <c r="B504" s="28" t="s">
        <v>1421</v>
      </c>
      <c r="C504" s="32">
        <v>26527</v>
      </c>
      <c r="D504" s="32">
        <v>4613</v>
      </c>
      <c r="E504" s="33">
        <f t="shared" si="7"/>
        <v>0.17389829230595241</v>
      </c>
      <c r="F504" s="48" t="s">
        <v>30</v>
      </c>
      <c r="G504" s="1"/>
      <c r="H504" s="1"/>
      <c r="I504" s="1"/>
      <c r="J504" s="1"/>
    </row>
    <row r="505" spans="1:10" s="19" customFormat="1" x14ac:dyDescent="0.2">
      <c r="A505" s="71" t="s">
        <v>1422</v>
      </c>
      <c r="B505" s="28" t="s">
        <v>1423</v>
      </c>
      <c r="C505" s="32">
        <v>22818</v>
      </c>
      <c r="D505" s="32">
        <v>1263</v>
      </c>
      <c r="E505" s="33">
        <f t="shared" si="7"/>
        <v>5.5351038653694451E-2</v>
      </c>
      <c r="F505" s="48" t="s">
        <v>30</v>
      </c>
      <c r="G505" s="1"/>
      <c r="H505" s="1"/>
      <c r="I505" s="1"/>
      <c r="J505" s="1"/>
    </row>
    <row r="506" spans="1:10" s="19" customFormat="1" x14ac:dyDescent="0.2">
      <c r="A506" s="71" t="s">
        <v>1424</v>
      </c>
      <c r="B506" s="28" t="s">
        <v>1425</v>
      </c>
      <c r="C506" s="32">
        <v>11634</v>
      </c>
      <c r="D506" s="32">
        <v>988</v>
      </c>
      <c r="E506" s="33">
        <f t="shared" si="7"/>
        <v>8.4923500085954964E-2</v>
      </c>
      <c r="F506" s="48" t="s">
        <v>30</v>
      </c>
      <c r="G506" s="1"/>
      <c r="H506" s="1"/>
      <c r="I506" s="1"/>
      <c r="J506" s="1"/>
    </row>
    <row r="507" spans="1:10" x14ac:dyDescent="0.2">
      <c r="A507" s="71" t="s">
        <v>1426</v>
      </c>
      <c r="B507" s="28" t="s">
        <v>1427</v>
      </c>
      <c r="C507" s="32">
        <v>1316</v>
      </c>
      <c r="D507" s="32">
        <v>30</v>
      </c>
      <c r="E507" s="33">
        <f t="shared" si="7"/>
        <v>2.2796352583586626E-2</v>
      </c>
      <c r="F507" s="48" t="s">
        <v>30</v>
      </c>
      <c r="G507" s="1"/>
      <c r="H507" s="1"/>
      <c r="I507" s="1"/>
      <c r="J507" s="1"/>
    </row>
    <row r="508" spans="1:10" x14ac:dyDescent="0.2">
      <c r="A508" s="71" t="s">
        <v>1428</v>
      </c>
      <c r="B508" s="28" t="s">
        <v>1429</v>
      </c>
      <c r="C508" s="32">
        <v>6769</v>
      </c>
      <c r="D508" s="32">
        <v>949</v>
      </c>
      <c r="E508" s="33">
        <f t="shared" si="7"/>
        <v>0.14019796129413503</v>
      </c>
      <c r="F508" s="48" t="s">
        <v>30</v>
      </c>
      <c r="G508" s="1"/>
      <c r="H508" s="1"/>
      <c r="I508" s="1"/>
      <c r="J508" s="1"/>
    </row>
    <row r="509" spans="1:10" x14ac:dyDescent="0.2">
      <c r="A509" s="71" t="s">
        <v>1430</v>
      </c>
      <c r="B509" s="28" t="s">
        <v>1431</v>
      </c>
      <c r="C509" s="32">
        <v>12271</v>
      </c>
      <c r="D509" s="32">
        <v>631</v>
      </c>
      <c r="E509" s="33">
        <f t="shared" si="7"/>
        <v>5.1422051992502646E-2</v>
      </c>
      <c r="F509" s="48" t="s">
        <v>30</v>
      </c>
      <c r="G509" s="1"/>
      <c r="H509" s="1"/>
      <c r="I509" s="1"/>
      <c r="J509" s="1"/>
    </row>
    <row r="510" spans="1:10" x14ac:dyDescent="0.2">
      <c r="A510" s="71" t="s">
        <v>1432</v>
      </c>
      <c r="B510" s="28" t="s">
        <v>1433</v>
      </c>
      <c r="C510" s="32">
        <v>6845</v>
      </c>
      <c r="D510" s="32">
        <v>1003</v>
      </c>
      <c r="E510" s="33">
        <f t="shared" si="7"/>
        <v>0.14653031409788167</v>
      </c>
      <c r="F510" s="48" t="s">
        <v>30</v>
      </c>
      <c r="G510" s="1"/>
      <c r="H510" s="1"/>
      <c r="I510" s="1"/>
      <c r="J510" s="1"/>
    </row>
    <row r="511" spans="1:10" x14ac:dyDescent="0.2">
      <c r="A511" s="71" t="s">
        <v>1434</v>
      </c>
      <c r="B511" s="28" t="s">
        <v>1435</v>
      </c>
      <c r="C511" s="32">
        <v>2568</v>
      </c>
      <c r="D511" s="32">
        <v>46</v>
      </c>
      <c r="E511" s="33">
        <f t="shared" si="7"/>
        <v>1.791277258566978E-2</v>
      </c>
      <c r="F511" s="48" t="s">
        <v>30</v>
      </c>
      <c r="G511" s="1"/>
      <c r="H511" s="1"/>
      <c r="I511" s="1"/>
      <c r="J511" s="1"/>
    </row>
    <row r="512" spans="1:10" x14ac:dyDescent="0.2">
      <c r="A512" s="71" t="s">
        <v>1436</v>
      </c>
      <c r="B512" s="28" t="s">
        <v>1437</v>
      </c>
      <c r="C512" s="32">
        <v>1310</v>
      </c>
      <c r="D512" s="32">
        <v>8</v>
      </c>
      <c r="E512" s="33">
        <f t="shared" si="7"/>
        <v>6.1068702290076335E-3</v>
      </c>
      <c r="F512" s="48" t="s">
        <v>30</v>
      </c>
      <c r="G512" s="1"/>
      <c r="H512" s="1"/>
      <c r="I512" s="1"/>
      <c r="J512" s="1"/>
    </row>
    <row r="513" spans="1:10" x14ac:dyDescent="0.2">
      <c r="A513" s="71" t="s">
        <v>1438</v>
      </c>
      <c r="B513" s="28" t="s">
        <v>1439</v>
      </c>
      <c r="C513" s="32">
        <v>4603</v>
      </c>
      <c r="D513" s="32">
        <v>1228</v>
      </c>
      <c r="E513" s="33">
        <f t="shared" si="7"/>
        <v>0.26678253313056705</v>
      </c>
      <c r="F513" s="48" t="s">
        <v>30</v>
      </c>
      <c r="G513" s="1"/>
      <c r="H513" s="1"/>
      <c r="I513" s="1"/>
      <c r="J513" s="1"/>
    </row>
    <row r="514" spans="1:10" x14ac:dyDescent="0.2">
      <c r="A514" s="71" t="s">
        <v>1440</v>
      </c>
      <c r="B514" s="28" t="s">
        <v>1441</v>
      </c>
      <c r="C514" s="32">
        <v>22435</v>
      </c>
      <c r="D514" s="32">
        <v>2614</v>
      </c>
      <c r="E514" s="33">
        <f t="shared" si="7"/>
        <v>0.11651437486070872</v>
      </c>
      <c r="F514" s="48" t="s">
        <v>30</v>
      </c>
      <c r="G514" s="1"/>
      <c r="H514" s="1"/>
      <c r="I514" s="1"/>
      <c r="J514" s="1"/>
    </row>
    <row r="515" spans="1:10" x14ac:dyDescent="0.2">
      <c r="A515" s="71" t="s">
        <v>1442</v>
      </c>
      <c r="B515" s="28" t="s">
        <v>1443</v>
      </c>
      <c r="C515" s="32">
        <v>3968</v>
      </c>
      <c r="D515" s="32">
        <v>114</v>
      </c>
      <c r="E515" s="33">
        <f t="shared" si="7"/>
        <v>2.8729838709677418E-2</v>
      </c>
      <c r="F515" s="48" t="s">
        <v>30</v>
      </c>
      <c r="G515" s="1"/>
      <c r="H515" s="1"/>
      <c r="I515" s="1"/>
      <c r="J515" s="1"/>
    </row>
    <row r="516" spans="1:10" x14ac:dyDescent="0.2">
      <c r="A516" s="71" t="s">
        <v>1444</v>
      </c>
      <c r="B516" s="28" t="s">
        <v>1445</v>
      </c>
      <c r="C516" s="32">
        <v>3037</v>
      </c>
      <c r="D516" s="32">
        <v>94</v>
      </c>
      <c r="E516" s="33">
        <f t="shared" si="7"/>
        <v>3.0951596970694766E-2</v>
      </c>
      <c r="F516" s="48" t="s">
        <v>30</v>
      </c>
      <c r="G516" s="1"/>
      <c r="H516" s="1"/>
      <c r="I516" s="1"/>
      <c r="J516" s="1"/>
    </row>
    <row r="517" spans="1:10" x14ac:dyDescent="0.2">
      <c r="A517" s="71" t="s">
        <v>1446</v>
      </c>
      <c r="B517" s="28" t="s">
        <v>1447</v>
      </c>
      <c r="C517" s="32">
        <v>13329</v>
      </c>
      <c r="D517" s="32">
        <v>1919</v>
      </c>
      <c r="E517" s="33">
        <f t="shared" si="7"/>
        <v>0.14397179083202041</v>
      </c>
      <c r="F517" s="48" t="s">
        <v>30</v>
      </c>
      <c r="G517" s="1"/>
      <c r="H517" s="1"/>
      <c r="I517" s="1"/>
      <c r="J517" s="1"/>
    </row>
    <row r="518" spans="1:10" x14ac:dyDescent="0.2">
      <c r="A518" s="71" t="s">
        <v>1448</v>
      </c>
      <c r="B518" s="28" t="s">
        <v>1449</v>
      </c>
      <c r="C518" s="32">
        <v>14174</v>
      </c>
      <c r="D518" s="32">
        <v>2293</v>
      </c>
      <c r="E518" s="33">
        <f t="shared" ref="E518:E550" si="8">D518/C518</f>
        <v>0.16177508113447156</v>
      </c>
      <c r="F518" s="48" t="s">
        <v>30</v>
      </c>
      <c r="G518" s="1"/>
      <c r="H518" s="1"/>
      <c r="I518" s="1"/>
      <c r="J518" s="1"/>
    </row>
    <row r="519" spans="1:10" x14ac:dyDescent="0.2">
      <c r="A519" s="71" t="s">
        <v>1450</v>
      </c>
      <c r="B519" s="28" t="s">
        <v>1451</v>
      </c>
      <c r="C519" s="32">
        <v>4730</v>
      </c>
      <c r="D519" s="32">
        <v>9</v>
      </c>
      <c r="E519" s="33">
        <f t="shared" si="8"/>
        <v>1.9027484143763213E-3</v>
      </c>
      <c r="F519" s="48" t="s">
        <v>30</v>
      </c>
      <c r="G519" s="1"/>
      <c r="H519" s="1"/>
      <c r="I519" s="1"/>
      <c r="J519" s="1"/>
    </row>
    <row r="520" spans="1:10" x14ac:dyDescent="0.2">
      <c r="A520" s="71" t="s">
        <v>1452</v>
      </c>
      <c r="B520" s="28" t="s">
        <v>1453</v>
      </c>
      <c r="C520" s="32">
        <v>39367</v>
      </c>
      <c r="D520" s="32">
        <v>1603</v>
      </c>
      <c r="E520" s="33">
        <f t="shared" si="8"/>
        <v>4.0719384255848805E-2</v>
      </c>
      <c r="F520" s="48" t="s">
        <v>30</v>
      </c>
      <c r="G520" s="1"/>
      <c r="H520" s="1"/>
      <c r="I520" s="1"/>
      <c r="J520" s="1"/>
    </row>
    <row r="521" spans="1:10" x14ac:dyDescent="0.2">
      <c r="A521" s="71" t="s">
        <v>1454</v>
      </c>
      <c r="B521" s="28" t="s">
        <v>1455</v>
      </c>
      <c r="C521" s="32">
        <v>6514</v>
      </c>
      <c r="D521" s="32">
        <v>1121</v>
      </c>
      <c r="E521" s="33">
        <f t="shared" si="8"/>
        <v>0.17209088117899907</v>
      </c>
      <c r="F521" s="48" t="s">
        <v>30</v>
      </c>
      <c r="G521" s="1"/>
      <c r="H521" s="1"/>
      <c r="I521" s="1"/>
      <c r="J521" s="1"/>
    </row>
    <row r="522" spans="1:10" x14ac:dyDescent="0.2">
      <c r="A522" s="71" t="s">
        <v>1456</v>
      </c>
      <c r="B522" s="28" t="s">
        <v>1457</v>
      </c>
      <c r="C522" s="32">
        <v>6559</v>
      </c>
      <c r="D522" s="32">
        <v>50</v>
      </c>
      <c r="E522" s="33">
        <f t="shared" si="8"/>
        <v>7.6231132794633326E-3</v>
      </c>
      <c r="F522" s="48" t="s">
        <v>30</v>
      </c>
      <c r="G522" s="1"/>
      <c r="H522" s="1"/>
      <c r="I522" s="1"/>
      <c r="J522" s="1"/>
    </row>
    <row r="523" spans="1:10" x14ac:dyDescent="0.2">
      <c r="A523" s="71" t="s">
        <v>1458</v>
      </c>
      <c r="B523" s="28" t="s">
        <v>1459</v>
      </c>
      <c r="C523" s="32">
        <v>8617</v>
      </c>
      <c r="D523" s="32">
        <v>780</v>
      </c>
      <c r="E523" s="33">
        <f t="shared" si="8"/>
        <v>9.0518742021585233E-2</v>
      </c>
      <c r="F523" s="48" t="s">
        <v>30</v>
      </c>
      <c r="G523" s="1"/>
      <c r="H523" s="1"/>
      <c r="I523" s="1"/>
      <c r="J523" s="1"/>
    </row>
    <row r="524" spans="1:10" x14ac:dyDescent="0.2">
      <c r="A524" s="71" t="s">
        <v>1460</v>
      </c>
      <c r="B524" s="28" t="s">
        <v>1461</v>
      </c>
      <c r="C524" s="32">
        <v>17611</v>
      </c>
      <c r="D524" s="32">
        <v>546</v>
      </c>
      <c r="E524" s="33">
        <f t="shared" si="8"/>
        <v>3.100335017886548E-2</v>
      </c>
      <c r="F524" s="48" t="s">
        <v>30</v>
      </c>
      <c r="G524" s="1"/>
      <c r="H524" s="1"/>
      <c r="I524" s="1"/>
      <c r="J524" s="1"/>
    </row>
    <row r="525" spans="1:10" x14ac:dyDescent="0.2">
      <c r="A525" s="71" t="s">
        <v>1462</v>
      </c>
      <c r="B525" s="28" t="s">
        <v>1463</v>
      </c>
      <c r="C525" s="32">
        <v>3104</v>
      </c>
      <c r="D525" s="32">
        <v>156</v>
      </c>
      <c r="E525" s="33">
        <f t="shared" si="8"/>
        <v>5.0257731958762888E-2</v>
      </c>
      <c r="F525" s="48" t="s">
        <v>30</v>
      </c>
      <c r="G525" s="1"/>
      <c r="H525" s="1"/>
      <c r="I525" s="1"/>
      <c r="J525" s="1"/>
    </row>
    <row r="526" spans="1:10" x14ac:dyDescent="0.2">
      <c r="A526" s="71" t="s">
        <v>1464</v>
      </c>
      <c r="B526" s="28" t="s">
        <v>1465</v>
      </c>
      <c r="C526" s="32">
        <v>12265</v>
      </c>
      <c r="D526" s="32">
        <v>2096</v>
      </c>
      <c r="E526" s="33">
        <f t="shared" si="8"/>
        <v>0.17089278434569916</v>
      </c>
      <c r="F526" s="48" t="s">
        <v>30</v>
      </c>
      <c r="G526" s="1"/>
      <c r="H526" s="1"/>
      <c r="I526" s="1"/>
      <c r="J526" s="1"/>
    </row>
    <row r="527" spans="1:10" x14ac:dyDescent="0.2">
      <c r="A527" s="71" t="s">
        <v>1466</v>
      </c>
      <c r="B527" s="28" t="s">
        <v>1467</v>
      </c>
      <c r="C527" s="32">
        <v>6773</v>
      </c>
      <c r="D527" s="32">
        <v>834</v>
      </c>
      <c r="E527" s="33">
        <f t="shared" si="8"/>
        <v>0.12313598110143216</v>
      </c>
      <c r="F527" s="48" t="s">
        <v>30</v>
      </c>
      <c r="G527" s="1"/>
      <c r="H527" s="1"/>
      <c r="I527" s="1"/>
      <c r="J527" s="1"/>
    </row>
    <row r="528" spans="1:10" x14ac:dyDescent="0.2">
      <c r="A528" s="71" t="s">
        <v>1468</v>
      </c>
      <c r="B528" s="28" t="s">
        <v>1469</v>
      </c>
      <c r="C528" s="32">
        <v>12665</v>
      </c>
      <c r="D528" s="32">
        <v>492</v>
      </c>
      <c r="E528" s="33">
        <f t="shared" si="8"/>
        <v>3.8847216739044614E-2</v>
      </c>
      <c r="F528" s="48" t="s">
        <v>30</v>
      </c>
      <c r="G528" s="1"/>
      <c r="H528" s="1"/>
      <c r="I528" s="1"/>
      <c r="J528" s="1"/>
    </row>
    <row r="529" spans="1:10" x14ac:dyDescent="0.2">
      <c r="A529" s="71" t="s">
        <v>1470</v>
      </c>
      <c r="B529" s="28" t="s">
        <v>1471</v>
      </c>
      <c r="C529" s="32">
        <v>2050</v>
      </c>
      <c r="D529" s="32">
        <v>19</v>
      </c>
      <c r="E529" s="33">
        <f t="shared" si="8"/>
        <v>9.2682926829268288E-3</v>
      </c>
      <c r="F529" s="48" t="s">
        <v>30</v>
      </c>
      <c r="G529" s="1"/>
      <c r="H529" s="1"/>
      <c r="I529" s="1"/>
      <c r="J529" s="1"/>
    </row>
    <row r="530" spans="1:10" x14ac:dyDescent="0.2">
      <c r="A530" s="71" t="s">
        <v>1472</v>
      </c>
      <c r="B530" s="28" t="s">
        <v>1473</v>
      </c>
      <c r="C530" s="32">
        <v>6713</v>
      </c>
      <c r="D530" s="32">
        <v>112</v>
      </c>
      <c r="E530" s="33">
        <f t="shared" si="8"/>
        <v>1.6684045881126174E-2</v>
      </c>
      <c r="F530" s="48" t="s">
        <v>30</v>
      </c>
      <c r="G530" s="1"/>
      <c r="H530" s="1"/>
      <c r="I530" s="1"/>
      <c r="J530" s="1"/>
    </row>
    <row r="531" spans="1:10" x14ac:dyDescent="0.2">
      <c r="A531" s="71" t="s">
        <v>1474</v>
      </c>
      <c r="B531" s="28" t="s">
        <v>1475</v>
      </c>
      <c r="C531" s="32">
        <v>17549</v>
      </c>
      <c r="D531" s="32">
        <v>411</v>
      </c>
      <c r="E531" s="33">
        <f t="shared" si="8"/>
        <v>2.342013789959542E-2</v>
      </c>
      <c r="F531" s="48" t="s">
        <v>30</v>
      </c>
      <c r="G531" s="1"/>
      <c r="H531" s="1"/>
      <c r="I531" s="1"/>
      <c r="J531" s="1"/>
    </row>
    <row r="532" spans="1:10" x14ac:dyDescent="0.2">
      <c r="A532" s="71" t="s">
        <v>1476</v>
      </c>
      <c r="B532" s="28" t="s">
        <v>1477</v>
      </c>
      <c r="C532" s="32">
        <v>1756</v>
      </c>
      <c r="D532" s="32">
        <v>3</v>
      </c>
      <c r="E532" s="33">
        <f t="shared" si="8"/>
        <v>1.7084282460136675E-3</v>
      </c>
      <c r="F532" s="48" t="s">
        <v>30</v>
      </c>
      <c r="G532" s="1"/>
      <c r="H532" s="1"/>
      <c r="I532" s="1"/>
      <c r="J532" s="1"/>
    </row>
    <row r="533" spans="1:10" x14ac:dyDescent="0.2">
      <c r="A533" s="71" t="s">
        <v>1478</v>
      </c>
      <c r="B533" s="28" t="s">
        <v>1479</v>
      </c>
      <c r="C533" s="32">
        <v>4448</v>
      </c>
      <c r="D533" s="32">
        <v>25</v>
      </c>
      <c r="E533" s="33">
        <f t="shared" si="8"/>
        <v>5.6205035971223019E-3</v>
      </c>
      <c r="F533" s="48" t="s">
        <v>30</v>
      </c>
      <c r="G533" s="1"/>
      <c r="H533" s="1"/>
      <c r="I533" s="1"/>
      <c r="J533" s="1"/>
    </row>
    <row r="534" spans="1:10" x14ac:dyDescent="0.2">
      <c r="A534" s="71" t="s">
        <v>1480</v>
      </c>
      <c r="B534" s="28" t="s">
        <v>1481</v>
      </c>
      <c r="C534" s="32">
        <v>11406</v>
      </c>
      <c r="D534" s="32">
        <v>1976</v>
      </c>
      <c r="E534" s="33">
        <f t="shared" si="8"/>
        <v>0.17324215325267403</v>
      </c>
      <c r="F534" s="48" t="s">
        <v>30</v>
      </c>
      <c r="G534" s="1"/>
      <c r="H534" s="1"/>
      <c r="I534" s="1"/>
      <c r="J534" s="1"/>
    </row>
    <row r="535" spans="1:10" x14ac:dyDescent="0.2">
      <c r="A535" s="71" t="s">
        <v>1482</v>
      </c>
      <c r="B535" s="28" t="s">
        <v>1483</v>
      </c>
      <c r="C535" s="32">
        <v>14468</v>
      </c>
      <c r="D535" s="32">
        <v>432</v>
      </c>
      <c r="E535" s="33">
        <f t="shared" si="8"/>
        <v>2.9858999170583357E-2</v>
      </c>
      <c r="F535" s="48" t="s">
        <v>30</v>
      </c>
      <c r="G535" s="1"/>
      <c r="H535" s="1"/>
      <c r="I535" s="1"/>
      <c r="J535" s="1"/>
    </row>
    <row r="536" spans="1:10" x14ac:dyDescent="0.2">
      <c r="A536" s="71" t="s">
        <v>1484</v>
      </c>
      <c r="B536" s="28" t="s">
        <v>1485</v>
      </c>
      <c r="C536" s="32">
        <v>6700</v>
      </c>
      <c r="D536" s="32">
        <v>124</v>
      </c>
      <c r="E536" s="33">
        <f t="shared" si="8"/>
        <v>1.8507462686567163E-2</v>
      </c>
      <c r="F536" s="48" t="s">
        <v>30</v>
      </c>
      <c r="G536" s="1"/>
      <c r="H536" s="1"/>
      <c r="I536" s="1"/>
      <c r="J536" s="1"/>
    </row>
    <row r="537" spans="1:10" x14ac:dyDescent="0.2">
      <c r="A537" s="71" t="s">
        <v>1486</v>
      </c>
      <c r="B537" s="28" t="s">
        <v>1487</v>
      </c>
      <c r="C537" s="32">
        <v>25755</v>
      </c>
      <c r="D537" s="32">
        <v>4616</v>
      </c>
      <c r="E537" s="33">
        <f t="shared" si="8"/>
        <v>0.1792273344981557</v>
      </c>
      <c r="F537" s="48" t="s">
        <v>30</v>
      </c>
      <c r="G537" s="1"/>
      <c r="H537" s="1"/>
      <c r="I537" s="1"/>
      <c r="J537" s="1"/>
    </row>
    <row r="538" spans="1:10" x14ac:dyDescent="0.2">
      <c r="A538" s="71" t="s">
        <v>1488</v>
      </c>
      <c r="B538" s="28" t="s">
        <v>1489</v>
      </c>
      <c r="C538" s="32">
        <v>15143</v>
      </c>
      <c r="D538" s="32">
        <v>1097</v>
      </c>
      <c r="E538" s="33">
        <f t="shared" si="8"/>
        <v>7.2442712804596188E-2</v>
      </c>
      <c r="F538" s="48" t="s">
        <v>30</v>
      </c>
      <c r="G538" s="1"/>
      <c r="H538" s="1"/>
      <c r="I538" s="1"/>
      <c r="J538" s="1"/>
    </row>
    <row r="539" spans="1:10" x14ac:dyDescent="0.2">
      <c r="A539" s="71" t="s">
        <v>1490</v>
      </c>
      <c r="B539" s="28" t="s">
        <v>1491</v>
      </c>
      <c r="C539" s="32">
        <v>515</v>
      </c>
      <c r="D539" s="32">
        <v>0</v>
      </c>
      <c r="E539" s="33">
        <f t="shared" si="8"/>
        <v>0</v>
      </c>
      <c r="F539" s="48" t="s">
        <v>30</v>
      </c>
      <c r="G539" s="1"/>
      <c r="H539" s="1"/>
      <c r="I539" s="1"/>
      <c r="J539" s="1"/>
    </row>
    <row r="540" spans="1:10" x14ac:dyDescent="0.2">
      <c r="A540" s="71" t="s">
        <v>1492</v>
      </c>
      <c r="B540" s="28" t="s">
        <v>1493</v>
      </c>
      <c r="C540" s="32">
        <v>6703</v>
      </c>
      <c r="D540" s="32">
        <v>16</v>
      </c>
      <c r="E540" s="33">
        <f t="shared" si="8"/>
        <v>2.3869908995971952E-3</v>
      </c>
      <c r="F540" s="48" t="s">
        <v>30</v>
      </c>
      <c r="G540" s="1"/>
      <c r="H540" s="1"/>
      <c r="I540" s="1"/>
      <c r="J540" s="1"/>
    </row>
    <row r="541" spans="1:10" x14ac:dyDescent="0.2">
      <c r="A541" s="71" t="s">
        <v>1494</v>
      </c>
      <c r="B541" s="28" t="s">
        <v>1495</v>
      </c>
      <c r="C541" s="32">
        <v>9216</v>
      </c>
      <c r="D541" s="32">
        <v>454</v>
      </c>
      <c r="E541" s="33">
        <f t="shared" si="8"/>
        <v>4.9262152777777776E-2</v>
      </c>
      <c r="F541" s="48" t="s">
        <v>30</v>
      </c>
      <c r="G541" s="1"/>
      <c r="H541" s="1"/>
      <c r="I541" s="1"/>
      <c r="J541" s="1"/>
    </row>
    <row r="542" spans="1:10" x14ac:dyDescent="0.2">
      <c r="A542" s="71" t="s">
        <v>1496</v>
      </c>
      <c r="B542" s="28" t="s">
        <v>1497</v>
      </c>
      <c r="C542" s="32">
        <v>4723</v>
      </c>
      <c r="D542" s="32">
        <v>69</v>
      </c>
      <c r="E542" s="33">
        <f t="shared" si="8"/>
        <v>1.4609358458606819E-2</v>
      </c>
      <c r="F542" s="48" t="s">
        <v>30</v>
      </c>
      <c r="G542" s="1"/>
      <c r="H542" s="1"/>
      <c r="I542" s="1"/>
      <c r="J542" s="1"/>
    </row>
    <row r="543" spans="1:10" x14ac:dyDescent="0.2">
      <c r="A543" s="71" t="s">
        <v>1498</v>
      </c>
      <c r="B543" s="28" t="s">
        <v>1499</v>
      </c>
      <c r="C543" s="32">
        <v>7438</v>
      </c>
      <c r="D543" s="32">
        <v>91</v>
      </c>
      <c r="E543" s="33">
        <f t="shared" si="8"/>
        <v>1.2234471632159183E-2</v>
      </c>
      <c r="F543" s="48" t="s">
        <v>30</v>
      </c>
      <c r="G543" s="1"/>
      <c r="H543" s="1"/>
      <c r="I543" s="1"/>
      <c r="J543" s="1"/>
    </row>
    <row r="544" spans="1:10" x14ac:dyDescent="0.2">
      <c r="A544" s="71" t="s">
        <v>1500</v>
      </c>
      <c r="B544" s="28" t="s">
        <v>1501</v>
      </c>
      <c r="C544" s="32">
        <v>9643</v>
      </c>
      <c r="D544" s="32">
        <v>0</v>
      </c>
      <c r="E544" s="33">
        <f t="shared" si="8"/>
        <v>0</v>
      </c>
      <c r="F544" s="48" t="s">
        <v>30</v>
      </c>
      <c r="G544" s="1"/>
      <c r="H544" s="1"/>
      <c r="I544" s="1"/>
      <c r="J544" s="1"/>
    </row>
    <row r="545" spans="1:10" x14ac:dyDescent="0.2">
      <c r="A545" s="71" t="s">
        <v>1502</v>
      </c>
      <c r="B545" s="28" t="s">
        <v>1503</v>
      </c>
      <c r="C545" s="32">
        <v>6609</v>
      </c>
      <c r="D545" s="32">
        <v>0</v>
      </c>
      <c r="E545" s="33">
        <f t="shared" si="8"/>
        <v>0</v>
      </c>
      <c r="F545" s="48" t="s">
        <v>30</v>
      </c>
      <c r="G545" s="1"/>
      <c r="H545" s="1"/>
      <c r="I545" s="1"/>
      <c r="J545" s="1"/>
    </row>
    <row r="546" spans="1:10" x14ac:dyDescent="0.2">
      <c r="A546" s="71" t="s">
        <v>1504</v>
      </c>
      <c r="B546" s="28" t="s">
        <v>1505</v>
      </c>
      <c r="C546" s="32">
        <v>8945</v>
      </c>
      <c r="D546" s="32">
        <v>0</v>
      </c>
      <c r="E546" s="33">
        <f t="shared" si="8"/>
        <v>0</v>
      </c>
      <c r="F546" s="48" t="s">
        <v>30</v>
      </c>
      <c r="G546" s="1"/>
      <c r="H546" s="1"/>
      <c r="I546" s="1"/>
      <c r="J546" s="1"/>
    </row>
    <row r="547" spans="1:10" x14ac:dyDescent="0.2">
      <c r="A547" s="71" t="s">
        <v>1506</v>
      </c>
      <c r="B547" s="28" t="s">
        <v>1507</v>
      </c>
      <c r="C547" s="32">
        <v>15689</v>
      </c>
      <c r="D547" s="32">
        <v>0</v>
      </c>
      <c r="E547" s="33">
        <f t="shared" si="8"/>
        <v>0</v>
      </c>
      <c r="F547" s="48" t="s">
        <v>30</v>
      </c>
      <c r="G547" s="1"/>
      <c r="H547" s="1"/>
      <c r="I547" s="1"/>
      <c r="J547" s="1"/>
    </row>
    <row r="548" spans="1:10" x14ac:dyDescent="0.2">
      <c r="A548" s="71" t="s">
        <v>1508</v>
      </c>
      <c r="B548" s="28" t="s">
        <v>1509</v>
      </c>
      <c r="C548" s="32">
        <v>14550</v>
      </c>
      <c r="D548" s="32">
        <v>0</v>
      </c>
      <c r="E548" s="33">
        <f t="shared" si="8"/>
        <v>0</v>
      </c>
      <c r="F548" s="48" t="s">
        <v>30</v>
      </c>
      <c r="G548" s="1"/>
      <c r="H548" s="1"/>
      <c r="I548" s="1"/>
      <c r="J548" s="1"/>
    </row>
    <row r="549" spans="1:10" x14ac:dyDescent="0.2">
      <c r="A549" s="71" t="s">
        <v>1510</v>
      </c>
      <c r="B549" s="28" t="s">
        <v>1511</v>
      </c>
      <c r="C549" s="32">
        <v>190</v>
      </c>
      <c r="D549" s="32">
        <v>0</v>
      </c>
      <c r="E549" s="33">
        <f t="shared" si="8"/>
        <v>0</v>
      </c>
      <c r="F549" s="48" t="s">
        <v>30</v>
      </c>
      <c r="G549" s="1"/>
      <c r="H549" s="1"/>
      <c r="I549" s="1"/>
      <c r="J549" s="1"/>
    </row>
    <row r="550" spans="1:10" x14ac:dyDescent="0.2">
      <c r="A550" s="80" t="s">
        <v>1512</v>
      </c>
      <c r="B550" s="72" t="s">
        <v>1513</v>
      </c>
      <c r="C550" s="32">
        <v>13508</v>
      </c>
      <c r="D550" s="32">
        <v>0</v>
      </c>
      <c r="E550" s="33">
        <f t="shared" si="8"/>
        <v>0</v>
      </c>
      <c r="F550" s="48" t="s">
        <v>30</v>
      </c>
      <c r="G550" s="1"/>
      <c r="H550" s="1"/>
      <c r="I550" s="1"/>
      <c r="J550" s="1"/>
    </row>
    <row r="551" spans="1:10" x14ac:dyDescent="0.2">
      <c r="A551" s="74"/>
      <c r="C551" s="56"/>
      <c r="D551" s="56"/>
      <c r="E551" s="1"/>
      <c r="F551" s="1"/>
      <c r="G551" s="1"/>
      <c r="H551" s="1"/>
      <c r="I551" s="1"/>
      <c r="J551" s="1"/>
    </row>
    <row r="552" spans="1:10" x14ac:dyDescent="0.2">
      <c r="A552" s="74"/>
      <c r="C552" s="56"/>
      <c r="D552" s="56"/>
      <c r="E552" s="1"/>
      <c r="F552" s="1"/>
      <c r="G552" s="1"/>
      <c r="H552" s="1"/>
      <c r="I552" s="1"/>
      <c r="J552" s="1"/>
    </row>
    <row r="553" spans="1:10" x14ac:dyDescent="0.2">
      <c r="A553" s="74"/>
      <c r="C553" s="56"/>
      <c r="D553" s="56"/>
      <c r="E553" s="1"/>
      <c r="F553" s="1"/>
      <c r="G553" s="1"/>
      <c r="H553" s="1"/>
      <c r="I553" s="1"/>
      <c r="J553" s="1"/>
    </row>
    <row r="554" spans="1:10" x14ac:dyDescent="0.2">
      <c r="A554" s="74"/>
      <c r="C554" s="56"/>
      <c r="D554" s="56"/>
      <c r="E554" s="1"/>
      <c r="F554" s="1"/>
      <c r="G554" s="1"/>
      <c r="H554" s="1"/>
      <c r="I554" s="1"/>
      <c r="J554" s="1"/>
    </row>
    <row r="555" spans="1:10" x14ac:dyDescent="0.2">
      <c r="A555" s="74"/>
      <c r="C555" s="56"/>
      <c r="D555" s="56"/>
      <c r="E555" s="1"/>
      <c r="F555" s="1"/>
      <c r="G555" s="1"/>
      <c r="H555" s="1"/>
      <c r="I555" s="1"/>
      <c r="J555" s="1"/>
    </row>
    <row r="556" spans="1:10" x14ac:dyDescent="0.2">
      <c r="A556" s="74"/>
      <c r="C556" s="56"/>
      <c r="D556" s="56"/>
      <c r="E556" s="1"/>
      <c r="F556" s="1"/>
      <c r="G556" s="1"/>
      <c r="H556" s="1"/>
      <c r="I556" s="1"/>
      <c r="J556" s="1"/>
    </row>
    <row r="557" spans="1:10" x14ac:dyDescent="0.2">
      <c r="A557" s="74"/>
      <c r="C557" s="56"/>
      <c r="D557" s="56"/>
      <c r="E557" s="1"/>
      <c r="F557" s="1"/>
      <c r="G557" s="1"/>
      <c r="H557" s="1"/>
      <c r="I557" s="1"/>
      <c r="J557" s="1"/>
    </row>
    <row r="558" spans="1:10" x14ac:dyDescent="0.2">
      <c r="A558" s="74"/>
      <c r="C558" s="56"/>
      <c r="D558" s="56"/>
      <c r="E558" s="1"/>
      <c r="F558" s="1"/>
      <c r="G558" s="1"/>
      <c r="H558" s="1"/>
      <c r="I558" s="1"/>
      <c r="J558" s="1"/>
    </row>
    <row r="559" spans="1:10" x14ac:dyDescent="0.2">
      <c r="A559" s="74"/>
      <c r="C559" s="56"/>
      <c r="D559" s="56"/>
      <c r="E559" s="1"/>
      <c r="F559" s="1"/>
      <c r="G559" s="1"/>
      <c r="H559" s="1"/>
      <c r="I559" s="1"/>
      <c r="J559" s="1"/>
    </row>
    <row r="560" spans="1:10" x14ac:dyDescent="0.2">
      <c r="A560" s="74"/>
      <c r="C560" s="56"/>
      <c r="D560" s="56"/>
      <c r="E560" s="1"/>
      <c r="F560" s="1"/>
      <c r="G560" s="1"/>
      <c r="H560" s="1"/>
      <c r="I560" s="1"/>
      <c r="J560" s="1"/>
    </row>
    <row r="561" spans="1:10" x14ac:dyDescent="0.2">
      <c r="A561" s="74"/>
      <c r="C561" s="56"/>
      <c r="D561" s="56"/>
      <c r="E561" s="1"/>
      <c r="F561" s="1"/>
      <c r="G561" s="1"/>
      <c r="H561" s="1"/>
      <c r="I561" s="1"/>
      <c r="J561" s="1"/>
    </row>
    <row r="562" spans="1:10" x14ac:dyDescent="0.2">
      <c r="A562" s="74"/>
      <c r="C562" s="56"/>
      <c r="D562" s="56"/>
      <c r="E562" s="1"/>
      <c r="F562" s="1"/>
      <c r="G562" s="1"/>
      <c r="H562" s="1"/>
      <c r="I562" s="1"/>
      <c r="J562" s="1"/>
    </row>
    <row r="563" spans="1:10" x14ac:dyDescent="0.2">
      <c r="A563" s="74"/>
      <c r="C563" s="56"/>
      <c r="D563" s="56"/>
      <c r="E563" s="1"/>
      <c r="F563" s="1"/>
      <c r="G563" s="1"/>
      <c r="H563" s="1"/>
      <c r="I563" s="1"/>
      <c r="J563" s="1"/>
    </row>
    <row r="564" spans="1:10" x14ac:dyDescent="0.2">
      <c r="A564" s="74"/>
      <c r="C564" s="56"/>
      <c r="D564" s="56"/>
      <c r="E564" s="1"/>
      <c r="F564" s="1"/>
      <c r="G564" s="1"/>
      <c r="H564" s="1"/>
      <c r="I564" s="1"/>
      <c r="J564" s="1"/>
    </row>
    <row r="565" spans="1:10" x14ac:dyDescent="0.2">
      <c r="A565" s="7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x14ac:dyDescent="0.2">
      <c r="A566" s="74"/>
      <c r="B566" s="1"/>
      <c r="C566" s="1"/>
      <c r="D566" s="1"/>
      <c r="E566" s="1"/>
      <c r="F566" s="1"/>
      <c r="G566" s="1"/>
      <c r="H566" s="1"/>
      <c r="I566" s="1"/>
      <c r="J566" s="1"/>
    </row>
    <row r="567" spans="1:10" x14ac:dyDescent="0.2">
      <c r="A567" s="74"/>
      <c r="B567" s="1"/>
      <c r="C567" s="1"/>
      <c r="D567" s="1"/>
      <c r="E567" s="1"/>
      <c r="F567" s="1"/>
      <c r="G567" s="1"/>
      <c r="H567" s="1"/>
      <c r="I567" s="1"/>
      <c r="J567" s="1"/>
    </row>
    <row r="568" spans="1:10" x14ac:dyDescent="0.2">
      <c r="A568" s="74"/>
      <c r="B568" s="1"/>
      <c r="C568" s="1"/>
      <c r="D568" s="1"/>
      <c r="E568" s="1"/>
      <c r="F568" s="1"/>
      <c r="G568" s="1"/>
      <c r="H568" s="1"/>
      <c r="I568" s="1"/>
      <c r="J568" s="1"/>
    </row>
    <row r="569" spans="1:10" x14ac:dyDescent="0.2">
      <c r="A569" s="74"/>
      <c r="B569" s="1"/>
      <c r="C569" s="1"/>
      <c r="D569" s="1"/>
      <c r="E569" s="1"/>
      <c r="F569" s="1"/>
      <c r="G569" s="1"/>
      <c r="H569" s="1"/>
      <c r="I569" s="1"/>
      <c r="J569" s="1"/>
    </row>
    <row r="570" spans="1:10" x14ac:dyDescent="0.2">
      <c r="A570" s="74"/>
      <c r="B570" s="1"/>
      <c r="C570" s="1"/>
      <c r="D570" s="1"/>
      <c r="E570" s="1"/>
      <c r="F570" s="1"/>
      <c r="G570" s="1"/>
      <c r="H570" s="1"/>
      <c r="I570" s="1"/>
      <c r="J570" s="1"/>
    </row>
    <row r="571" spans="1:10" x14ac:dyDescent="0.2">
      <c r="A571" s="74"/>
      <c r="B571" s="1"/>
      <c r="C571" s="1"/>
      <c r="D571" s="1"/>
      <c r="E571" s="1"/>
      <c r="F571" s="1"/>
      <c r="G571" s="1"/>
      <c r="H571" s="1"/>
      <c r="I571" s="1"/>
      <c r="J571" s="1"/>
    </row>
    <row r="572" spans="1:10" x14ac:dyDescent="0.2">
      <c r="A572" s="74"/>
      <c r="B572" s="1"/>
      <c r="C572" s="1"/>
      <c r="D572" s="1"/>
      <c r="E572" s="1"/>
      <c r="F572" s="1"/>
      <c r="G572" s="1"/>
      <c r="H572" s="1"/>
      <c r="I572" s="1"/>
      <c r="J572" s="1"/>
    </row>
    <row r="573" spans="1:10" x14ac:dyDescent="0.2">
      <c r="A573" s="74"/>
      <c r="B573" s="1"/>
      <c r="C573" s="1"/>
      <c r="D573" s="1"/>
      <c r="E573" s="1"/>
      <c r="F573" s="1"/>
      <c r="G573" s="1"/>
      <c r="H573" s="1"/>
      <c r="I573" s="1"/>
      <c r="J573" s="1"/>
    </row>
    <row r="574" spans="1:10" x14ac:dyDescent="0.2">
      <c r="A574" s="74"/>
      <c r="B574" s="1"/>
      <c r="C574" s="1"/>
      <c r="D574" s="1"/>
      <c r="E574" s="1"/>
      <c r="F574" s="1"/>
      <c r="G574" s="1"/>
      <c r="H574" s="1"/>
      <c r="I574" s="1"/>
      <c r="J574" s="1"/>
    </row>
    <row r="575" spans="1:10" x14ac:dyDescent="0.2">
      <c r="A575" s="74"/>
      <c r="B575" s="1"/>
      <c r="C575" s="1"/>
      <c r="D575" s="1"/>
      <c r="E575" s="1"/>
      <c r="F575" s="1"/>
      <c r="G575" s="1"/>
      <c r="H575" s="1"/>
      <c r="I575" s="1"/>
      <c r="J575" s="1"/>
    </row>
    <row r="576" spans="1:10" x14ac:dyDescent="0.2">
      <c r="A576" s="74"/>
      <c r="B576" s="1"/>
      <c r="C576" s="1"/>
      <c r="D576" s="1"/>
      <c r="E576" s="1"/>
      <c r="F576" s="1"/>
      <c r="G576" s="1"/>
      <c r="H576" s="1"/>
      <c r="I576" s="1"/>
      <c r="J576" s="1"/>
    </row>
    <row r="577" spans="1:10" x14ac:dyDescent="0.2">
      <c r="A577" s="74"/>
      <c r="B577" s="1"/>
      <c r="C577" s="1"/>
      <c r="D577" s="1"/>
      <c r="E577" s="1"/>
      <c r="F577" s="1"/>
      <c r="G577" s="1"/>
      <c r="H577" s="1"/>
      <c r="I577" s="1"/>
      <c r="J577" s="1"/>
    </row>
    <row r="578" spans="1:10" x14ac:dyDescent="0.2">
      <c r="A578" s="74"/>
      <c r="B578" s="1"/>
      <c r="C578" s="1"/>
      <c r="D578" s="1"/>
      <c r="E578" s="1"/>
      <c r="F578" s="1"/>
      <c r="G578" s="1"/>
      <c r="H578" s="1"/>
      <c r="I578" s="1"/>
      <c r="J578" s="1"/>
    </row>
    <row r="579" spans="1:10" x14ac:dyDescent="0.2">
      <c r="A579" s="74"/>
      <c r="B579" s="1"/>
      <c r="C579" s="1"/>
      <c r="D579" s="1"/>
      <c r="E579" s="1"/>
      <c r="F579" s="1"/>
      <c r="G579" s="1"/>
      <c r="H579" s="1"/>
      <c r="I579" s="1"/>
      <c r="J579" s="1"/>
    </row>
    <row r="580" spans="1:10" x14ac:dyDescent="0.2">
      <c r="A580" s="74"/>
      <c r="B580" s="1"/>
      <c r="C580" s="1"/>
      <c r="D580" s="1"/>
      <c r="E580" s="1"/>
      <c r="F580" s="1"/>
      <c r="G580" s="1"/>
      <c r="H580" s="1"/>
      <c r="I580" s="1"/>
      <c r="J580" s="1"/>
    </row>
    <row r="581" spans="1:10" x14ac:dyDescent="0.2">
      <c r="A581" s="74"/>
      <c r="B581" s="1"/>
      <c r="C581" s="1"/>
      <c r="D581" s="1"/>
      <c r="E581" s="1"/>
      <c r="F581" s="1"/>
      <c r="G581" s="1"/>
      <c r="H581" s="1"/>
      <c r="I581" s="1"/>
      <c r="J581" s="1"/>
    </row>
    <row r="582" spans="1:10" x14ac:dyDescent="0.2">
      <c r="A582" s="74"/>
      <c r="B582" s="1"/>
      <c r="C582" s="1"/>
      <c r="D582" s="1"/>
      <c r="E582" s="1"/>
      <c r="F582" s="1"/>
      <c r="G582" s="1"/>
      <c r="H582" s="1"/>
      <c r="I582" s="1"/>
      <c r="J582" s="1"/>
    </row>
    <row r="583" spans="1:10" x14ac:dyDescent="0.2">
      <c r="A583" s="74"/>
      <c r="B583" s="1"/>
      <c r="C583" s="1"/>
      <c r="D583" s="1"/>
      <c r="E583" s="1"/>
      <c r="F583" s="1"/>
      <c r="G583" s="1"/>
      <c r="H583" s="1"/>
      <c r="I583" s="1"/>
      <c r="J583" s="1"/>
    </row>
    <row r="584" spans="1:10" x14ac:dyDescent="0.2">
      <c r="A584" s="74"/>
      <c r="B584" s="1"/>
      <c r="C584" s="1"/>
      <c r="D584" s="1"/>
      <c r="E584" s="1"/>
      <c r="F584" s="1"/>
      <c r="G584" s="1"/>
      <c r="H584" s="1"/>
      <c r="I584" s="1"/>
      <c r="J584" s="1"/>
    </row>
    <row r="585" spans="1:10" x14ac:dyDescent="0.2">
      <c r="A585" s="74"/>
      <c r="B585" s="1"/>
      <c r="C585" s="1"/>
      <c r="D585" s="1"/>
      <c r="E585" s="1"/>
      <c r="F585" s="1"/>
      <c r="G585" s="1"/>
      <c r="H585" s="1"/>
      <c r="I585" s="1"/>
      <c r="J585" s="1"/>
    </row>
    <row r="586" spans="1:10" x14ac:dyDescent="0.2">
      <c r="A586" s="74"/>
      <c r="B586" s="1"/>
      <c r="C586" s="1"/>
      <c r="D586" s="1"/>
      <c r="E586" s="1"/>
      <c r="F586" s="1"/>
      <c r="G586" s="1"/>
      <c r="H586" s="1"/>
      <c r="I586" s="1"/>
      <c r="J586" s="1"/>
    </row>
    <row r="587" spans="1:10" x14ac:dyDescent="0.2">
      <c r="A587" s="74"/>
      <c r="B587" s="1"/>
      <c r="C587" s="1"/>
      <c r="D587" s="1"/>
      <c r="E587" s="1"/>
      <c r="F587" s="1"/>
      <c r="G587" s="1"/>
      <c r="H587" s="1"/>
      <c r="I587" s="1"/>
      <c r="J587" s="1"/>
    </row>
    <row r="588" spans="1:10" x14ac:dyDescent="0.2">
      <c r="A588" s="74"/>
      <c r="B588" s="1"/>
      <c r="C588" s="1"/>
      <c r="D588" s="1"/>
      <c r="E588" s="1"/>
      <c r="F588" s="1"/>
      <c r="G588" s="1"/>
      <c r="H588" s="1"/>
      <c r="I588" s="1"/>
      <c r="J588" s="1"/>
    </row>
    <row r="589" spans="1:10" x14ac:dyDescent="0.2">
      <c r="A589" s="74"/>
      <c r="B589" s="1"/>
      <c r="C589" s="1"/>
      <c r="D589" s="1"/>
      <c r="E589" s="1"/>
      <c r="F589" s="1"/>
      <c r="G589" s="1"/>
      <c r="H589" s="1"/>
      <c r="I589" s="1"/>
      <c r="J589" s="1"/>
    </row>
    <row r="590" spans="1:10" x14ac:dyDescent="0.2">
      <c r="A590" s="74"/>
      <c r="B590" s="1"/>
      <c r="C590" s="1"/>
      <c r="D590" s="1"/>
      <c r="E590" s="1"/>
      <c r="F590" s="1"/>
      <c r="G590" s="1"/>
      <c r="H590" s="1"/>
      <c r="I590" s="1"/>
      <c r="J590" s="1"/>
    </row>
    <row r="591" spans="1:10" x14ac:dyDescent="0.2">
      <c r="A591" s="74"/>
      <c r="B591" s="1"/>
      <c r="C591" s="1"/>
      <c r="D591" s="1"/>
      <c r="E591" s="1"/>
      <c r="F591" s="1"/>
      <c r="G591" s="1"/>
      <c r="H591" s="1"/>
      <c r="I591" s="1"/>
      <c r="J591" s="1"/>
    </row>
    <row r="592" spans="1:10" x14ac:dyDescent="0.2">
      <c r="A592" s="74"/>
      <c r="B592" s="1"/>
      <c r="C592" s="1"/>
      <c r="D592" s="1"/>
      <c r="E592" s="1"/>
      <c r="F592" s="1"/>
      <c r="G592" s="1"/>
      <c r="H592" s="1"/>
      <c r="I592" s="1"/>
      <c r="J592" s="1"/>
    </row>
    <row r="593" spans="1:10" x14ac:dyDescent="0.2">
      <c r="A593" s="74"/>
      <c r="B593" s="1"/>
      <c r="C593" s="1"/>
      <c r="D593" s="1"/>
      <c r="E593" s="1"/>
      <c r="F593" s="1"/>
      <c r="G593" s="1"/>
      <c r="H593" s="1"/>
      <c r="I593" s="1"/>
      <c r="J593" s="1"/>
    </row>
    <row r="594" spans="1:10" x14ac:dyDescent="0.2">
      <c r="A594" s="74"/>
      <c r="B594" s="1"/>
      <c r="C594" s="1"/>
      <c r="D594" s="1"/>
      <c r="E594" s="1"/>
      <c r="F594" s="1"/>
      <c r="G594" s="1"/>
      <c r="H594" s="1"/>
      <c r="I594" s="1"/>
      <c r="J594" s="1"/>
    </row>
    <row r="595" spans="1:10" x14ac:dyDescent="0.2">
      <c r="A595" s="74"/>
      <c r="B595" s="1"/>
      <c r="C595" s="1"/>
      <c r="D595" s="1"/>
      <c r="E595" s="1"/>
      <c r="F595" s="1"/>
      <c r="G595" s="1"/>
      <c r="H595" s="1"/>
      <c r="I595" s="1"/>
      <c r="J595" s="1"/>
    </row>
    <row r="596" spans="1:10" x14ac:dyDescent="0.2">
      <c r="A596" s="74"/>
      <c r="B596" s="1"/>
      <c r="C596" s="1"/>
      <c r="D596" s="1"/>
      <c r="E596" s="1"/>
      <c r="F596" s="1"/>
      <c r="G596" s="1"/>
      <c r="H596" s="1"/>
      <c r="I596" s="1"/>
      <c r="J596" s="1"/>
    </row>
  </sheetData>
  <autoFilter ref="A5:F565" xr:uid="{8A906770-FD64-4C4C-9578-DF102F4F55D2}"/>
  <mergeCells count="1">
    <mergeCell ref="C1:D1"/>
  </mergeCells>
  <conditionalFormatting sqref="A1:A1048576">
    <cfRule type="duplicateValues" dxfId="11" priority="1"/>
  </conditionalFormatting>
  <pageMargins left="0.7" right="0.7" top="0.75" bottom="0.75" header="0.3" footer="0.51180555555555496"/>
  <pageSetup firstPageNumber="0" fitToHeight="0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9677D-F1DF-4E3A-84C4-BF7D6EC924DB}">
  <sheetPr>
    <tabColor rgb="FFC00000"/>
    <pageSetUpPr fitToPage="1"/>
  </sheetPr>
  <dimension ref="A1:AE384"/>
  <sheetViews>
    <sheetView zoomScale="70" zoomScaleNormal="70" workbookViewId="0">
      <selection activeCell="C17" sqref="C17"/>
    </sheetView>
  </sheetViews>
  <sheetFormatPr defaultColWidth="6.3984375" defaultRowHeight="12.75" x14ac:dyDescent="0.2"/>
  <cols>
    <col min="1" max="1" width="7" style="1" bestFit="1" customWidth="1"/>
    <col min="2" max="2" width="8.19921875" style="1" bestFit="1" customWidth="1"/>
    <col min="3" max="3" width="38.19921875" style="1" bestFit="1" customWidth="1"/>
    <col min="4" max="4" width="12.19921875" style="1" bestFit="1" customWidth="1"/>
    <col min="5" max="5" width="13.19921875" style="1" bestFit="1" customWidth="1"/>
    <col min="6" max="6" width="13.19921875" style="1" customWidth="1"/>
    <col min="7" max="7" width="13.69921875" style="1" bestFit="1" customWidth="1"/>
    <col min="8" max="8" width="13.69921875" style="1" customWidth="1"/>
    <col min="9" max="9" width="17.69921875" style="1" bestFit="1" customWidth="1"/>
    <col min="10" max="11" width="17.69921875" style="1" customWidth="1"/>
    <col min="12" max="12" width="13" style="1" bestFit="1" customWidth="1"/>
    <col min="13" max="13" width="14.09765625" style="1" bestFit="1" customWidth="1"/>
    <col min="14" max="14" width="14.09765625" style="1" customWidth="1"/>
    <col min="15" max="15" width="10.09765625" style="1" bestFit="1" customWidth="1"/>
    <col min="16" max="16" width="10.09765625" style="1" customWidth="1"/>
    <col min="17" max="17" width="10.09765625" style="1" bestFit="1" customWidth="1"/>
    <col min="18" max="18" width="14.5" style="1" bestFit="1" customWidth="1"/>
    <col min="19" max="19" width="14.09765625" style="1" customWidth="1"/>
    <col min="20" max="20" width="13.19921875" style="1" bestFit="1" customWidth="1"/>
    <col min="21" max="27" width="14.19921875" style="1" customWidth="1"/>
    <col min="28" max="28" width="12.3984375" style="51" bestFit="1" customWidth="1"/>
    <col min="29" max="29" width="18.19921875" style="51" bestFit="1" customWidth="1"/>
    <col min="30" max="30" width="18.59765625" style="51" bestFit="1" customWidth="1"/>
    <col min="31" max="31" width="6.3984375" style="94" customWidth="1"/>
    <col min="32" max="1032" width="6.3984375" style="1" customWidth="1"/>
    <col min="1033" max="16384" width="6.3984375" style="1"/>
  </cols>
  <sheetData>
    <row r="1" spans="1:30" ht="102" x14ac:dyDescent="0.2">
      <c r="A1" s="1" t="s">
        <v>0</v>
      </c>
      <c r="B1" s="49" t="s">
        <v>1</v>
      </c>
      <c r="C1" s="50" t="s">
        <v>1514</v>
      </c>
      <c r="D1" s="50" t="s">
        <v>1515</v>
      </c>
      <c r="E1" s="50" t="s">
        <v>1516</v>
      </c>
      <c r="F1" s="50" t="s">
        <v>1517</v>
      </c>
      <c r="G1" s="50" t="s">
        <v>1518</v>
      </c>
      <c r="H1" s="50" t="s">
        <v>1519</v>
      </c>
      <c r="I1" s="50" t="s">
        <v>1520</v>
      </c>
      <c r="J1" s="50" t="s">
        <v>1521</v>
      </c>
      <c r="K1" s="50" t="s">
        <v>1522</v>
      </c>
      <c r="L1" s="50" t="s">
        <v>1523</v>
      </c>
      <c r="M1" s="50" t="s">
        <v>1524</v>
      </c>
      <c r="N1" s="50" t="s">
        <v>1525</v>
      </c>
      <c r="O1" s="95" t="s">
        <v>1526</v>
      </c>
      <c r="P1" s="50" t="s">
        <v>1527</v>
      </c>
      <c r="Q1" s="50" t="s">
        <v>1528</v>
      </c>
      <c r="R1" s="50" t="s">
        <v>1529</v>
      </c>
      <c r="S1" s="50" t="s">
        <v>1530</v>
      </c>
      <c r="T1" s="50" t="s">
        <v>1531</v>
      </c>
      <c r="U1" s="50" t="s">
        <v>1532</v>
      </c>
      <c r="V1" s="50" t="s">
        <v>1533</v>
      </c>
      <c r="W1" s="50" t="s">
        <v>1534</v>
      </c>
      <c r="X1" s="50" t="s">
        <v>1535</v>
      </c>
      <c r="Y1" s="50" t="s">
        <v>1536</v>
      </c>
      <c r="Z1" s="50" t="s">
        <v>1537</v>
      </c>
      <c r="AA1" s="50" t="s">
        <v>1538</v>
      </c>
      <c r="AB1" s="50" t="s">
        <v>1539</v>
      </c>
      <c r="AC1" s="50" t="s">
        <v>1540</v>
      </c>
      <c r="AD1" s="50" t="s">
        <v>1541</v>
      </c>
    </row>
    <row r="2" spans="1:30" x14ac:dyDescent="0.2">
      <c r="B2" s="102" t="s">
        <v>27</v>
      </c>
      <c r="C2" s="48" t="s">
        <v>28</v>
      </c>
      <c r="D2" s="48" t="str">
        <f>IF(AD2&gt;25%,"Yes","No")</f>
        <v>No</v>
      </c>
      <c r="E2" s="103">
        <v>0</v>
      </c>
      <c r="F2" s="103">
        <v>0</v>
      </c>
      <c r="G2" s="103">
        <v>0</v>
      </c>
      <c r="H2" s="103">
        <v>0</v>
      </c>
      <c r="I2" s="103">
        <v>0</v>
      </c>
      <c r="J2" s="103">
        <v>0</v>
      </c>
      <c r="K2" s="103">
        <f>E2+G2+I2</f>
        <v>0</v>
      </c>
      <c r="L2" s="104">
        <f>E2+F2+G2+H2+I2+J2</f>
        <v>0</v>
      </c>
      <c r="M2" s="105">
        <v>-69519.750000000015</v>
      </c>
      <c r="N2" s="105">
        <v>1091589.4100000001</v>
      </c>
      <c r="O2" s="105">
        <v>-258808.69425025987</v>
      </c>
      <c r="P2" s="105">
        <v>0</v>
      </c>
      <c r="Q2" s="105">
        <v>35512.36044281481</v>
      </c>
      <c r="R2" s="104">
        <f t="shared" ref="R2:R65" si="0">M2-O2-P2-Q2</f>
        <v>153776.58380744501</v>
      </c>
      <c r="S2" s="105">
        <f t="shared" ref="S2:S65" si="1">R2+N2</f>
        <v>1245365.9938074453</v>
      </c>
      <c r="T2" s="103">
        <v>0</v>
      </c>
      <c r="U2" s="103">
        <v>0</v>
      </c>
      <c r="V2" s="103">
        <v>31320678</v>
      </c>
      <c r="W2" s="103">
        <v>13280730</v>
      </c>
      <c r="X2" s="103">
        <f>(S2+L2)</f>
        <v>1245365.9938074453</v>
      </c>
      <c r="Y2" s="103">
        <f>V2+L2</f>
        <v>31320678</v>
      </c>
      <c r="Z2" s="103">
        <f>T2-K2</f>
        <v>0</v>
      </c>
      <c r="AA2" s="103">
        <f>W2</f>
        <v>13280730</v>
      </c>
      <c r="AB2" s="106">
        <f>X2/Y2</f>
        <v>3.9761782736869401E-2</v>
      </c>
      <c r="AC2" s="106">
        <f>IFERROR(IF(Z2/AA2&lt;0,0,(Z2/AA2)),0)</f>
        <v>0</v>
      </c>
      <c r="AD2" s="107">
        <f>IF(AC2+AB2&lt;0,0,IF(AC2+AB2&lt;100%,AC2+AB2,100%))</f>
        <v>3.9761782736869401E-2</v>
      </c>
    </row>
    <row r="3" spans="1:30" x14ac:dyDescent="0.2">
      <c r="B3" s="102" t="s">
        <v>38</v>
      </c>
      <c r="C3" s="48" t="s">
        <v>39</v>
      </c>
      <c r="D3" s="48" t="str">
        <f t="shared" ref="D3:D66" si="2">IF(AD3&gt;25%,"Yes","No")</f>
        <v>Yes</v>
      </c>
      <c r="E3" s="103">
        <v>0</v>
      </c>
      <c r="F3" s="103">
        <v>0</v>
      </c>
      <c r="G3" s="103">
        <v>363719.77</v>
      </c>
      <c r="H3" s="103">
        <v>989805</v>
      </c>
      <c r="I3" s="103">
        <v>255173.59</v>
      </c>
      <c r="J3" s="103">
        <v>1010314</v>
      </c>
      <c r="K3" s="103">
        <f t="shared" ref="K3:K66" si="3">E3+G3+I3</f>
        <v>618893.36</v>
      </c>
      <c r="L3" s="104">
        <f t="shared" ref="L3:L66" si="4">E3+F3+G3+H3+I3+J3</f>
        <v>2619012.3600000003</v>
      </c>
      <c r="M3" s="105">
        <v>2918298.1399999997</v>
      </c>
      <c r="N3" s="105">
        <v>2417495.2600000002</v>
      </c>
      <c r="O3" s="105">
        <v>-406559.75437026989</v>
      </c>
      <c r="P3" s="105">
        <v>0</v>
      </c>
      <c r="Q3" s="105">
        <v>67323.046371416058</v>
      </c>
      <c r="R3" s="104">
        <f t="shared" si="0"/>
        <v>3257534.8479988533</v>
      </c>
      <c r="S3" s="105">
        <f t="shared" si="1"/>
        <v>5675030.1079988535</v>
      </c>
      <c r="T3" s="103">
        <v>5837026.5000000019</v>
      </c>
      <c r="U3" s="103">
        <v>25510210.729999986</v>
      </c>
      <c r="V3" s="103">
        <v>37471842</v>
      </c>
      <c r="W3" s="103">
        <v>64970971</v>
      </c>
      <c r="X3" s="103">
        <f t="shared" ref="X3:X66" si="5">(S3+L3)</f>
        <v>8294042.4679988539</v>
      </c>
      <c r="Y3" s="103">
        <f t="shared" ref="Y3:Y66" si="6">V3+L3</f>
        <v>40090854.359999999</v>
      </c>
      <c r="Z3" s="103">
        <f t="shared" ref="Z3:Z66" si="7">T3-K3</f>
        <v>5218133.1400000015</v>
      </c>
      <c r="AA3" s="103">
        <f t="shared" ref="AA3:AA66" si="8">W3</f>
        <v>64970971</v>
      </c>
      <c r="AB3" s="106">
        <f t="shared" ref="AB3:AB66" si="9">X3/Y3</f>
        <v>0.20688116031456044</v>
      </c>
      <c r="AC3" s="106">
        <f t="shared" ref="AC3:AC66" si="10">IFERROR(IF(Z3/AA3&lt;0,0,(Z3/AA3)),0)</f>
        <v>8.0314839992155898E-2</v>
      </c>
      <c r="AD3" s="107">
        <f t="shared" ref="AD3:AD66" si="11">IF(AC3+AB3&lt;0,0,IF(AC3+AB3&lt;100%,AC3+AB3,100%))</f>
        <v>0.28719600030671633</v>
      </c>
    </row>
    <row r="4" spans="1:30" x14ac:dyDescent="0.2">
      <c r="B4" s="102" t="s">
        <v>42</v>
      </c>
      <c r="C4" s="48" t="s">
        <v>43</v>
      </c>
      <c r="D4" s="48" t="str">
        <f t="shared" si="2"/>
        <v>Yes</v>
      </c>
      <c r="E4" s="103">
        <v>0</v>
      </c>
      <c r="F4" s="103">
        <v>0</v>
      </c>
      <c r="G4" s="103">
        <v>3029444.66</v>
      </c>
      <c r="H4" s="103">
        <v>2315062.459999999</v>
      </c>
      <c r="I4" s="103">
        <v>898838.56999999983</v>
      </c>
      <c r="J4" s="103">
        <v>863365.90999999782</v>
      </c>
      <c r="K4" s="103">
        <f t="shared" si="3"/>
        <v>3928283.23</v>
      </c>
      <c r="L4" s="104">
        <f t="shared" si="4"/>
        <v>7106711.5999999978</v>
      </c>
      <c r="M4" s="105">
        <v>29638225.32</v>
      </c>
      <c r="N4" s="105">
        <v>32435554.420000002</v>
      </c>
      <c r="O4" s="105">
        <v>-6678068.8620811645</v>
      </c>
      <c r="P4" s="105">
        <v>0</v>
      </c>
      <c r="Q4" s="105">
        <v>0</v>
      </c>
      <c r="R4" s="104">
        <f t="shared" si="0"/>
        <v>36316294.182081163</v>
      </c>
      <c r="S4" s="105">
        <f t="shared" si="1"/>
        <v>68751848.602081165</v>
      </c>
      <c r="T4" s="103">
        <v>177611961.84000009</v>
      </c>
      <c r="U4" s="103">
        <v>10526649.819999998</v>
      </c>
      <c r="V4" s="103">
        <v>296079568</v>
      </c>
      <c r="W4" s="103">
        <v>1795955531</v>
      </c>
      <c r="X4" s="103">
        <f t="shared" si="5"/>
        <v>75858560.202081159</v>
      </c>
      <c r="Y4" s="103">
        <f t="shared" si="6"/>
        <v>303186279.60000002</v>
      </c>
      <c r="Z4" s="103">
        <f t="shared" si="7"/>
        <v>173683678.6100001</v>
      </c>
      <c r="AA4" s="103">
        <f t="shared" si="8"/>
        <v>1795955531</v>
      </c>
      <c r="AB4" s="106">
        <f t="shared" si="9"/>
        <v>0.25020446275525043</v>
      </c>
      <c r="AC4" s="106">
        <f t="shared" si="10"/>
        <v>9.6708228913269287E-2</v>
      </c>
      <c r="AD4" s="107">
        <f t="shared" si="11"/>
        <v>0.34691269166851973</v>
      </c>
    </row>
    <row r="5" spans="1:30" x14ac:dyDescent="0.2">
      <c r="B5" s="102" t="s">
        <v>46</v>
      </c>
      <c r="C5" s="48" t="s">
        <v>47</v>
      </c>
      <c r="D5" s="48" t="str">
        <f t="shared" si="2"/>
        <v>No</v>
      </c>
      <c r="E5" s="103">
        <v>0</v>
      </c>
      <c r="F5" s="103">
        <v>0</v>
      </c>
      <c r="G5" s="103">
        <v>225886.73999999996</v>
      </c>
      <c r="H5" s="103">
        <v>0</v>
      </c>
      <c r="I5" s="103">
        <v>524334.29999999993</v>
      </c>
      <c r="J5" s="103">
        <v>201804</v>
      </c>
      <c r="K5" s="103">
        <f t="shared" si="3"/>
        <v>750221.03999999992</v>
      </c>
      <c r="L5" s="104">
        <f t="shared" si="4"/>
        <v>952025.03999999992</v>
      </c>
      <c r="M5" s="105">
        <v>176314291.26999998</v>
      </c>
      <c r="N5" s="105">
        <v>93470731.390000001</v>
      </c>
      <c r="O5" s="105">
        <v>-8971824.242029177</v>
      </c>
      <c r="P5" s="105">
        <v>0</v>
      </c>
      <c r="Q5" s="105">
        <v>0</v>
      </c>
      <c r="R5" s="104">
        <f t="shared" si="0"/>
        <v>185286115.51202917</v>
      </c>
      <c r="S5" s="105">
        <f t="shared" si="1"/>
        <v>278756846.90202916</v>
      </c>
      <c r="T5" s="103">
        <v>409860219</v>
      </c>
      <c r="U5" s="103">
        <v>262427356</v>
      </c>
      <c r="V5" s="103">
        <v>1900862141</v>
      </c>
      <c r="W5" s="103">
        <v>4116737199</v>
      </c>
      <c r="X5" s="103">
        <f t="shared" si="5"/>
        <v>279708871.94202918</v>
      </c>
      <c r="Y5" s="103">
        <f t="shared" si="6"/>
        <v>1901814166.04</v>
      </c>
      <c r="Z5" s="103">
        <f t="shared" si="7"/>
        <v>409109997.95999998</v>
      </c>
      <c r="AA5" s="103">
        <f t="shared" si="8"/>
        <v>4116737199</v>
      </c>
      <c r="AB5" s="106">
        <f t="shared" si="9"/>
        <v>0.14707476520928711</v>
      </c>
      <c r="AC5" s="106">
        <f t="shared" si="10"/>
        <v>9.9377244206741502E-2</v>
      </c>
      <c r="AD5" s="107">
        <f t="shared" si="11"/>
        <v>0.24645200941602863</v>
      </c>
    </row>
    <row r="6" spans="1:30" x14ac:dyDescent="0.2">
      <c r="B6" s="102" t="s">
        <v>48</v>
      </c>
      <c r="C6" s="48" t="s">
        <v>49</v>
      </c>
      <c r="D6" s="48" t="str">
        <f t="shared" si="2"/>
        <v>Yes</v>
      </c>
      <c r="E6" s="103">
        <v>0</v>
      </c>
      <c r="F6" s="103">
        <v>0</v>
      </c>
      <c r="G6" s="103">
        <v>3278167.08</v>
      </c>
      <c r="H6" s="103">
        <v>2840760.5900000003</v>
      </c>
      <c r="I6" s="103">
        <v>5252992.9600000009</v>
      </c>
      <c r="J6" s="103">
        <v>2045820.2600000007</v>
      </c>
      <c r="K6" s="103">
        <f t="shared" si="3"/>
        <v>8531160.040000001</v>
      </c>
      <c r="L6" s="104">
        <f t="shared" si="4"/>
        <v>13417740.890000001</v>
      </c>
      <c r="M6" s="105">
        <v>23253412.050000001</v>
      </c>
      <c r="N6" s="105">
        <v>14344141.689999999</v>
      </c>
      <c r="O6" s="105">
        <v>548972.83377072704</v>
      </c>
      <c r="P6" s="105">
        <v>0</v>
      </c>
      <c r="Q6" s="105">
        <v>0</v>
      </c>
      <c r="R6" s="104">
        <f t="shared" si="0"/>
        <v>22704439.216229275</v>
      </c>
      <c r="S6" s="105">
        <f t="shared" si="1"/>
        <v>37048580.906229272</v>
      </c>
      <c r="T6" s="103">
        <v>206244631.11000127</v>
      </c>
      <c r="U6" s="103">
        <v>35730040.979999848</v>
      </c>
      <c r="V6" s="103">
        <v>290814197</v>
      </c>
      <c r="W6" s="103">
        <v>1847706042</v>
      </c>
      <c r="X6" s="103">
        <f t="shared" si="5"/>
        <v>50466321.796229273</v>
      </c>
      <c r="Y6" s="103">
        <f t="shared" si="6"/>
        <v>304231937.88999999</v>
      </c>
      <c r="Z6" s="103">
        <f t="shared" si="7"/>
        <v>197713471.07000127</v>
      </c>
      <c r="AA6" s="103">
        <f t="shared" si="8"/>
        <v>1847706042</v>
      </c>
      <c r="AB6" s="106">
        <f t="shared" si="9"/>
        <v>0.16588107792442289</v>
      </c>
      <c r="AC6" s="106">
        <f t="shared" si="10"/>
        <v>0.10700483008433073</v>
      </c>
      <c r="AD6" s="107">
        <f t="shared" si="11"/>
        <v>0.27288590800875362</v>
      </c>
    </row>
    <row r="7" spans="1:30" x14ac:dyDescent="0.2">
      <c r="B7" s="102" t="s">
        <v>51</v>
      </c>
      <c r="C7" s="48" t="s">
        <v>52</v>
      </c>
      <c r="D7" s="48" t="str">
        <f t="shared" si="2"/>
        <v>Yes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f t="shared" si="3"/>
        <v>0</v>
      </c>
      <c r="L7" s="104">
        <f t="shared" si="4"/>
        <v>0</v>
      </c>
      <c r="M7" s="105">
        <v>162864147.69999999</v>
      </c>
      <c r="N7" s="105">
        <v>25635719.449999999</v>
      </c>
      <c r="O7" s="105">
        <v>62055652.255922124</v>
      </c>
      <c r="P7" s="105">
        <v>0</v>
      </c>
      <c r="Q7" s="105">
        <v>0</v>
      </c>
      <c r="R7" s="104">
        <f t="shared" si="0"/>
        <v>100808495.44407786</v>
      </c>
      <c r="S7" s="105">
        <f t="shared" si="1"/>
        <v>126444214.89407787</v>
      </c>
      <c r="T7" s="103">
        <v>0</v>
      </c>
      <c r="U7" s="103">
        <v>0</v>
      </c>
      <c r="V7" s="103">
        <v>254590717</v>
      </c>
      <c r="W7" s="103">
        <v>518197621</v>
      </c>
      <c r="X7" s="103">
        <f t="shared" si="5"/>
        <v>126444214.89407787</v>
      </c>
      <c r="Y7" s="103">
        <f t="shared" si="6"/>
        <v>254590717</v>
      </c>
      <c r="Z7" s="103">
        <f t="shared" si="7"/>
        <v>0</v>
      </c>
      <c r="AA7" s="103">
        <f t="shared" si="8"/>
        <v>518197621</v>
      </c>
      <c r="AB7" s="106">
        <f t="shared" si="9"/>
        <v>0.49665681602239198</v>
      </c>
      <c r="AC7" s="106">
        <f t="shared" si="10"/>
        <v>0</v>
      </c>
      <c r="AD7" s="107">
        <f t="shared" si="11"/>
        <v>0.49665681602239198</v>
      </c>
    </row>
    <row r="8" spans="1:30" x14ac:dyDescent="0.2">
      <c r="B8" s="102" t="s">
        <v>56</v>
      </c>
      <c r="C8" s="48" t="s">
        <v>52</v>
      </c>
      <c r="D8" s="48" t="str">
        <f t="shared" si="2"/>
        <v>No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f t="shared" si="3"/>
        <v>0</v>
      </c>
      <c r="L8" s="104">
        <f t="shared" si="4"/>
        <v>0</v>
      </c>
      <c r="M8" s="105">
        <v>26561921.960000001</v>
      </c>
      <c r="N8" s="105">
        <v>7552308.8099999996</v>
      </c>
      <c r="O8" s="105">
        <v>9154727.4924080297</v>
      </c>
      <c r="P8" s="105">
        <v>0</v>
      </c>
      <c r="Q8" s="105">
        <v>0</v>
      </c>
      <c r="R8" s="104">
        <f t="shared" si="0"/>
        <v>17407194.467591971</v>
      </c>
      <c r="S8" s="105">
        <f t="shared" si="1"/>
        <v>24959503.27759197</v>
      </c>
      <c r="T8" s="103">
        <v>0</v>
      </c>
      <c r="U8" s="103">
        <v>0</v>
      </c>
      <c r="V8" s="103">
        <v>461836497</v>
      </c>
      <c r="W8" s="103">
        <v>1297440814</v>
      </c>
      <c r="X8" s="103">
        <f t="shared" si="5"/>
        <v>24959503.27759197</v>
      </c>
      <c r="Y8" s="103">
        <f t="shared" si="6"/>
        <v>461836497</v>
      </c>
      <c r="Z8" s="103">
        <f t="shared" si="7"/>
        <v>0</v>
      </c>
      <c r="AA8" s="103">
        <f t="shared" si="8"/>
        <v>1297440814</v>
      </c>
      <c r="AB8" s="106">
        <f t="shared" si="9"/>
        <v>5.4044025190135569E-2</v>
      </c>
      <c r="AC8" s="106">
        <f t="shared" si="10"/>
        <v>0</v>
      </c>
      <c r="AD8" s="107">
        <f t="shared" si="11"/>
        <v>5.4044025190135569E-2</v>
      </c>
    </row>
    <row r="9" spans="1:30" x14ac:dyDescent="0.2">
      <c r="B9" s="102" t="s">
        <v>59</v>
      </c>
      <c r="C9" s="48" t="s">
        <v>60</v>
      </c>
      <c r="D9" s="48" t="str">
        <f t="shared" si="2"/>
        <v>No</v>
      </c>
      <c r="E9" s="103">
        <v>0</v>
      </c>
      <c r="F9" s="103">
        <v>0</v>
      </c>
      <c r="G9" s="103">
        <v>333193</v>
      </c>
      <c r="H9" s="103">
        <v>0</v>
      </c>
      <c r="I9" s="103">
        <v>308851</v>
      </c>
      <c r="J9" s="103">
        <v>325542</v>
      </c>
      <c r="K9" s="103">
        <f t="shared" si="3"/>
        <v>642044</v>
      </c>
      <c r="L9" s="104">
        <f t="shared" si="4"/>
        <v>967586</v>
      </c>
      <c r="M9" s="105">
        <v>53023858.489999995</v>
      </c>
      <c r="N9" s="105">
        <v>5728597.5100000007</v>
      </c>
      <c r="O9" s="105">
        <v>22901873.293711241</v>
      </c>
      <c r="P9" s="105">
        <v>0</v>
      </c>
      <c r="Q9" s="105">
        <v>0</v>
      </c>
      <c r="R9" s="104">
        <f t="shared" si="0"/>
        <v>30121985.196288753</v>
      </c>
      <c r="S9" s="105">
        <f t="shared" si="1"/>
        <v>35850582.706288755</v>
      </c>
      <c r="T9" s="103">
        <v>75102503</v>
      </c>
      <c r="U9" s="103">
        <v>35884264</v>
      </c>
      <c r="V9" s="103">
        <v>625248690</v>
      </c>
      <c r="W9" s="103">
        <v>1712008436</v>
      </c>
      <c r="X9" s="103">
        <f t="shared" si="5"/>
        <v>36818168.706288755</v>
      </c>
      <c r="Y9" s="103">
        <f t="shared" si="6"/>
        <v>626216276</v>
      </c>
      <c r="Z9" s="103">
        <f t="shared" si="7"/>
        <v>74460459</v>
      </c>
      <c r="AA9" s="103">
        <f t="shared" si="8"/>
        <v>1712008436</v>
      </c>
      <c r="AB9" s="106">
        <f t="shared" si="9"/>
        <v>5.8794653089292673E-2</v>
      </c>
      <c r="AC9" s="106">
        <f t="shared" si="10"/>
        <v>4.3493044446657157E-2</v>
      </c>
      <c r="AD9" s="107">
        <f t="shared" si="11"/>
        <v>0.10228769753594982</v>
      </c>
    </row>
    <row r="10" spans="1:30" x14ac:dyDescent="0.2">
      <c r="B10" s="102" t="s">
        <v>63</v>
      </c>
      <c r="C10" s="48" t="s">
        <v>64</v>
      </c>
      <c r="D10" s="48" t="str">
        <f t="shared" si="2"/>
        <v>No</v>
      </c>
      <c r="E10" s="103">
        <v>0</v>
      </c>
      <c r="F10" s="103">
        <v>0</v>
      </c>
      <c r="G10" s="103">
        <v>0</v>
      </c>
      <c r="H10" s="103">
        <v>692</v>
      </c>
      <c r="I10" s="103">
        <v>17446</v>
      </c>
      <c r="J10" s="103">
        <v>35273.330000000009</v>
      </c>
      <c r="K10" s="103">
        <f t="shared" si="3"/>
        <v>17446</v>
      </c>
      <c r="L10" s="104">
        <f t="shared" si="4"/>
        <v>53411.330000000009</v>
      </c>
      <c r="M10" s="105">
        <v>29784799.209999997</v>
      </c>
      <c r="N10" s="105">
        <v>18913163.100000001</v>
      </c>
      <c r="O10" s="105">
        <v>-5139761.088381419</v>
      </c>
      <c r="P10" s="105">
        <v>0</v>
      </c>
      <c r="Q10" s="105">
        <v>0</v>
      </c>
      <c r="R10" s="104">
        <f t="shared" si="0"/>
        <v>34924560.298381418</v>
      </c>
      <c r="S10" s="105">
        <f t="shared" si="1"/>
        <v>53837723.398381419</v>
      </c>
      <c r="T10" s="103">
        <v>82374691</v>
      </c>
      <c r="U10" s="103">
        <v>36571827</v>
      </c>
      <c r="V10" s="103">
        <v>550235385</v>
      </c>
      <c r="W10" s="103">
        <v>1105439937</v>
      </c>
      <c r="X10" s="103">
        <f t="shared" si="5"/>
        <v>53891134.728381418</v>
      </c>
      <c r="Y10" s="103">
        <f t="shared" si="6"/>
        <v>550288796.33000004</v>
      </c>
      <c r="Z10" s="103">
        <f t="shared" si="7"/>
        <v>82357245</v>
      </c>
      <c r="AA10" s="103">
        <f t="shared" si="8"/>
        <v>1105439937</v>
      </c>
      <c r="AB10" s="106">
        <f t="shared" si="9"/>
        <v>9.7932458534125244E-2</v>
      </c>
      <c r="AC10" s="106">
        <f t="shared" si="10"/>
        <v>7.450178181865344E-2</v>
      </c>
      <c r="AD10" s="107">
        <f t="shared" si="11"/>
        <v>0.17243424035277868</v>
      </c>
    </row>
    <row r="11" spans="1:30" x14ac:dyDescent="0.2">
      <c r="B11" s="102" t="s">
        <v>65</v>
      </c>
      <c r="C11" s="48" t="s">
        <v>66</v>
      </c>
      <c r="D11" s="48" t="str">
        <f t="shared" si="2"/>
        <v>No</v>
      </c>
      <c r="E11" s="103">
        <v>0</v>
      </c>
      <c r="F11" s="103">
        <v>0</v>
      </c>
      <c r="G11" s="103">
        <v>21329322.66</v>
      </c>
      <c r="H11" s="103">
        <v>7190323.6199999992</v>
      </c>
      <c r="I11" s="103">
        <v>16485287.450000001</v>
      </c>
      <c r="J11" s="103">
        <v>3161790.1599999978</v>
      </c>
      <c r="K11" s="103">
        <f t="shared" si="3"/>
        <v>37814610.109999999</v>
      </c>
      <c r="L11" s="104">
        <f t="shared" si="4"/>
        <v>48166723.890000001</v>
      </c>
      <c r="M11" s="105">
        <v>165955563.99000001</v>
      </c>
      <c r="N11" s="105">
        <v>11762589.939999999</v>
      </c>
      <c r="O11" s="105">
        <v>61091148.143067032</v>
      </c>
      <c r="P11" s="105">
        <v>0</v>
      </c>
      <c r="Q11" s="105">
        <v>0</v>
      </c>
      <c r="R11" s="104">
        <f t="shared" si="0"/>
        <v>104864415.84693298</v>
      </c>
      <c r="S11" s="105">
        <f t="shared" si="1"/>
        <v>116627005.78693298</v>
      </c>
      <c r="T11" s="103">
        <v>218525212.66999987</v>
      </c>
      <c r="U11" s="103">
        <v>14448779.179999975</v>
      </c>
      <c r="V11" s="103">
        <v>1122732893</v>
      </c>
      <c r="W11" s="103">
        <v>6110029958</v>
      </c>
      <c r="X11" s="103">
        <f t="shared" si="5"/>
        <v>164793729.67693299</v>
      </c>
      <c r="Y11" s="103">
        <f t="shared" si="6"/>
        <v>1170899616.8900001</v>
      </c>
      <c r="Z11" s="103">
        <f t="shared" si="7"/>
        <v>180710602.55999988</v>
      </c>
      <c r="AA11" s="103">
        <f t="shared" si="8"/>
        <v>6110029958</v>
      </c>
      <c r="AB11" s="106">
        <f t="shared" si="9"/>
        <v>0.14074112528505037</v>
      </c>
      <c r="AC11" s="106">
        <f t="shared" si="10"/>
        <v>2.9576058350318138E-2</v>
      </c>
      <c r="AD11" s="107">
        <f t="shared" si="11"/>
        <v>0.17031718363536852</v>
      </c>
    </row>
    <row r="12" spans="1:30" x14ac:dyDescent="0.2">
      <c r="B12" s="102" t="s">
        <v>68</v>
      </c>
      <c r="C12" s="48" t="s">
        <v>69</v>
      </c>
      <c r="D12" s="48" t="str">
        <f t="shared" si="2"/>
        <v>Yes</v>
      </c>
      <c r="E12" s="103">
        <v>0</v>
      </c>
      <c r="F12" s="103">
        <v>0</v>
      </c>
      <c r="G12" s="103">
        <v>8188766.5999999996</v>
      </c>
      <c r="H12" s="103">
        <v>4891785.8800000502</v>
      </c>
      <c r="I12" s="103">
        <v>2250019.2200000007</v>
      </c>
      <c r="J12" s="103">
        <v>901501.50999999931</v>
      </c>
      <c r="K12" s="103">
        <f t="shared" si="3"/>
        <v>10438785.82</v>
      </c>
      <c r="L12" s="104">
        <f t="shared" si="4"/>
        <v>16232073.210000049</v>
      </c>
      <c r="M12" s="105">
        <v>29105312.740000002</v>
      </c>
      <c r="N12" s="105">
        <v>5281806.21</v>
      </c>
      <c r="O12" s="105">
        <v>11880852.689703571</v>
      </c>
      <c r="P12" s="105">
        <v>0</v>
      </c>
      <c r="Q12" s="105">
        <v>0</v>
      </c>
      <c r="R12" s="104">
        <f t="shared" si="0"/>
        <v>17224460.050296433</v>
      </c>
      <c r="S12" s="105">
        <f t="shared" si="1"/>
        <v>22506266.260296434</v>
      </c>
      <c r="T12" s="103">
        <v>97282418.980000034</v>
      </c>
      <c r="U12" s="103">
        <v>21234729.899999972</v>
      </c>
      <c r="V12" s="103">
        <v>171573625</v>
      </c>
      <c r="W12" s="103">
        <v>1121559138</v>
      </c>
      <c r="X12" s="103">
        <f t="shared" si="5"/>
        <v>38738339.470296487</v>
      </c>
      <c r="Y12" s="103">
        <f t="shared" si="6"/>
        <v>187805698.21000004</v>
      </c>
      <c r="Z12" s="103">
        <f t="shared" si="7"/>
        <v>86843633.160000026</v>
      </c>
      <c r="AA12" s="103">
        <f t="shared" si="8"/>
        <v>1121559138</v>
      </c>
      <c r="AB12" s="106">
        <f t="shared" si="9"/>
        <v>0.20626817950422444</v>
      </c>
      <c r="AC12" s="106">
        <f t="shared" si="10"/>
        <v>7.7431167218576069E-2</v>
      </c>
      <c r="AD12" s="107">
        <f t="shared" si="11"/>
        <v>0.28369934672280051</v>
      </c>
    </row>
    <row r="13" spans="1:30" x14ac:dyDescent="0.2">
      <c r="B13" s="102" t="s">
        <v>72</v>
      </c>
      <c r="C13" s="48" t="s">
        <v>73</v>
      </c>
      <c r="D13" s="48" t="str">
        <f t="shared" si="2"/>
        <v>No</v>
      </c>
      <c r="E13" s="103">
        <v>0</v>
      </c>
      <c r="F13" s="103">
        <v>0</v>
      </c>
      <c r="G13" s="103">
        <v>7512386.870000001</v>
      </c>
      <c r="H13" s="103">
        <v>5128235.5600000089</v>
      </c>
      <c r="I13" s="103">
        <v>6933003.7300000032</v>
      </c>
      <c r="J13" s="103">
        <v>1863214.1099999982</v>
      </c>
      <c r="K13" s="103">
        <f t="shared" si="3"/>
        <v>14445390.600000005</v>
      </c>
      <c r="L13" s="104">
        <f t="shared" si="4"/>
        <v>21436840.270000014</v>
      </c>
      <c r="M13" s="105">
        <v>54850484.080000006</v>
      </c>
      <c r="N13" s="105">
        <v>6380158.8700000001</v>
      </c>
      <c r="O13" s="105">
        <v>22164867.053285159</v>
      </c>
      <c r="P13" s="105">
        <v>0</v>
      </c>
      <c r="Q13" s="105">
        <v>0</v>
      </c>
      <c r="R13" s="104">
        <f t="shared" si="0"/>
        <v>32685617.026714846</v>
      </c>
      <c r="S13" s="105">
        <f t="shared" si="1"/>
        <v>39065775.896714844</v>
      </c>
      <c r="T13" s="103">
        <v>227284017.00999996</v>
      </c>
      <c r="U13" s="103">
        <v>113538232.98999657</v>
      </c>
      <c r="V13" s="103">
        <v>414924741</v>
      </c>
      <c r="W13" s="103">
        <v>2764575287</v>
      </c>
      <c r="X13" s="103">
        <f t="shared" si="5"/>
        <v>60502616.166714862</v>
      </c>
      <c r="Y13" s="103">
        <f t="shared" si="6"/>
        <v>436361581.27000004</v>
      </c>
      <c r="Z13" s="103">
        <f t="shared" si="7"/>
        <v>212838626.40999997</v>
      </c>
      <c r="AA13" s="103">
        <f t="shared" si="8"/>
        <v>2764575287</v>
      </c>
      <c r="AB13" s="106">
        <f t="shared" si="9"/>
        <v>0.1386524817116718</v>
      </c>
      <c r="AC13" s="106">
        <f t="shared" si="10"/>
        <v>7.6987820664838336E-2</v>
      </c>
      <c r="AD13" s="107">
        <f t="shared" si="11"/>
        <v>0.21564030237651013</v>
      </c>
    </row>
    <row r="14" spans="1:30" x14ac:dyDescent="0.2">
      <c r="B14" s="102" t="s">
        <v>75</v>
      </c>
      <c r="C14" s="48" t="s">
        <v>76</v>
      </c>
      <c r="D14" s="48" t="str">
        <f t="shared" si="2"/>
        <v>No</v>
      </c>
      <c r="E14" s="103">
        <v>0</v>
      </c>
      <c r="F14" s="103">
        <v>0</v>
      </c>
      <c r="G14" s="103">
        <v>4628000.6500000004</v>
      </c>
      <c r="H14" s="103">
        <v>3773288.9200000009</v>
      </c>
      <c r="I14" s="103">
        <v>3478844.3899999992</v>
      </c>
      <c r="J14" s="103">
        <v>2347537.15</v>
      </c>
      <c r="K14" s="103">
        <f t="shared" si="3"/>
        <v>8106845.0399999991</v>
      </c>
      <c r="L14" s="104">
        <f t="shared" si="4"/>
        <v>14227671.109999999</v>
      </c>
      <c r="M14" s="105">
        <v>9415880.1699999999</v>
      </c>
      <c r="N14" s="105">
        <v>1640076.44</v>
      </c>
      <c r="O14" s="105">
        <v>3605980.008140923</v>
      </c>
      <c r="P14" s="105">
        <v>0</v>
      </c>
      <c r="Q14" s="105">
        <v>0</v>
      </c>
      <c r="R14" s="104">
        <f t="shared" si="0"/>
        <v>5809900.1618590765</v>
      </c>
      <c r="S14" s="105">
        <f t="shared" si="1"/>
        <v>7449976.6018590759</v>
      </c>
      <c r="T14" s="103">
        <v>82619682.520000026</v>
      </c>
      <c r="U14" s="103">
        <v>56881810.980000034</v>
      </c>
      <c r="V14" s="103">
        <v>234748115</v>
      </c>
      <c r="W14" s="103">
        <v>1016393979</v>
      </c>
      <c r="X14" s="103">
        <f t="shared" si="5"/>
        <v>21677647.711859077</v>
      </c>
      <c r="Y14" s="103">
        <f t="shared" si="6"/>
        <v>248975786.11000001</v>
      </c>
      <c r="Z14" s="103">
        <f t="shared" si="7"/>
        <v>74512837.480000019</v>
      </c>
      <c r="AA14" s="103">
        <f t="shared" si="8"/>
        <v>1016393979</v>
      </c>
      <c r="AB14" s="106">
        <f t="shared" si="9"/>
        <v>8.706729297073762E-2</v>
      </c>
      <c r="AC14" s="106">
        <f t="shared" si="10"/>
        <v>7.331097883254975E-2</v>
      </c>
      <c r="AD14" s="107">
        <f t="shared" si="11"/>
        <v>0.16037827180328737</v>
      </c>
    </row>
    <row r="15" spans="1:30" x14ac:dyDescent="0.2">
      <c r="B15" s="102" t="s">
        <v>78</v>
      </c>
      <c r="C15" s="48" t="s">
        <v>79</v>
      </c>
      <c r="D15" s="48" t="str">
        <f t="shared" si="2"/>
        <v>No</v>
      </c>
      <c r="E15" s="103">
        <v>0</v>
      </c>
      <c r="F15" s="103">
        <v>0</v>
      </c>
      <c r="G15" s="103">
        <v>0</v>
      </c>
      <c r="H15" s="103">
        <v>3389</v>
      </c>
      <c r="I15" s="103">
        <v>0</v>
      </c>
      <c r="J15" s="103">
        <v>0</v>
      </c>
      <c r="K15" s="103">
        <f t="shared" si="3"/>
        <v>0</v>
      </c>
      <c r="L15" s="104">
        <f t="shared" si="4"/>
        <v>3389</v>
      </c>
      <c r="M15" s="105">
        <v>15203880.260000002</v>
      </c>
      <c r="N15" s="105">
        <v>2934284.8400000003</v>
      </c>
      <c r="O15" s="105">
        <v>8567447.8153812569</v>
      </c>
      <c r="P15" s="105">
        <v>0</v>
      </c>
      <c r="Q15" s="105">
        <v>0</v>
      </c>
      <c r="R15" s="104">
        <f t="shared" si="0"/>
        <v>6636432.4446187448</v>
      </c>
      <c r="S15" s="105">
        <f t="shared" si="1"/>
        <v>9570717.2846187446</v>
      </c>
      <c r="T15" s="103">
        <v>13748750.560000001</v>
      </c>
      <c r="U15" s="103">
        <v>26901560.120000001</v>
      </c>
      <c r="V15" s="103">
        <v>192880923</v>
      </c>
      <c r="W15" s="103">
        <v>375008980</v>
      </c>
      <c r="X15" s="103">
        <f t="shared" si="5"/>
        <v>9574106.2846187446</v>
      </c>
      <c r="Y15" s="103">
        <f t="shared" si="6"/>
        <v>192884312</v>
      </c>
      <c r="Z15" s="103">
        <f t="shared" si="7"/>
        <v>13748750.560000001</v>
      </c>
      <c r="AA15" s="103">
        <f t="shared" si="8"/>
        <v>375008980</v>
      </c>
      <c r="AB15" s="106">
        <f t="shared" si="9"/>
        <v>4.963652142232669E-2</v>
      </c>
      <c r="AC15" s="106">
        <f t="shared" si="10"/>
        <v>3.6662456883032511E-2</v>
      </c>
      <c r="AD15" s="107">
        <f t="shared" si="11"/>
        <v>8.6298978305359209E-2</v>
      </c>
    </row>
    <row r="16" spans="1:30" x14ac:dyDescent="0.2">
      <c r="B16" s="102" t="s">
        <v>82</v>
      </c>
      <c r="C16" s="48" t="s">
        <v>83</v>
      </c>
      <c r="D16" s="48" t="str">
        <f t="shared" si="2"/>
        <v>No</v>
      </c>
      <c r="E16" s="103">
        <v>0</v>
      </c>
      <c r="F16" s="103">
        <v>0</v>
      </c>
      <c r="G16" s="103">
        <v>450800</v>
      </c>
      <c r="H16" s="103">
        <v>0</v>
      </c>
      <c r="I16" s="103">
        <v>14409</v>
      </c>
      <c r="J16" s="103">
        <v>0</v>
      </c>
      <c r="K16" s="103">
        <f t="shared" si="3"/>
        <v>465209</v>
      </c>
      <c r="L16" s="104">
        <f t="shared" si="4"/>
        <v>465209</v>
      </c>
      <c r="M16" s="105">
        <v>18881592.099999998</v>
      </c>
      <c r="N16" s="105">
        <v>2586600.04</v>
      </c>
      <c r="O16" s="105">
        <v>11504222.180477872</v>
      </c>
      <c r="P16" s="105">
        <v>0</v>
      </c>
      <c r="Q16" s="105">
        <v>0</v>
      </c>
      <c r="R16" s="104">
        <f t="shared" si="0"/>
        <v>7377369.9195221253</v>
      </c>
      <c r="S16" s="105">
        <f t="shared" si="1"/>
        <v>9963969.9595221244</v>
      </c>
      <c r="T16" s="103">
        <v>24552969</v>
      </c>
      <c r="U16" s="103">
        <v>16492149</v>
      </c>
      <c r="V16" s="103">
        <v>219716466</v>
      </c>
      <c r="W16" s="103">
        <v>560615101</v>
      </c>
      <c r="X16" s="103">
        <f t="shared" si="5"/>
        <v>10429178.959522124</v>
      </c>
      <c r="Y16" s="103">
        <f t="shared" si="6"/>
        <v>220181675</v>
      </c>
      <c r="Z16" s="103">
        <f t="shared" si="7"/>
        <v>24087760</v>
      </c>
      <c r="AA16" s="103">
        <f t="shared" si="8"/>
        <v>560615101</v>
      </c>
      <c r="AB16" s="106">
        <f t="shared" si="9"/>
        <v>4.7366244077860359E-2</v>
      </c>
      <c r="AC16" s="106">
        <f t="shared" si="10"/>
        <v>4.296666279062647E-2</v>
      </c>
      <c r="AD16" s="107">
        <f t="shared" si="11"/>
        <v>9.0332906868486829E-2</v>
      </c>
    </row>
    <row r="17" spans="2:30" x14ac:dyDescent="0.2">
      <c r="B17" s="102" t="s">
        <v>87</v>
      </c>
      <c r="C17" s="48" t="s">
        <v>88</v>
      </c>
      <c r="D17" s="48" t="str">
        <f t="shared" si="2"/>
        <v>No</v>
      </c>
      <c r="E17" s="103">
        <v>0</v>
      </c>
      <c r="F17" s="103">
        <v>0</v>
      </c>
      <c r="G17" s="103">
        <v>11020357.620000001</v>
      </c>
      <c r="H17" s="103">
        <v>4085659.8100000066</v>
      </c>
      <c r="I17" s="103">
        <v>4658061.0600000033</v>
      </c>
      <c r="J17" s="103">
        <v>2655043.5499999993</v>
      </c>
      <c r="K17" s="103">
        <f t="shared" si="3"/>
        <v>15678418.680000003</v>
      </c>
      <c r="L17" s="104">
        <f t="shared" si="4"/>
        <v>22419122.04000001</v>
      </c>
      <c r="M17" s="105">
        <v>58752592.68</v>
      </c>
      <c r="N17" s="105">
        <v>7847301.0700000003</v>
      </c>
      <c r="O17" s="105">
        <v>18402866.115672611</v>
      </c>
      <c r="P17" s="105">
        <v>0</v>
      </c>
      <c r="Q17" s="105">
        <v>0</v>
      </c>
      <c r="R17" s="104">
        <f t="shared" si="0"/>
        <v>40349726.564327389</v>
      </c>
      <c r="S17" s="105">
        <f t="shared" si="1"/>
        <v>48197027.634327389</v>
      </c>
      <c r="T17" s="103">
        <v>223827115.20000073</v>
      </c>
      <c r="U17" s="103">
        <v>18223324.339999996</v>
      </c>
      <c r="V17" s="103">
        <v>416521883</v>
      </c>
      <c r="W17" s="103">
        <v>2839747966</v>
      </c>
      <c r="X17" s="103">
        <f t="shared" si="5"/>
        <v>70616149.674327403</v>
      </c>
      <c r="Y17" s="103">
        <f t="shared" si="6"/>
        <v>438941005.04000002</v>
      </c>
      <c r="Z17" s="103">
        <f t="shared" si="7"/>
        <v>208148696.52000073</v>
      </c>
      <c r="AA17" s="103">
        <f t="shared" si="8"/>
        <v>2839747966</v>
      </c>
      <c r="AB17" s="106">
        <f t="shared" si="9"/>
        <v>0.16087845260183031</v>
      </c>
      <c r="AC17" s="106">
        <f t="shared" si="10"/>
        <v>7.3298299360416097E-2</v>
      </c>
      <c r="AD17" s="107">
        <f t="shared" si="11"/>
        <v>0.23417675196224641</v>
      </c>
    </row>
    <row r="18" spans="2:30" x14ac:dyDescent="0.2">
      <c r="B18" s="102" t="s">
        <v>91</v>
      </c>
      <c r="C18" s="48" t="s">
        <v>92</v>
      </c>
      <c r="D18" s="48" t="str">
        <f t="shared" si="2"/>
        <v>No</v>
      </c>
      <c r="E18" s="103">
        <v>0</v>
      </c>
      <c r="F18" s="103">
        <v>0</v>
      </c>
      <c r="G18" s="103">
        <v>5984446.2100000009</v>
      </c>
      <c r="H18" s="103">
        <v>0</v>
      </c>
      <c r="I18" s="103">
        <v>2851607.8</v>
      </c>
      <c r="J18" s="103">
        <v>0</v>
      </c>
      <c r="K18" s="103">
        <f t="shared" si="3"/>
        <v>8836054.0100000016</v>
      </c>
      <c r="L18" s="104">
        <f t="shared" si="4"/>
        <v>8836054.0100000016</v>
      </c>
      <c r="M18" s="105">
        <v>21446247.769999996</v>
      </c>
      <c r="N18" s="105">
        <v>10196157.699999953</v>
      </c>
      <c r="O18" s="105">
        <v>8337065.5835876493</v>
      </c>
      <c r="P18" s="105">
        <v>0</v>
      </c>
      <c r="Q18" s="105">
        <v>0</v>
      </c>
      <c r="R18" s="104">
        <f t="shared" si="0"/>
        <v>13109182.186412346</v>
      </c>
      <c r="S18" s="105">
        <f t="shared" si="1"/>
        <v>23305339.8864123</v>
      </c>
      <c r="T18" s="103">
        <v>43366777.830000013</v>
      </c>
      <c r="U18" s="103">
        <v>58919003.830000125</v>
      </c>
      <c r="V18" s="103">
        <v>335195292</v>
      </c>
      <c r="W18" s="103">
        <v>806982520</v>
      </c>
      <c r="X18" s="103">
        <f t="shared" si="5"/>
        <v>32141393.896412302</v>
      </c>
      <c r="Y18" s="103">
        <f t="shared" si="6"/>
        <v>344031346.00999999</v>
      </c>
      <c r="Z18" s="103">
        <f t="shared" si="7"/>
        <v>34530723.820000008</v>
      </c>
      <c r="AA18" s="103">
        <f t="shared" si="8"/>
        <v>806982520</v>
      </c>
      <c r="AB18" s="106">
        <f t="shared" si="9"/>
        <v>9.3425771428043203E-2</v>
      </c>
      <c r="AC18" s="106">
        <f t="shared" si="10"/>
        <v>4.2789927866095548E-2</v>
      </c>
      <c r="AD18" s="107">
        <f t="shared" si="11"/>
        <v>0.13621569929413874</v>
      </c>
    </row>
    <row r="19" spans="2:30" x14ac:dyDescent="0.2">
      <c r="B19" s="102" t="s">
        <v>94</v>
      </c>
      <c r="C19" s="48" t="s">
        <v>95</v>
      </c>
      <c r="D19" s="48" t="str">
        <f t="shared" si="2"/>
        <v>No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f t="shared" si="3"/>
        <v>0</v>
      </c>
      <c r="L19" s="104">
        <f t="shared" si="4"/>
        <v>0</v>
      </c>
      <c r="M19" s="105">
        <v>220844.43999999997</v>
      </c>
      <c r="N19" s="105">
        <v>3296433.5</v>
      </c>
      <c r="O19" s="105">
        <v>-445140.39608812868</v>
      </c>
      <c r="P19" s="105">
        <v>0</v>
      </c>
      <c r="Q19" s="105">
        <v>0</v>
      </c>
      <c r="R19" s="104">
        <f t="shared" si="0"/>
        <v>665984.83608812862</v>
      </c>
      <c r="S19" s="105">
        <f t="shared" si="1"/>
        <v>3962418.3360881284</v>
      </c>
      <c r="T19" s="103">
        <v>0</v>
      </c>
      <c r="U19" s="103">
        <v>0</v>
      </c>
      <c r="V19" s="103">
        <v>215120348</v>
      </c>
      <c r="W19" s="103">
        <v>686464581</v>
      </c>
      <c r="X19" s="103">
        <f t="shared" si="5"/>
        <v>3962418.3360881284</v>
      </c>
      <c r="Y19" s="103">
        <f t="shared" si="6"/>
        <v>215120348</v>
      </c>
      <c r="Z19" s="103">
        <f t="shared" si="7"/>
        <v>0</v>
      </c>
      <c r="AA19" s="103">
        <f t="shared" si="8"/>
        <v>686464581</v>
      </c>
      <c r="AB19" s="106">
        <f t="shared" si="9"/>
        <v>1.841954223729746E-2</v>
      </c>
      <c r="AC19" s="106">
        <f t="shared" si="10"/>
        <v>0</v>
      </c>
      <c r="AD19" s="107">
        <f t="shared" si="11"/>
        <v>1.841954223729746E-2</v>
      </c>
    </row>
    <row r="20" spans="2:30" x14ac:dyDescent="0.2">
      <c r="B20" s="102" t="s">
        <v>96</v>
      </c>
      <c r="C20" s="48" t="s">
        <v>97</v>
      </c>
      <c r="D20" s="48" t="str">
        <f t="shared" si="2"/>
        <v>No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f t="shared" si="3"/>
        <v>0</v>
      </c>
      <c r="L20" s="104">
        <f t="shared" si="4"/>
        <v>0</v>
      </c>
      <c r="M20" s="105">
        <v>9589915.9299999997</v>
      </c>
      <c r="N20" s="105">
        <v>1736570.71</v>
      </c>
      <c r="O20" s="105">
        <v>3650579.1753289951</v>
      </c>
      <c r="P20" s="105">
        <v>0</v>
      </c>
      <c r="Q20" s="105">
        <v>0</v>
      </c>
      <c r="R20" s="104">
        <f t="shared" si="0"/>
        <v>5939336.7546710046</v>
      </c>
      <c r="S20" s="105">
        <f t="shared" si="1"/>
        <v>7675907.4646710046</v>
      </c>
      <c r="T20" s="103">
        <v>0</v>
      </c>
      <c r="U20" s="103">
        <v>0</v>
      </c>
      <c r="V20" s="103">
        <v>121004940</v>
      </c>
      <c r="W20" s="103">
        <v>562266225</v>
      </c>
      <c r="X20" s="103">
        <f t="shared" si="5"/>
        <v>7675907.4646710046</v>
      </c>
      <c r="Y20" s="103">
        <f t="shared" si="6"/>
        <v>121004940</v>
      </c>
      <c r="Z20" s="103">
        <f t="shared" si="7"/>
        <v>0</v>
      </c>
      <c r="AA20" s="103">
        <f t="shared" si="8"/>
        <v>562266225</v>
      </c>
      <c r="AB20" s="106">
        <f t="shared" si="9"/>
        <v>6.3434661962321573E-2</v>
      </c>
      <c r="AC20" s="106">
        <f t="shared" si="10"/>
        <v>0</v>
      </c>
      <c r="AD20" s="107">
        <f t="shared" si="11"/>
        <v>6.3434661962321573E-2</v>
      </c>
    </row>
    <row r="21" spans="2:30" x14ac:dyDescent="0.2">
      <c r="B21" s="102" t="s">
        <v>98</v>
      </c>
      <c r="C21" s="48" t="s">
        <v>99</v>
      </c>
      <c r="D21" s="48" t="str">
        <f t="shared" si="2"/>
        <v>No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f t="shared" si="3"/>
        <v>0</v>
      </c>
      <c r="L21" s="104">
        <f t="shared" si="4"/>
        <v>0</v>
      </c>
      <c r="M21" s="105">
        <v>-68543.100000000006</v>
      </c>
      <c r="N21" s="105">
        <v>756070.70000000007</v>
      </c>
      <c r="O21" s="105">
        <v>-135394.28338235288</v>
      </c>
      <c r="P21" s="105">
        <v>0</v>
      </c>
      <c r="Q21" s="105">
        <v>0</v>
      </c>
      <c r="R21" s="104">
        <f t="shared" si="0"/>
        <v>66851.183382352872</v>
      </c>
      <c r="S21" s="105">
        <f t="shared" si="1"/>
        <v>822921.883382353</v>
      </c>
      <c r="T21" s="103">
        <v>0</v>
      </c>
      <c r="U21" s="103">
        <v>0</v>
      </c>
      <c r="V21" s="103">
        <v>12790871</v>
      </c>
      <c r="W21" s="103">
        <v>12275532</v>
      </c>
      <c r="X21" s="103">
        <f t="shared" si="5"/>
        <v>822921.883382353</v>
      </c>
      <c r="Y21" s="103">
        <f t="shared" si="6"/>
        <v>12790871</v>
      </c>
      <c r="Z21" s="103">
        <f t="shared" si="7"/>
        <v>0</v>
      </c>
      <c r="AA21" s="103">
        <f t="shared" si="8"/>
        <v>12275532</v>
      </c>
      <c r="AB21" s="106">
        <f t="shared" si="9"/>
        <v>6.4336657244244977E-2</v>
      </c>
      <c r="AC21" s="106">
        <f t="shared" si="10"/>
        <v>0</v>
      </c>
      <c r="AD21" s="107">
        <f t="shared" si="11"/>
        <v>6.4336657244244977E-2</v>
      </c>
    </row>
    <row r="22" spans="2:30" x14ac:dyDescent="0.2">
      <c r="B22" s="102" t="s">
        <v>100</v>
      </c>
      <c r="C22" s="48" t="s">
        <v>101</v>
      </c>
      <c r="D22" s="48" t="str">
        <f t="shared" si="2"/>
        <v>No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f t="shared" si="3"/>
        <v>0</v>
      </c>
      <c r="L22" s="104">
        <f t="shared" si="4"/>
        <v>0</v>
      </c>
      <c r="M22" s="105">
        <v>1982996.7100000002</v>
      </c>
      <c r="N22" s="105">
        <v>1263272.4099999999</v>
      </c>
      <c r="O22" s="105">
        <v>301592.10234524793</v>
      </c>
      <c r="P22" s="105">
        <v>0</v>
      </c>
      <c r="Q22" s="105">
        <v>0</v>
      </c>
      <c r="R22" s="104">
        <f t="shared" si="0"/>
        <v>1681404.6076547522</v>
      </c>
      <c r="S22" s="105">
        <f t="shared" si="1"/>
        <v>2944677.0176547524</v>
      </c>
      <c r="T22" s="103">
        <v>3663663</v>
      </c>
      <c r="U22" s="103">
        <v>6081056</v>
      </c>
      <c r="V22" s="103">
        <v>128989312</v>
      </c>
      <c r="W22" s="103">
        <v>180284004</v>
      </c>
      <c r="X22" s="103">
        <f t="shared" si="5"/>
        <v>2944677.0176547524</v>
      </c>
      <c r="Y22" s="103">
        <f t="shared" si="6"/>
        <v>128989312</v>
      </c>
      <c r="Z22" s="103">
        <f t="shared" si="7"/>
        <v>3663663</v>
      </c>
      <c r="AA22" s="103">
        <f t="shared" si="8"/>
        <v>180284004</v>
      </c>
      <c r="AB22" s="106">
        <f t="shared" si="9"/>
        <v>2.2828845056982336E-2</v>
      </c>
      <c r="AC22" s="106">
        <f t="shared" si="10"/>
        <v>2.0321619881484329E-2</v>
      </c>
      <c r="AD22" s="107">
        <f t="shared" si="11"/>
        <v>4.3150464938466665E-2</v>
      </c>
    </row>
    <row r="23" spans="2:30" x14ac:dyDescent="0.2">
      <c r="B23" s="102" t="s">
        <v>104</v>
      </c>
      <c r="C23" s="48" t="s">
        <v>105</v>
      </c>
      <c r="D23" s="48" t="str">
        <f t="shared" si="2"/>
        <v>No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f t="shared" si="3"/>
        <v>0</v>
      </c>
      <c r="L23" s="104">
        <f t="shared" si="4"/>
        <v>0</v>
      </c>
      <c r="M23" s="105">
        <v>333326.12</v>
      </c>
      <c r="N23" s="105">
        <v>646938.41</v>
      </c>
      <c r="O23" s="105">
        <v>55672.464377968761</v>
      </c>
      <c r="P23" s="105">
        <v>0</v>
      </c>
      <c r="Q23" s="105">
        <v>3287.7202462641872</v>
      </c>
      <c r="R23" s="104">
        <f t="shared" si="0"/>
        <v>274365.93537576706</v>
      </c>
      <c r="S23" s="105">
        <f t="shared" si="1"/>
        <v>921304.34537576709</v>
      </c>
      <c r="T23" s="103">
        <v>0</v>
      </c>
      <c r="U23" s="103">
        <v>0</v>
      </c>
      <c r="V23" s="103">
        <v>11967835</v>
      </c>
      <c r="W23" s="103">
        <v>3390271</v>
      </c>
      <c r="X23" s="103">
        <f t="shared" si="5"/>
        <v>921304.34537576709</v>
      </c>
      <c r="Y23" s="103">
        <f t="shared" si="6"/>
        <v>11967835</v>
      </c>
      <c r="Z23" s="103">
        <f t="shared" si="7"/>
        <v>0</v>
      </c>
      <c r="AA23" s="103">
        <f t="shared" si="8"/>
        <v>3390271</v>
      </c>
      <c r="AB23" s="106">
        <f t="shared" si="9"/>
        <v>7.6981705160187042E-2</v>
      </c>
      <c r="AC23" s="106">
        <f t="shared" si="10"/>
        <v>0</v>
      </c>
      <c r="AD23" s="107">
        <f t="shared" si="11"/>
        <v>7.6981705160187042E-2</v>
      </c>
    </row>
    <row r="24" spans="2:30" x14ac:dyDescent="0.2">
      <c r="B24" s="102" t="s">
        <v>108</v>
      </c>
      <c r="C24" s="48" t="s">
        <v>109</v>
      </c>
      <c r="D24" s="48" t="str">
        <f t="shared" si="2"/>
        <v>No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f t="shared" si="3"/>
        <v>0</v>
      </c>
      <c r="L24" s="104">
        <f t="shared" si="4"/>
        <v>0</v>
      </c>
      <c r="M24" s="105">
        <v>33098.99</v>
      </c>
      <c r="N24" s="105">
        <v>119955</v>
      </c>
      <c r="O24" s="105">
        <v>-51936.348437068802</v>
      </c>
      <c r="P24" s="105">
        <v>0</v>
      </c>
      <c r="Q24" s="105">
        <v>20756.666408437472</v>
      </c>
      <c r="R24" s="104">
        <f t="shared" si="0"/>
        <v>64278.672028631328</v>
      </c>
      <c r="S24" s="105">
        <f t="shared" si="1"/>
        <v>184233.67202863132</v>
      </c>
      <c r="T24" s="103">
        <v>0</v>
      </c>
      <c r="U24" s="103">
        <v>0</v>
      </c>
      <c r="V24" s="103">
        <v>8022580</v>
      </c>
      <c r="W24" s="103">
        <v>2915867</v>
      </c>
      <c r="X24" s="103">
        <f t="shared" si="5"/>
        <v>184233.67202863132</v>
      </c>
      <c r="Y24" s="103">
        <f t="shared" si="6"/>
        <v>8022580</v>
      </c>
      <c r="Z24" s="103">
        <f t="shared" si="7"/>
        <v>0</v>
      </c>
      <c r="AA24" s="103">
        <f t="shared" si="8"/>
        <v>2915867</v>
      </c>
      <c r="AB24" s="106">
        <f t="shared" si="9"/>
        <v>2.2964392007138765E-2</v>
      </c>
      <c r="AC24" s="106">
        <f t="shared" si="10"/>
        <v>0</v>
      </c>
      <c r="AD24" s="107">
        <f t="shared" si="11"/>
        <v>2.2964392007138765E-2</v>
      </c>
    </row>
    <row r="25" spans="2:30" x14ac:dyDescent="0.2">
      <c r="B25" s="102" t="s">
        <v>112</v>
      </c>
      <c r="C25" s="48" t="s">
        <v>113</v>
      </c>
      <c r="D25" s="48" t="str">
        <f t="shared" si="2"/>
        <v>No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f t="shared" si="3"/>
        <v>0</v>
      </c>
      <c r="L25" s="104">
        <f t="shared" si="4"/>
        <v>0</v>
      </c>
      <c r="M25" s="105">
        <v>29283.69</v>
      </c>
      <c r="N25" s="105">
        <v>1005139.39</v>
      </c>
      <c r="O25" s="105">
        <v>28426.878347265734</v>
      </c>
      <c r="P25" s="105">
        <v>0</v>
      </c>
      <c r="Q25" s="105">
        <v>-152.04431048246408</v>
      </c>
      <c r="R25" s="104">
        <f t="shared" si="0"/>
        <v>1008.8559632167286</v>
      </c>
      <c r="S25" s="105">
        <f t="shared" si="1"/>
        <v>1006148.2459632168</v>
      </c>
      <c r="T25" s="103">
        <v>0</v>
      </c>
      <c r="U25" s="103">
        <v>0</v>
      </c>
      <c r="V25" s="103">
        <v>13742964</v>
      </c>
      <c r="W25" s="103">
        <v>10998350</v>
      </c>
      <c r="X25" s="103">
        <f t="shared" si="5"/>
        <v>1006148.2459632168</v>
      </c>
      <c r="Y25" s="103">
        <f t="shared" si="6"/>
        <v>13742964</v>
      </c>
      <c r="Z25" s="103">
        <f t="shared" si="7"/>
        <v>0</v>
      </c>
      <c r="AA25" s="103">
        <f t="shared" si="8"/>
        <v>10998350</v>
      </c>
      <c r="AB25" s="106">
        <f t="shared" si="9"/>
        <v>7.3211881073341728E-2</v>
      </c>
      <c r="AC25" s="106">
        <f t="shared" si="10"/>
        <v>0</v>
      </c>
      <c r="AD25" s="107">
        <f t="shared" si="11"/>
        <v>7.3211881073341728E-2</v>
      </c>
    </row>
    <row r="26" spans="2:30" x14ac:dyDescent="0.2">
      <c r="B26" s="102" t="s">
        <v>116</v>
      </c>
      <c r="C26" s="48" t="s">
        <v>117</v>
      </c>
      <c r="D26" s="48" t="str">
        <f t="shared" si="2"/>
        <v>Yes</v>
      </c>
      <c r="E26" s="103">
        <v>344155</v>
      </c>
      <c r="F26" s="103">
        <v>0</v>
      </c>
      <c r="G26" s="103">
        <v>0</v>
      </c>
      <c r="H26" s="103">
        <v>0</v>
      </c>
      <c r="I26" s="103">
        <v>86223</v>
      </c>
      <c r="J26" s="103">
        <v>2578872</v>
      </c>
      <c r="K26" s="103">
        <f t="shared" si="3"/>
        <v>430378</v>
      </c>
      <c r="L26" s="104">
        <f t="shared" si="4"/>
        <v>3009250</v>
      </c>
      <c r="M26" s="105">
        <v>-140933.92000000004</v>
      </c>
      <c r="N26" s="105">
        <v>814226.83</v>
      </c>
      <c r="O26" s="105">
        <v>-231324.22957271078</v>
      </c>
      <c r="P26" s="105">
        <v>0</v>
      </c>
      <c r="Q26" s="105">
        <v>9725.8587972682799</v>
      </c>
      <c r="R26" s="104">
        <f t="shared" si="0"/>
        <v>80664.45077544247</v>
      </c>
      <c r="S26" s="105">
        <f t="shared" si="1"/>
        <v>894891.28077544249</v>
      </c>
      <c r="T26" s="103">
        <v>27488</v>
      </c>
      <c r="U26" s="103">
        <v>205866</v>
      </c>
      <c r="V26" s="103">
        <v>10886408</v>
      </c>
      <c r="W26" s="103">
        <v>3004028</v>
      </c>
      <c r="X26" s="103">
        <f t="shared" si="5"/>
        <v>3904141.2807754427</v>
      </c>
      <c r="Y26" s="103">
        <f t="shared" si="6"/>
        <v>13895658</v>
      </c>
      <c r="Z26" s="103">
        <f t="shared" si="7"/>
        <v>-402890</v>
      </c>
      <c r="AA26" s="103">
        <f t="shared" si="8"/>
        <v>3004028</v>
      </c>
      <c r="AB26" s="106">
        <f t="shared" si="9"/>
        <v>0.28096123845128046</v>
      </c>
      <c r="AC26" s="106">
        <f t="shared" si="10"/>
        <v>0</v>
      </c>
      <c r="AD26" s="107">
        <f t="shared" si="11"/>
        <v>0.28096123845128046</v>
      </c>
    </row>
    <row r="27" spans="2:30" x14ac:dyDescent="0.2">
      <c r="B27" s="102" t="s">
        <v>119</v>
      </c>
      <c r="C27" s="48" t="s">
        <v>120</v>
      </c>
      <c r="D27" s="48" t="str">
        <f t="shared" si="2"/>
        <v>No</v>
      </c>
      <c r="E27" s="103">
        <v>286916</v>
      </c>
      <c r="F27" s="103">
        <v>0</v>
      </c>
      <c r="G27" s="103">
        <v>0</v>
      </c>
      <c r="H27" s="103">
        <v>0</v>
      </c>
      <c r="I27" s="103">
        <v>33911</v>
      </c>
      <c r="J27" s="103">
        <v>1239427</v>
      </c>
      <c r="K27" s="103">
        <f t="shared" si="3"/>
        <v>320827</v>
      </c>
      <c r="L27" s="104">
        <f t="shared" si="4"/>
        <v>1560254</v>
      </c>
      <c r="M27" s="105">
        <v>24647.579999999994</v>
      </c>
      <c r="N27" s="105">
        <v>140675.31</v>
      </c>
      <c r="O27" s="105">
        <v>-52677.261684379024</v>
      </c>
      <c r="P27" s="105">
        <v>0</v>
      </c>
      <c r="Q27" s="105">
        <v>23420.777627828218</v>
      </c>
      <c r="R27" s="104">
        <f t="shared" si="0"/>
        <v>53904.0640565508</v>
      </c>
      <c r="S27" s="105">
        <f t="shared" si="1"/>
        <v>194579.37405655079</v>
      </c>
      <c r="T27" s="103">
        <v>13814</v>
      </c>
      <c r="U27" s="103">
        <v>59276</v>
      </c>
      <c r="V27" s="103">
        <v>7172586</v>
      </c>
      <c r="W27" s="103">
        <v>1408543</v>
      </c>
      <c r="X27" s="103">
        <f t="shared" si="5"/>
        <v>1754833.3740565507</v>
      </c>
      <c r="Y27" s="103">
        <f t="shared" si="6"/>
        <v>8732840</v>
      </c>
      <c r="Z27" s="103">
        <f t="shared" si="7"/>
        <v>-307013</v>
      </c>
      <c r="AA27" s="103">
        <f t="shared" si="8"/>
        <v>1408543</v>
      </c>
      <c r="AB27" s="106">
        <f t="shared" si="9"/>
        <v>0.20094647034144111</v>
      </c>
      <c r="AC27" s="106">
        <f t="shared" si="10"/>
        <v>0</v>
      </c>
      <c r="AD27" s="107">
        <f t="shared" si="11"/>
        <v>0.20094647034144111</v>
      </c>
    </row>
    <row r="28" spans="2:30" x14ac:dyDescent="0.2">
      <c r="B28" s="102" t="s">
        <v>122</v>
      </c>
      <c r="C28" s="48" t="s">
        <v>123</v>
      </c>
      <c r="D28" s="48" t="str">
        <f t="shared" si="2"/>
        <v>No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f t="shared" si="3"/>
        <v>0</v>
      </c>
      <c r="L28" s="104">
        <f t="shared" si="4"/>
        <v>0</v>
      </c>
      <c r="M28" s="105">
        <v>11377.779999999997</v>
      </c>
      <c r="N28" s="105">
        <v>617061.77</v>
      </c>
      <c r="O28" s="105">
        <v>-102489.07711412114</v>
      </c>
      <c r="P28" s="105">
        <v>0</v>
      </c>
      <c r="Q28" s="105">
        <v>10202.71652726148</v>
      </c>
      <c r="R28" s="104">
        <f t="shared" si="0"/>
        <v>103664.14058685966</v>
      </c>
      <c r="S28" s="105">
        <f t="shared" si="1"/>
        <v>720725.91058685968</v>
      </c>
      <c r="T28" s="103">
        <v>0</v>
      </c>
      <c r="U28" s="103">
        <v>0</v>
      </c>
      <c r="V28" s="103">
        <v>8113697</v>
      </c>
      <c r="W28" s="103">
        <v>1497664</v>
      </c>
      <c r="X28" s="103">
        <f t="shared" si="5"/>
        <v>720725.91058685968</v>
      </c>
      <c r="Y28" s="103">
        <f t="shared" si="6"/>
        <v>8113697</v>
      </c>
      <c r="Z28" s="103">
        <f t="shared" si="7"/>
        <v>0</v>
      </c>
      <c r="AA28" s="103">
        <f t="shared" si="8"/>
        <v>1497664</v>
      </c>
      <c r="AB28" s="106">
        <f t="shared" si="9"/>
        <v>8.8828299921337922E-2</v>
      </c>
      <c r="AC28" s="106">
        <f t="shared" si="10"/>
        <v>0</v>
      </c>
      <c r="AD28" s="107">
        <f t="shared" si="11"/>
        <v>8.8828299921337922E-2</v>
      </c>
    </row>
    <row r="29" spans="2:30" x14ac:dyDescent="0.2">
      <c r="B29" s="102" t="s">
        <v>126</v>
      </c>
      <c r="C29" s="48" t="s">
        <v>127</v>
      </c>
      <c r="D29" s="48" t="str">
        <f t="shared" si="2"/>
        <v>Yes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194487.18</v>
      </c>
      <c r="K29" s="103">
        <f t="shared" si="3"/>
        <v>0</v>
      </c>
      <c r="L29" s="104">
        <f t="shared" si="4"/>
        <v>194487.18</v>
      </c>
      <c r="M29" s="105">
        <v>417716096.74000007</v>
      </c>
      <c r="N29" s="105">
        <v>167314832.05000001</v>
      </c>
      <c r="O29" s="105">
        <v>146401418.89584348</v>
      </c>
      <c r="P29" s="105">
        <v>0</v>
      </c>
      <c r="Q29" s="105">
        <v>0</v>
      </c>
      <c r="R29" s="104">
        <f t="shared" si="0"/>
        <v>271314677.84415662</v>
      </c>
      <c r="S29" s="105">
        <f t="shared" si="1"/>
        <v>438629509.89415663</v>
      </c>
      <c r="T29" s="103">
        <v>16892125.480000004</v>
      </c>
      <c r="U29" s="103">
        <v>15769708.720000148</v>
      </c>
      <c r="V29" s="103">
        <v>1226477182</v>
      </c>
      <c r="W29" s="103">
        <v>1540264690</v>
      </c>
      <c r="X29" s="103">
        <f t="shared" si="5"/>
        <v>438823997.07415664</v>
      </c>
      <c r="Y29" s="103">
        <f t="shared" si="6"/>
        <v>1226671669.1800001</v>
      </c>
      <c r="Z29" s="103">
        <f t="shared" si="7"/>
        <v>16892125.480000004</v>
      </c>
      <c r="AA29" s="103">
        <f t="shared" si="8"/>
        <v>1540264690</v>
      </c>
      <c r="AB29" s="106">
        <f t="shared" si="9"/>
        <v>0.35773549524258574</v>
      </c>
      <c r="AC29" s="106">
        <f t="shared" si="10"/>
        <v>1.0967027673665624E-2</v>
      </c>
      <c r="AD29" s="107">
        <f t="shared" si="11"/>
        <v>0.36870252291625139</v>
      </c>
    </row>
    <row r="30" spans="2:30" x14ac:dyDescent="0.2">
      <c r="B30" s="102" t="s">
        <v>128</v>
      </c>
      <c r="C30" s="48" t="s">
        <v>129</v>
      </c>
      <c r="D30" s="48" t="str">
        <f t="shared" si="2"/>
        <v>Yes</v>
      </c>
      <c r="E30" s="103">
        <v>24436357</v>
      </c>
      <c r="F30" s="103">
        <v>0</v>
      </c>
      <c r="G30" s="103">
        <v>7226992.96</v>
      </c>
      <c r="H30" s="103">
        <v>0</v>
      </c>
      <c r="I30" s="103">
        <v>8745553</v>
      </c>
      <c r="J30" s="103">
        <v>0</v>
      </c>
      <c r="K30" s="103">
        <f t="shared" si="3"/>
        <v>40408902.960000001</v>
      </c>
      <c r="L30" s="104">
        <f t="shared" si="4"/>
        <v>40408902.960000001</v>
      </c>
      <c r="M30" s="105">
        <v>2350103.9</v>
      </c>
      <c r="N30" s="105">
        <v>13800</v>
      </c>
      <c r="O30" s="105">
        <v>0</v>
      </c>
      <c r="P30" s="105">
        <v>0</v>
      </c>
      <c r="Q30" s="105">
        <v>0</v>
      </c>
      <c r="R30" s="104">
        <f t="shared" si="0"/>
        <v>2350103.9</v>
      </c>
      <c r="S30" s="105">
        <f t="shared" si="1"/>
        <v>2363903.9</v>
      </c>
      <c r="T30" s="103">
        <v>15483363</v>
      </c>
      <c r="U30" s="103">
        <v>0</v>
      </c>
      <c r="V30" s="103">
        <v>8114951</v>
      </c>
      <c r="W30" s="103">
        <v>67052585</v>
      </c>
      <c r="X30" s="103">
        <f t="shared" si="5"/>
        <v>42772806.859999999</v>
      </c>
      <c r="Y30" s="103">
        <f t="shared" si="6"/>
        <v>48523853.960000001</v>
      </c>
      <c r="Z30" s="103">
        <f t="shared" si="7"/>
        <v>-24925539.960000001</v>
      </c>
      <c r="AA30" s="103">
        <f t="shared" si="8"/>
        <v>67052585</v>
      </c>
      <c r="AB30" s="106">
        <f t="shared" si="9"/>
        <v>0.88148000147018823</v>
      </c>
      <c r="AC30" s="106">
        <f t="shared" si="10"/>
        <v>0</v>
      </c>
      <c r="AD30" s="107">
        <f t="shared" si="11"/>
        <v>0.88148000147018823</v>
      </c>
    </row>
    <row r="31" spans="2:30" x14ac:dyDescent="0.2">
      <c r="B31" s="102" t="s">
        <v>132</v>
      </c>
      <c r="C31" s="48" t="s">
        <v>133</v>
      </c>
      <c r="D31" s="48" t="str">
        <f t="shared" si="2"/>
        <v>Yes</v>
      </c>
      <c r="E31" s="103">
        <v>0</v>
      </c>
      <c r="F31" s="103">
        <v>0</v>
      </c>
      <c r="G31" s="103">
        <v>3683947</v>
      </c>
      <c r="H31" s="103">
        <v>0</v>
      </c>
      <c r="I31" s="103">
        <v>0</v>
      </c>
      <c r="J31" s="103">
        <v>0</v>
      </c>
      <c r="K31" s="103">
        <f t="shared" si="3"/>
        <v>3683947</v>
      </c>
      <c r="L31" s="104">
        <f t="shared" si="4"/>
        <v>3683947</v>
      </c>
      <c r="M31" s="105">
        <v>9072857.0600000005</v>
      </c>
      <c r="N31" s="105">
        <v>2979483</v>
      </c>
      <c r="O31" s="105">
        <v>349564.89054110041</v>
      </c>
      <c r="P31" s="105">
        <v>0</v>
      </c>
      <c r="Q31" s="105">
        <v>0</v>
      </c>
      <c r="R31" s="104">
        <f t="shared" si="0"/>
        <v>8723292.1694588996</v>
      </c>
      <c r="S31" s="105">
        <f t="shared" si="1"/>
        <v>11702775.1694589</v>
      </c>
      <c r="T31" s="103">
        <v>13842901</v>
      </c>
      <c r="U31" s="103">
        <v>21241</v>
      </c>
      <c r="V31" s="103">
        <v>22706983</v>
      </c>
      <c r="W31" s="103">
        <v>65483975</v>
      </c>
      <c r="X31" s="103">
        <f t="shared" si="5"/>
        <v>15386722.1694589</v>
      </c>
      <c r="Y31" s="103">
        <f t="shared" si="6"/>
        <v>26390930</v>
      </c>
      <c r="Z31" s="103">
        <f t="shared" si="7"/>
        <v>10158954</v>
      </c>
      <c r="AA31" s="103">
        <f t="shared" si="8"/>
        <v>65483975</v>
      </c>
      <c r="AB31" s="106">
        <f t="shared" si="9"/>
        <v>0.58303069158452925</v>
      </c>
      <c r="AC31" s="106">
        <f t="shared" si="10"/>
        <v>0.15513648949991199</v>
      </c>
      <c r="AD31" s="107">
        <f t="shared" si="11"/>
        <v>0.73816718108444124</v>
      </c>
    </row>
    <row r="32" spans="2:30" x14ac:dyDescent="0.2">
      <c r="B32" s="102" t="s">
        <v>135</v>
      </c>
      <c r="C32" s="48" t="s">
        <v>136</v>
      </c>
      <c r="D32" s="48" t="str">
        <f t="shared" si="2"/>
        <v>Yes</v>
      </c>
      <c r="E32" s="103">
        <v>38411090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f t="shared" si="3"/>
        <v>38411090</v>
      </c>
      <c r="L32" s="104">
        <f t="shared" si="4"/>
        <v>38411090</v>
      </c>
      <c r="M32" s="105">
        <v>1044445.2400000001</v>
      </c>
      <c r="N32" s="105">
        <v>0</v>
      </c>
      <c r="O32" s="105">
        <v>306343.20844302129</v>
      </c>
      <c r="P32" s="105">
        <v>0</v>
      </c>
      <c r="Q32" s="105">
        <v>0</v>
      </c>
      <c r="R32" s="104">
        <f t="shared" si="0"/>
        <v>738102.03155697882</v>
      </c>
      <c r="S32" s="105">
        <f t="shared" si="1"/>
        <v>738102.03155697882</v>
      </c>
      <c r="T32" s="103">
        <v>31888005</v>
      </c>
      <c r="U32" s="103">
        <v>0</v>
      </c>
      <c r="V32" s="103">
        <v>61460478</v>
      </c>
      <c r="W32" s="103">
        <v>61460478</v>
      </c>
      <c r="X32" s="103">
        <f t="shared" si="5"/>
        <v>39149192.031556979</v>
      </c>
      <c r="Y32" s="103">
        <f t="shared" si="6"/>
        <v>99871568</v>
      </c>
      <c r="Z32" s="103">
        <f t="shared" si="7"/>
        <v>-6523085</v>
      </c>
      <c r="AA32" s="103">
        <f t="shared" si="8"/>
        <v>61460478</v>
      </c>
      <c r="AB32" s="106">
        <f t="shared" si="9"/>
        <v>0.39199536780635086</v>
      </c>
      <c r="AC32" s="106">
        <f t="shared" si="10"/>
        <v>0</v>
      </c>
      <c r="AD32" s="107">
        <f t="shared" si="11"/>
        <v>0.39199536780635086</v>
      </c>
    </row>
    <row r="33" spans="2:30" x14ac:dyDescent="0.2">
      <c r="B33" s="102" t="s">
        <v>138</v>
      </c>
      <c r="C33" s="48" t="s">
        <v>139</v>
      </c>
      <c r="D33" s="48" t="str">
        <f t="shared" si="2"/>
        <v>Yes</v>
      </c>
      <c r="E33" s="103">
        <v>22334752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f t="shared" si="3"/>
        <v>22334752</v>
      </c>
      <c r="L33" s="104">
        <f t="shared" si="4"/>
        <v>22334752</v>
      </c>
      <c r="M33" s="105">
        <v>1214059</v>
      </c>
      <c r="N33" s="105">
        <v>0</v>
      </c>
      <c r="O33" s="105">
        <v>74257.477815937018</v>
      </c>
      <c r="P33" s="105">
        <v>0</v>
      </c>
      <c r="Q33" s="105">
        <v>0</v>
      </c>
      <c r="R33" s="104">
        <f t="shared" si="0"/>
        <v>1139801.522184063</v>
      </c>
      <c r="S33" s="105">
        <f t="shared" si="1"/>
        <v>1139801.522184063</v>
      </c>
      <c r="T33" s="103">
        <v>30171871</v>
      </c>
      <c r="U33" s="103">
        <v>0</v>
      </c>
      <c r="V33" s="103">
        <v>102269603</v>
      </c>
      <c r="W33" s="103">
        <v>102269603</v>
      </c>
      <c r="X33" s="103">
        <f t="shared" si="5"/>
        <v>23474553.522184063</v>
      </c>
      <c r="Y33" s="103">
        <f t="shared" si="6"/>
        <v>124604355</v>
      </c>
      <c r="Z33" s="103">
        <f t="shared" si="7"/>
        <v>7837119</v>
      </c>
      <c r="AA33" s="103">
        <f t="shared" si="8"/>
        <v>102269603</v>
      </c>
      <c r="AB33" s="106">
        <f t="shared" si="9"/>
        <v>0.18839272128316914</v>
      </c>
      <c r="AC33" s="106">
        <f t="shared" si="10"/>
        <v>7.6631948986836299E-2</v>
      </c>
      <c r="AD33" s="107">
        <f t="shared" si="11"/>
        <v>0.26502467027000542</v>
      </c>
    </row>
    <row r="34" spans="2:30" x14ac:dyDescent="0.2">
      <c r="B34" s="102" t="s">
        <v>141</v>
      </c>
      <c r="C34" s="48" t="s">
        <v>142</v>
      </c>
      <c r="D34" s="48" t="str">
        <f t="shared" si="2"/>
        <v>Yes</v>
      </c>
      <c r="E34" s="103">
        <v>30715075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f t="shared" si="3"/>
        <v>30715075</v>
      </c>
      <c r="L34" s="104">
        <f t="shared" si="4"/>
        <v>30715075</v>
      </c>
      <c r="M34" s="105">
        <v>1221928.4100000001</v>
      </c>
      <c r="N34" s="105">
        <v>0</v>
      </c>
      <c r="O34" s="105">
        <v>274575.68438093102</v>
      </c>
      <c r="P34" s="105">
        <v>0</v>
      </c>
      <c r="Q34" s="105">
        <v>0</v>
      </c>
      <c r="R34" s="104">
        <f t="shared" si="0"/>
        <v>947352.72561906907</v>
      </c>
      <c r="S34" s="105">
        <f t="shared" si="1"/>
        <v>947352.72561906907</v>
      </c>
      <c r="T34" s="103">
        <v>37186531</v>
      </c>
      <c r="U34" s="103">
        <v>0</v>
      </c>
      <c r="V34" s="103">
        <v>102269603</v>
      </c>
      <c r="W34" s="103">
        <v>102269603</v>
      </c>
      <c r="X34" s="103">
        <f t="shared" si="5"/>
        <v>31662427.72561907</v>
      </c>
      <c r="Y34" s="103">
        <f t="shared" si="6"/>
        <v>132984678</v>
      </c>
      <c r="Z34" s="103">
        <f t="shared" si="7"/>
        <v>6471456</v>
      </c>
      <c r="AA34" s="103">
        <f t="shared" si="8"/>
        <v>102269603</v>
      </c>
      <c r="AB34" s="106">
        <f t="shared" si="9"/>
        <v>0.23809079513370007</v>
      </c>
      <c r="AC34" s="106">
        <f t="shared" si="10"/>
        <v>6.3278391723100749E-2</v>
      </c>
      <c r="AD34" s="107">
        <f t="shared" si="11"/>
        <v>0.30136918685680081</v>
      </c>
    </row>
    <row r="35" spans="2:30" x14ac:dyDescent="0.2">
      <c r="B35" s="102" t="s">
        <v>143</v>
      </c>
      <c r="C35" s="48" t="s">
        <v>144</v>
      </c>
      <c r="D35" s="48" t="str">
        <f t="shared" si="2"/>
        <v>Yes</v>
      </c>
      <c r="E35" s="103">
        <v>0</v>
      </c>
      <c r="F35" s="103">
        <v>0</v>
      </c>
      <c r="G35" s="103">
        <v>887505</v>
      </c>
      <c r="H35" s="103">
        <v>0</v>
      </c>
      <c r="I35" s="103">
        <v>0</v>
      </c>
      <c r="J35" s="103">
        <v>0</v>
      </c>
      <c r="K35" s="103">
        <f t="shared" si="3"/>
        <v>887505</v>
      </c>
      <c r="L35" s="104">
        <f t="shared" si="4"/>
        <v>887505</v>
      </c>
      <c r="M35" s="105">
        <v>10867612.49</v>
      </c>
      <c r="N35" s="105">
        <v>670837.78</v>
      </c>
      <c r="O35" s="105">
        <v>561758.06485552364</v>
      </c>
      <c r="P35" s="105">
        <v>0</v>
      </c>
      <c r="Q35" s="105">
        <v>0</v>
      </c>
      <c r="R35" s="104">
        <f t="shared" si="0"/>
        <v>10305854.425144477</v>
      </c>
      <c r="S35" s="105">
        <f t="shared" si="1"/>
        <v>10976692.205144476</v>
      </c>
      <c r="T35" s="103">
        <v>4460010</v>
      </c>
      <c r="U35" s="103">
        <v>0</v>
      </c>
      <c r="V35" s="103">
        <v>26094306</v>
      </c>
      <c r="W35" s="103">
        <v>68774650</v>
      </c>
      <c r="X35" s="103">
        <f t="shared" si="5"/>
        <v>11864197.205144476</v>
      </c>
      <c r="Y35" s="103">
        <f t="shared" si="6"/>
        <v>26981811</v>
      </c>
      <c r="Z35" s="103">
        <f t="shared" si="7"/>
        <v>3572505</v>
      </c>
      <c r="AA35" s="103">
        <f t="shared" si="8"/>
        <v>68774650</v>
      </c>
      <c r="AB35" s="106">
        <f t="shared" si="9"/>
        <v>0.43971092989808863</v>
      </c>
      <c r="AC35" s="106">
        <f t="shared" si="10"/>
        <v>5.1945084417005391E-2</v>
      </c>
      <c r="AD35" s="107">
        <f t="shared" si="11"/>
        <v>0.49165601431509404</v>
      </c>
    </row>
    <row r="36" spans="2:30" x14ac:dyDescent="0.2">
      <c r="B36" s="102" t="s">
        <v>145</v>
      </c>
      <c r="C36" s="48" t="s">
        <v>146</v>
      </c>
      <c r="D36" s="48" t="str">
        <f t="shared" si="2"/>
        <v>No</v>
      </c>
      <c r="E36" s="103">
        <v>0</v>
      </c>
      <c r="F36" s="103">
        <v>0</v>
      </c>
      <c r="G36" s="103">
        <v>3389132</v>
      </c>
      <c r="H36" s="103">
        <v>0</v>
      </c>
      <c r="I36" s="103">
        <v>0</v>
      </c>
      <c r="J36" s="103">
        <v>0</v>
      </c>
      <c r="K36" s="103">
        <f t="shared" si="3"/>
        <v>3389132</v>
      </c>
      <c r="L36" s="104">
        <f t="shared" si="4"/>
        <v>3389132</v>
      </c>
      <c r="M36" s="105">
        <v>5963591.1199999899</v>
      </c>
      <c r="N36" s="105">
        <v>412700.18</v>
      </c>
      <c r="O36" s="105">
        <v>666192.5471232034</v>
      </c>
      <c r="P36" s="105">
        <v>0</v>
      </c>
      <c r="Q36" s="105">
        <v>0</v>
      </c>
      <c r="R36" s="104">
        <f t="shared" si="0"/>
        <v>5297398.5728767868</v>
      </c>
      <c r="S36" s="105">
        <f t="shared" si="1"/>
        <v>5710098.7528767865</v>
      </c>
      <c r="T36" s="103">
        <v>607295</v>
      </c>
      <c r="U36" s="103">
        <v>9685</v>
      </c>
      <c r="V36" s="103">
        <v>34296569</v>
      </c>
      <c r="W36" s="103">
        <v>93698470</v>
      </c>
      <c r="X36" s="103">
        <f t="shared" si="5"/>
        <v>9099230.7528767865</v>
      </c>
      <c r="Y36" s="103">
        <f t="shared" si="6"/>
        <v>37685701</v>
      </c>
      <c r="Z36" s="103">
        <f t="shared" si="7"/>
        <v>-2781837</v>
      </c>
      <c r="AA36" s="103">
        <f t="shared" si="8"/>
        <v>93698470</v>
      </c>
      <c r="AB36" s="106">
        <f t="shared" si="9"/>
        <v>0.24145048417373971</v>
      </c>
      <c r="AC36" s="106">
        <f t="shared" si="10"/>
        <v>0</v>
      </c>
      <c r="AD36" s="107">
        <f t="shared" si="11"/>
        <v>0.24145048417373971</v>
      </c>
    </row>
    <row r="37" spans="2:30" x14ac:dyDescent="0.2">
      <c r="B37" s="102" t="s">
        <v>149</v>
      </c>
      <c r="C37" s="48" t="s">
        <v>150</v>
      </c>
      <c r="D37" s="48" t="str">
        <f t="shared" si="2"/>
        <v>Yes</v>
      </c>
      <c r="E37" s="103">
        <v>20045023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f t="shared" si="3"/>
        <v>20045023</v>
      </c>
      <c r="L37" s="104">
        <f t="shared" si="4"/>
        <v>20045023</v>
      </c>
      <c r="M37" s="105">
        <v>391422.28</v>
      </c>
      <c r="N37" s="105">
        <v>0</v>
      </c>
      <c r="O37" s="105">
        <v>1348.2075887684855</v>
      </c>
      <c r="P37" s="105">
        <v>0</v>
      </c>
      <c r="Q37" s="105">
        <v>0</v>
      </c>
      <c r="R37" s="104">
        <f t="shared" si="0"/>
        <v>390074.07241123152</v>
      </c>
      <c r="S37" s="105">
        <f t="shared" si="1"/>
        <v>390074.07241123152</v>
      </c>
      <c r="T37" s="103">
        <v>18476263</v>
      </c>
      <c r="U37" s="103">
        <v>0</v>
      </c>
      <c r="V37" s="103">
        <v>24518310</v>
      </c>
      <c r="W37" s="103">
        <v>24518310</v>
      </c>
      <c r="X37" s="103">
        <f t="shared" si="5"/>
        <v>20435097.072411232</v>
      </c>
      <c r="Y37" s="103">
        <f t="shared" si="6"/>
        <v>44563333</v>
      </c>
      <c r="Z37" s="103">
        <f t="shared" si="7"/>
        <v>-1568760</v>
      </c>
      <c r="AA37" s="103">
        <f t="shared" si="8"/>
        <v>24518310</v>
      </c>
      <c r="AB37" s="106">
        <f t="shared" si="9"/>
        <v>0.45856303145932176</v>
      </c>
      <c r="AC37" s="106">
        <f t="shared" si="10"/>
        <v>0</v>
      </c>
      <c r="AD37" s="107">
        <f t="shared" si="11"/>
        <v>0.45856303145932176</v>
      </c>
    </row>
    <row r="38" spans="2:30" x14ac:dyDescent="0.2">
      <c r="B38" s="102" t="s">
        <v>151</v>
      </c>
      <c r="C38" s="48" t="s">
        <v>152</v>
      </c>
      <c r="D38" s="48" t="str">
        <f t="shared" si="2"/>
        <v>No</v>
      </c>
      <c r="E38" s="103">
        <v>0</v>
      </c>
      <c r="F38" s="103">
        <v>0</v>
      </c>
      <c r="G38" s="103">
        <v>1182907</v>
      </c>
      <c r="H38" s="103">
        <v>0</v>
      </c>
      <c r="I38" s="103">
        <v>0</v>
      </c>
      <c r="J38" s="103">
        <v>0</v>
      </c>
      <c r="K38" s="103">
        <f t="shared" si="3"/>
        <v>1182907</v>
      </c>
      <c r="L38" s="104">
        <f t="shared" si="4"/>
        <v>1182907</v>
      </c>
      <c r="M38" s="105">
        <v>12675723.5</v>
      </c>
      <c r="N38" s="105">
        <v>790376.71</v>
      </c>
      <c r="O38" s="105">
        <v>-152769.72583968155</v>
      </c>
      <c r="P38" s="105">
        <v>0</v>
      </c>
      <c r="Q38" s="105">
        <v>0</v>
      </c>
      <c r="R38" s="104">
        <f t="shared" si="0"/>
        <v>12828493.225839682</v>
      </c>
      <c r="S38" s="105">
        <f t="shared" si="1"/>
        <v>13618869.935839683</v>
      </c>
      <c r="T38" s="103">
        <v>15623466.310000001</v>
      </c>
      <c r="U38" s="103">
        <v>18629.02</v>
      </c>
      <c r="V38" s="103">
        <v>80493010</v>
      </c>
      <c r="W38" s="103">
        <v>210529696</v>
      </c>
      <c r="X38" s="103">
        <f t="shared" si="5"/>
        <v>14801776.935839683</v>
      </c>
      <c r="Y38" s="103">
        <f t="shared" si="6"/>
        <v>81675917</v>
      </c>
      <c r="Z38" s="103">
        <f t="shared" si="7"/>
        <v>14440559.310000001</v>
      </c>
      <c r="AA38" s="103">
        <f t="shared" si="8"/>
        <v>210529696</v>
      </c>
      <c r="AB38" s="106">
        <f t="shared" si="9"/>
        <v>0.18122572086750716</v>
      </c>
      <c r="AC38" s="106">
        <f t="shared" si="10"/>
        <v>6.8591555416486233E-2</v>
      </c>
      <c r="AD38" s="107">
        <f t="shared" si="11"/>
        <v>0.24981727628399339</v>
      </c>
    </row>
    <row r="39" spans="2:30" x14ac:dyDescent="0.2">
      <c r="B39" s="102" t="s">
        <v>153</v>
      </c>
      <c r="C39" s="48" t="s">
        <v>154</v>
      </c>
      <c r="D39" s="48" t="str">
        <f t="shared" si="2"/>
        <v>No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f t="shared" si="3"/>
        <v>0</v>
      </c>
      <c r="L39" s="104">
        <f t="shared" si="4"/>
        <v>0</v>
      </c>
      <c r="M39" s="105">
        <v>-159545.39000000001</v>
      </c>
      <c r="N39" s="105">
        <v>835323.55999999994</v>
      </c>
      <c r="O39" s="105">
        <v>-220427.88955124913</v>
      </c>
      <c r="P39" s="105">
        <v>0</v>
      </c>
      <c r="Q39" s="105">
        <v>28063.900866679061</v>
      </c>
      <c r="R39" s="104">
        <f t="shared" si="0"/>
        <v>32818.598684570054</v>
      </c>
      <c r="S39" s="105">
        <f t="shared" si="1"/>
        <v>868142.15868456999</v>
      </c>
      <c r="T39" s="103">
        <v>0</v>
      </c>
      <c r="U39" s="103">
        <v>0</v>
      </c>
      <c r="V39" s="103">
        <v>10796157</v>
      </c>
      <c r="W39" s="103">
        <v>2760446</v>
      </c>
      <c r="X39" s="103">
        <f t="shared" si="5"/>
        <v>868142.15868456999</v>
      </c>
      <c r="Y39" s="103">
        <f t="shared" si="6"/>
        <v>10796157</v>
      </c>
      <c r="Z39" s="103">
        <f t="shared" si="7"/>
        <v>0</v>
      </c>
      <c r="AA39" s="103">
        <f t="shared" si="8"/>
        <v>2760446</v>
      </c>
      <c r="AB39" s="106">
        <f t="shared" si="9"/>
        <v>8.041214653367583E-2</v>
      </c>
      <c r="AC39" s="106">
        <f t="shared" si="10"/>
        <v>0</v>
      </c>
      <c r="AD39" s="107">
        <f t="shared" si="11"/>
        <v>8.041214653367583E-2</v>
      </c>
    </row>
    <row r="40" spans="2:30" x14ac:dyDescent="0.2">
      <c r="B40" s="102" t="s">
        <v>156</v>
      </c>
      <c r="C40" s="48" t="s">
        <v>157</v>
      </c>
      <c r="D40" s="48" t="str">
        <f t="shared" si="2"/>
        <v>No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f t="shared" si="3"/>
        <v>0</v>
      </c>
      <c r="L40" s="104">
        <f t="shared" si="4"/>
        <v>0</v>
      </c>
      <c r="M40" s="105">
        <v>-166.44</v>
      </c>
      <c r="N40" s="105">
        <v>27740.080000000002</v>
      </c>
      <c r="O40" s="105">
        <v>-166.43666596297135</v>
      </c>
      <c r="P40" s="105">
        <v>0</v>
      </c>
      <c r="Q40" s="105">
        <v>0</v>
      </c>
      <c r="R40" s="104">
        <f t="shared" si="0"/>
        <v>-3.3340370286509824E-3</v>
      </c>
      <c r="S40" s="105">
        <f t="shared" si="1"/>
        <v>27740.076665962973</v>
      </c>
      <c r="T40" s="103">
        <v>70471</v>
      </c>
      <c r="U40" s="103">
        <v>221456</v>
      </c>
      <c r="V40" s="103">
        <v>2666709</v>
      </c>
      <c r="W40" s="103">
        <v>724255</v>
      </c>
      <c r="X40" s="103">
        <f t="shared" si="5"/>
        <v>27740.076665962973</v>
      </c>
      <c r="Y40" s="103">
        <f t="shared" si="6"/>
        <v>2666709</v>
      </c>
      <c r="Z40" s="103">
        <f t="shared" si="7"/>
        <v>70471</v>
      </c>
      <c r="AA40" s="103">
        <f t="shared" si="8"/>
        <v>724255</v>
      </c>
      <c r="AB40" s="106">
        <f t="shared" si="9"/>
        <v>1.0402363612213771E-2</v>
      </c>
      <c r="AC40" s="106">
        <f t="shared" si="10"/>
        <v>9.73013648507777E-2</v>
      </c>
      <c r="AD40" s="107">
        <f t="shared" si="11"/>
        <v>0.10770372846299148</v>
      </c>
    </row>
    <row r="41" spans="2:30" x14ac:dyDescent="0.2">
      <c r="B41" s="102" t="s">
        <v>159</v>
      </c>
      <c r="C41" s="48" t="s">
        <v>160</v>
      </c>
      <c r="D41" s="48" t="str">
        <f t="shared" si="2"/>
        <v>No</v>
      </c>
      <c r="E41" s="103">
        <v>481711</v>
      </c>
      <c r="F41" s="103">
        <v>0</v>
      </c>
      <c r="G41" s="103">
        <v>0</v>
      </c>
      <c r="H41" s="103">
        <v>0</v>
      </c>
      <c r="I41" s="103">
        <v>3577</v>
      </c>
      <c r="J41" s="103">
        <v>30453</v>
      </c>
      <c r="K41" s="103">
        <f t="shared" si="3"/>
        <v>485288</v>
      </c>
      <c r="L41" s="104">
        <f t="shared" si="4"/>
        <v>515741</v>
      </c>
      <c r="M41" s="105">
        <v>-20914.78</v>
      </c>
      <c r="N41" s="105">
        <v>117288.98999999999</v>
      </c>
      <c r="O41" s="105">
        <v>-20530.06521074846</v>
      </c>
      <c r="P41" s="105">
        <v>0</v>
      </c>
      <c r="Q41" s="105">
        <v>-3260.0053345212095</v>
      </c>
      <c r="R41" s="104">
        <f t="shared" si="0"/>
        <v>2875.2905452696709</v>
      </c>
      <c r="S41" s="105">
        <f t="shared" si="1"/>
        <v>120164.28054526966</v>
      </c>
      <c r="T41" s="103">
        <v>113766</v>
      </c>
      <c r="U41" s="103">
        <v>968488</v>
      </c>
      <c r="V41" s="103">
        <v>7943328</v>
      </c>
      <c r="W41" s="103">
        <v>1018959</v>
      </c>
      <c r="X41" s="103">
        <f t="shared" si="5"/>
        <v>635905.2805452696</v>
      </c>
      <c r="Y41" s="103">
        <f t="shared" si="6"/>
        <v>8459069</v>
      </c>
      <c r="Z41" s="103">
        <f t="shared" si="7"/>
        <v>-371522</v>
      </c>
      <c r="AA41" s="103">
        <f t="shared" si="8"/>
        <v>1018959</v>
      </c>
      <c r="AB41" s="106">
        <f t="shared" si="9"/>
        <v>7.5174381547812127E-2</v>
      </c>
      <c r="AC41" s="106">
        <f t="shared" si="10"/>
        <v>0</v>
      </c>
      <c r="AD41" s="107">
        <f t="shared" si="11"/>
        <v>7.5174381547812127E-2</v>
      </c>
    </row>
    <row r="42" spans="2:30" x14ac:dyDescent="0.2">
      <c r="B42" s="102" t="s">
        <v>162</v>
      </c>
      <c r="C42" s="48" t="s">
        <v>163</v>
      </c>
      <c r="D42" s="48" t="str">
        <f t="shared" si="2"/>
        <v>No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f t="shared" si="3"/>
        <v>0</v>
      </c>
      <c r="L42" s="104">
        <f t="shared" si="4"/>
        <v>0</v>
      </c>
      <c r="M42" s="105">
        <v>158736320.06999999</v>
      </c>
      <c r="N42" s="105">
        <v>59459209.259999998</v>
      </c>
      <c r="O42" s="105">
        <v>39141084.941234171</v>
      </c>
      <c r="P42" s="105">
        <v>0</v>
      </c>
      <c r="Q42" s="105">
        <v>0</v>
      </c>
      <c r="R42" s="104">
        <f t="shared" si="0"/>
        <v>119595235.12876582</v>
      </c>
      <c r="S42" s="105">
        <f t="shared" si="1"/>
        <v>179054444.38876581</v>
      </c>
      <c r="T42" s="103">
        <v>0</v>
      </c>
      <c r="U42" s="103">
        <v>0</v>
      </c>
      <c r="V42" s="103">
        <v>1034402736</v>
      </c>
      <c r="W42" s="103">
        <v>1941465969</v>
      </c>
      <c r="X42" s="103">
        <f t="shared" si="5"/>
        <v>179054444.38876581</v>
      </c>
      <c r="Y42" s="103">
        <f t="shared" si="6"/>
        <v>1034402736</v>
      </c>
      <c r="Z42" s="103">
        <f t="shared" si="7"/>
        <v>0</v>
      </c>
      <c r="AA42" s="103">
        <f t="shared" si="8"/>
        <v>1941465969</v>
      </c>
      <c r="AB42" s="106">
        <f t="shared" si="9"/>
        <v>0.17309935304421489</v>
      </c>
      <c r="AC42" s="106">
        <f t="shared" si="10"/>
        <v>0</v>
      </c>
      <c r="AD42" s="107">
        <f t="shared" si="11"/>
        <v>0.17309935304421489</v>
      </c>
    </row>
    <row r="43" spans="2:30" x14ac:dyDescent="0.2">
      <c r="B43" s="102" t="s">
        <v>166</v>
      </c>
      <c r="C43" s="48" t="s">
        <v>167</v>
      </c>
      <c r="D43" s="48" t="str">
        <f t="shared" si="2"/>
        <v>No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f t="shared" si="3"/>
        <v>0</v>
      </c>
      <c r="L43" s="104">
        <f t="shared" si="4"/>
        <v>0</v>
      </c>
      <c r="M43" s="105">
        <v>5460859.540000001</v>
      </c>
      <c r="N43" s="105">
        <v>1490965.71</v>
      </c>
      <c r="O43" s="105">
        <v>2345044.2405837895</v>
      </c>
      <c r="P43" s="105">
        <v>0</v>
      </c>
      <c r="Q43" s="105">
        <v>0</v>
      </c>
      <c r="R43" s="104">
        <f t="shared" si="0"/>
        <v>3115815.2994162114</v>
      </c>
      <c r="S43" s="105">
        <f t="shared" si="1"/>
        <v>4606781.0094162114</v>
      </c>
      <c r="T43" s="103">
        <v>0</v>
      </c>
      <c r="U43" s="103">
        <v>0</v>
      </c>
      <c r="V43" s="103">
        <v>138620185</v>
      </c>
      <c r="W43" s="103">
        <v>796072113</v>
      </c>
      <c r="X43" s="103">
        <f t="shared" si="5"/>
        <v>4606781.0094162114</v>
      </c>
      <c r="Y43" s="103">
        <f t="shared" si="6"/>
        <v>138620185</v>
      </c>
      <c r="Z43" s="103">
        <f t="shared" si="7"/>
        <v>0</v>
      </c>
      <c r="AA43" s="103">
        <f t="shared" si="8"/>
        <v>796072113</v>
      </c>
      <c r="AB43" s="106">
        <f t="shared" si="9"/>
        <v>3.3233118318347445E-2</v>
      </c>
      <c r="AC43" s="106">
        <f t="shared" si="10"/>
        <v>0</v>
      </c>
      <c r="AD43" s="107">
        <f t="shared" si="11"/>
        <v>3.3233118318347445E-2</v>
      </c>
    </row>
    <row r="44" spans="2:30" x14ac:dyDescent="0.2">
      <c r="B44" s="102" t="s">
        <v>168</v>
      </c>
      <c r="C44" s="48" t="s">
        <v>169</v>
      </c>
      <c r="D44" s="48" t="str">
        <f t="shared" si="2"/>
        <v>No</v>
      </c>
      <c r="E44" s="103">
        <v>0</v>
      </c>
      <c r="F44" s="103">
        <v>0</v>
      </c>
      <c r="G44" s="103">
        <v>5213396.41</v>
      </c>
      <c r="H44" s="103">
        <v>10108435</v>
      </c>
      <c r="I44" s="103">
        <v>1796032</v>
      </c>
      <c r="J44" s="103">
        <v>2248936</v>
      </c>
      <c r="K44" s="103">
        <f t="shared" si="3"/>
        <v>7009428.4100000001</v>
      </c>
      <c r="L44" s="104">
        <f t="shared" si="4"/>
        <v>19366799.41</v>
      </c>
      <c r="M44" s="105">
        <v>41019810.299999997</v>
      </c>
      <c r="N44" s="105">
        <v>13726433.16</v>
      </c>
      <c r="O44" s="105">
        <v>8000328.2675997848</v>
      </c>
      <c r="P44" s="105">
        <v>0</v>
      </c>
      <c r="Q44" s="105">
        <v>0</v>
      </c>
      <c r="R44" s="104">
        <f t="shared" si="0"/>
        <v>33019482.032400213</v>
      </c>
      <c r="S44" s="105">
        <f t="shared" si="1"/>
        <v>46745915.192400217</v>
      </c>
      <c r="T44" s="103">
        <v>95232316.800000027</v>
      </c>
      <c r="U44" s="103">
        <v>62814029.129999697</v>
      </c>
      <c r="V44" s="103">
        <v>764480416</v>
      </c>
      <c r="W44" s="103">
        <v>2602128208</v>
      </c>
      <c r="X44" s="103">
        <f t="shared" si="5"/>
        <v>66112714.602400213</v>
      </c>
      <c r="Y44" s="103">
        <f t="shared" si="6"/>
        <v>783847215.40999997</v>
      </c>
      <c r="Z44" s="103">
        <f t="shared" si="7"/>
        <v>88222888.39000003</v>
      </c>
      <c r="AA44" s="103">
        <f t="shared" si="8"/>
        <v>2602128208</v>
      </c>
      <c r="AB44" s="106">
        <f t="shared" si="9"/>
        <v>8.4343878886932358E-2</v>
      </c>
      <c r="AC44" s="106">
        <f t="shared" si="10"/>
        <v>3.3904128212732566E-2</v>
      </c>
      <c r="AD44" s="107">
        <f t="shared" si="11"/>
        <v>0.11824800709966493</v>
      </c>
    </row>
    <row r="45" spans="2:30" x14ac:dyDescent="0.2">
      <c r="B45" s="102" t="s">
        <v>171</v>
      </c>
      <c r="C45" s="48" t="s">
        <v>172</v>
      </c>
      <c r="D45" s="48" t="str">
        <f t="shared" si="2"/>
        <v>No</v>
      </c>
      <c r="E45" s="103">
        <v>0</v>
      </c>
      <c r="F45" s="103">
        <v>0</v>
      </c>
      <c r="G45" s="103">
        <v>13343412</v>
      </c>
      <c r="H45" s="103">
        <v>8901663.3699999973</v>
      </c>
      <c r="I45" s="103">
        <v>8440259</v>
      </c>
      <c r="J45" s="103">
        <v>3910163.8199999956</v>
      </c>
      <c r="K45" s="103">
        <f t="shared" si="3"/>
        <v>21783671</v>
      </c>
      <c r="L45" s="104">
        <f t="shared" si="4"/>
        <v>34595498.18999999</v>
      </c>
      <c r="M45" s="105">
        <v>85642300.390000105</v>
      </c>
      <c r="N45" s="105">
        <v>11130435.850000132</v>
      </c>
      <c r="O45" s="105">
        <v>30097065.248584431</v>
      </c>
      <c r="P45" s="105">
        <v>0</v>
      </c>
      <c r="Q45" s="105">
        <v>0</v>
      </c>
      <c r="R45" s="104">
        <f t="shared" si="0"/>
        <v>55545235.141415671</v>
      </c>
      <c r="S45" s="105">
        <f t="shared" si="1"/>
        <v>66675670.991415799</v>
      </c>
      <c r="T45" s="103">
        <v>181101837.23999989</v>
      </c>
      <c r="U45" s="103">
        <v>24925319.359999962</v>
      </c>
      <c r="V45" s="103">
        <v>584648794</v>
      </c>
      <c r="W45" s="103">
        <v>3356037083</v>
      </c>
      <c r="X45" s="103">
        <f t="shared" si="5"/>
        <v>101271169.1814158</v>
      </c>
      <c r="Y45" s="103">
        <f t="shared" si="6"/>
        <v>619244292.18999994</v>
      </c>
      <c r="Z45" s="103">
        <f t="shared" si="7"/>
        <v>159318166.23999989</v>
      </c>
      <c r="AA45" s="103">
        <f t="shared" si="8"/>
        <v>3356037083</v>
      </c>
      <c r="AB45" s="106">
        <f t="shared" si="9"/>
        <v>0.16353993158865196</v>
      </c>
      <c r="AC45" s="106">
        <f t="shared" si="10"/>
        <v>4.7472111392042056E-2</v>
      </c>
      <c r="AD45" s="107">
        <f t="shared" si="11"/>
        <v>0.21101204298069401</v>
      </c>
    </row>
    <row r="46" spans="2:30" x14ac:dyDescent="0.2">
      <c r="B46" s="102" t="s">
        <v>175</v>
      </c>
      <c r="C46" s="48" t="s">
        <v>176</v>
      </c>
      <c r="D46" s="48" t="str">
        <f t="shared" si="2"/>
        <v>No</v>
      </c>
      <c r="E46" s="103">
        <v>0</v>
      </c>
      <c r="F46" s="103">
        <v>0</v>
      </c>
      <c r="G46" s="103">
        <v>13049411.489999998</v>
      </c>
      <c r="H46" s="103">
        <v>8580720.2900000066</v>
      </c>
      <c r="I46" s="103">
        <v>3392257.34</v>
      </c>
      <c r="J46" s="103">
        <v>1722440.5900000005</v>
      </c>
      <c r="K46" s="103">
        <f t="shared" si="3"/>
        <v>16441668.829999998</v>
      </c>
      <c r="L46" s="104">
        <f t="shared" si="4"/>
        <v>26744829.710000005</v>
      </c>
      <c r="M46" s="105">
        <v>84153158.989999995</v>
      </c>
      <c r="N46" s="105">
        <v>30341753.710000001</v>
      </c>
      <c r="O46" s="105">
        <v>35863884.276288569</v>
      </c>
      <c r="P46" s="105">
        <v>0</v>
      </c>
      <c r="Q46" s="105">
        <v>0</v>
      </c>
      <c r="R46" s="104">
        <f t="shared" si="0"/>
        <v>48289274.713711426</v>
      </c>
      <c r="S46" s="105">
        <f t="shared" si="1"/>
        <v>78631028.423711419</v>
      </c>
      <c r="T46" s="103">
        <v>43367745.369999893</v>
      </c>
      <c r="U46" s="103">
        <v>14508208.200000005</v>
      </c>
      <c r="V46" s="103">
        <v>579118789</v>
      </c>
      <c r="W46" s="103">
        <v>4409733655</v>
      </c>
      <c r="X46" s="103">
        <f t="shared" si="5"/>
        <v>105375858.13371143</v>
      </c>
      <c r="Y46" s="103">
        <f t="shared" si="6"/>
        <v>605863618.71000004</v>
      </c>
      <c r="Z46" s="103">
        <f t="shared" si="7"/>
        <v>26926076.539999895</v>
      </c>
      <c r="AA46" s="103">
        <f t="shared" si="8"/>
        <v>4409733655</v>
      </c>
      <c r="AB46" s="106">
        <f t="shared" si="9"/>
        <v>0.17392669716342576</v>
      </c>
      <c r="AC46" s="106">
        <f t="shared" si="10"/>
        <v>6.1060550696683501E-3</v>
      </c>
      <c r="AD46" s="107">
        <f t="shared" si="11"/>
        <v>0.18003275223309412</v>
      </c>
    </row>
    <row r="47" spans="2:30" x14ac:dyDescent="0.2">
      <c r="B47" s="102" t="s">
        <v>179</v>
      </c>
      <c r="C47" s="48" t="s">
        <v>180</v>
      </c>
      <c r="D47" s="48" t="str">
        <f t="shared" si="2"/>
        <v>No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f t="shared" si="3"/>
        <v>0</v>
      </c>
      <c r="L47" s="104">
        <f t="shared" si="4"/>
        <v>0</v>
      </c>
      <c r="M47" s="105">
        <v>10918.21</v>
      </c>
      <c r="N47" s="105">
        <v>140795.91999999998</v>
      </c>
      <c r="O47" s="105">
        <v>-20574.228575730165</v>
      </c>
      <c r="P47" s="105">
        <v>0</v>
      </c>
      <c r="Q47" s="105">
        <v>-5860.6198482386608</v>
      </c>
      <c r="R47" s="104">
        <f t="shared" si="0"/>
        <v>37353.058423968825</v>
      </c>
      <c r="S47" s="105">
        <f t="shared" si="1"/>
        <v>178148.9784239688</v>
      </c>
      <c r="T47" s="103">
        <v>0</v>
      </c>
      <c r="U47" s="103">
        <v>0</v>
      </c>
      <c r="V47" s="103">
        <v>16843481</v>
      </c>
      <c r="W47" s="103">
        <v>6196394</v>
      </c>
      <c r="X47" s="103">
        <f t="shared" si="5"/>
        <v>178148.9784239688</v>
      </c>
      <c r="Y47" s="103">
        <f t="shared" si="6"/>
        <v>16843481</v>
      </c>
      <c r="Z47" s="103">
        <f t="shared" si="7"/>
        <v>0</v>
      </c>
      <c r="AA47" s="103">
        <f t="shared" si="8"/>
        <v>6196394</v>
      </c>
      <c r="AB47" s="106">
        <f t="shared" si="9"/>
        <v>1.0576731640209574E-2</v>
      </c>
      <c r="AC47" s="106">
        <f t="shared" si="10"/>
        <v>0</v>
      </c>
      <c r="AD47" s="107">
        <f t="shared" si="11"/>
        <v>1.0576731640209574E-2</v>
      </c>
    </row>
    <row r="48" spans="2:30" x14ac:dyDescent="0.2">
      <c r="B48" s="102" t="s">
        <v>182</v>
      </c>
      <c r="C48" s="48" t="s">
        <v>183</v>
      </c>
      <c r="D48" s="48" t="str">
        <f t="shared" si="2"/>
        <v>No</v>
      </c>
      <c r="E48" s="103">
        <v>0</v>
      </c>
      <c r="F48" s="103">
        <v>0</v>
      </c>
      <c r="G48" s="103">
        <v>0</v>
      </c>
      <c r="H48" s="103">
        <v>4972.21</v>
      </c>
      <c r="I48" s="103">
        <v>826128</v>
      </c>
      <c r="J48" s="103">
        <v>1933839.84</v>
      </c>
      <c r="K48" s="103">
        <f t="shared" si="3"/>
        <v>826128</v>
      </c>
      <c r="L48" s="104">
        <f t="shared" si="4"/>
        <v>2764940.05</v>
      </c>
      <c r="M48" s="105">
        <v>16746271.419999998</v>
      </c>
      <c r="N48" s="105">
        <v>5458117.3199999994</v>
      </c>
      <c r="O48" s="105">
        <v>9133411.9932821225</v>
      </c>
      <c r="P48" s="105">
        <v>0</v>
      </c>
      <c r="Q48" s="105">
        <v>0</v>
      </c>
      <c r="R48" s="104">
        <f t="shared" si="0"/>
        <v>7612859.4267178755</v>
      </c>
      <c r="S48" s="105">
        <f t="shared" si="1"/>
        <v>13070976.746717874</v>
      </c>
      <c r="T48" s="103">
        <v>55250007.250000015</v>
      </c>
      <c r="U48" s="103">
        <v>51893963.840000339</v>
      </c>
      <c r="V48" s="103">
        <v>212140278</v>
      </c>
      <c r="W48" s="103">
        <v>931548851</v>
      </c>
      <c r="X48" s="103">
        <f t="shared" si="5"/>
        <v>15835916.796717875</v>
      </c>
      <c r="Y48" s="103">
        <f t="shared" si="6"/>
        <v>214905218.05000001</v>
      </c>
      <c r="Z48" s="103">
        <f t="shared" si="7"/>
        <v>54423879.250000015</v>
      </c>
      <c r="AA48" s="103">
        <f t="shared" si="8"/>
        <v>931548851</v>
      </c>
      <c r="AB48" s="106">
        <f t="shared" si="9"/>
        <v>7.3687912003297551E-2</v>
      </c>
      <c r="AC48" s="106">
        <f t="shared" si="10"/>
        <v>5.8423000781523175E-2</v>
      </c>
      <c r="AD48" s="107">
        <f t="shared" si="11"/>
        <v>0.13211091278482073</v>
      </c>
    </row>
    <row r="49" spans="2:30" x14ac:dyDescent="0.2">
      <c r="B49" s="102" t="s">
        <v>185</v>
      </c>
      <c r="C49" s="48" t="s">
        <v>186</v>
      </c>
      <c r="D49" s="48" t="str">
        <f t="shared" si="2"/>
        <v>No</v>
      </c>
      <c r="E49" s="103">
        <v>0</v>
      </c>
      <c r="F49" s="103">
        <v>0</v>
      </c>
      <c r="G49" s="103">
        <v>395355</v>
      </c>
      <c r="H49" s="103">
        <v>0</v>
      </c>
      <c r="I49" s="103">
        <v>860614</v>
      </c>
      <c r="J49" s="103">
        <v>0</v>
      </c>
      <c r="K49" s="103">
        <f t="shared" si="3"/>
        <v>1255969</v>
      </c>
      <c r="L49" s="104">
        <f t="shared" si="4"/>
        <v>1255969</v>
      </c>
      <c r="M49" s="105">
        <v>13802166.789999999</v>
      </c>
      <c r="N49" s="105">
        <v>5409656.8399999999</v>
      </c>
      <c r="O49" s="105">
        <v>4711814.2058533514</v>
      </c>
      <c r="P49" s="105">
        <v>0</v>
      </c>
      <c r="Q49" s="105">
        <v>0</v>
      </c>
      <c r="R49" s="104">
        <f t="shared" si="0"/>
        <v>9090352.5841466486</v>
      </c>
      <c r="S49" s="105">
        <f t="shared" si="1"/>
        <v>14500009.424146648</v>
      </c>
      <c r="T49" s="103">
        <v>22472946.400000032</v>
      </c>
      <c r="U49" s="103">
        <v>32401070.080000062</v>
      </c>
      <c r="V49" s="103">
        <v>140677111</v>
      </c>
      <c r="W49" s="103">
        <v>289106121</v>
      </c>
      <c r="X49" s="103">
        <f t="shared" si="5"/>
        <v>15755978.424146648</v>
      </c>
      <c r="Y49" s="103">
        <f t="shared" si="6"/>
        <v>141933080</v>
      </c>
      <c r="Z49" s="103">
        <f t="shared" si="7"/>
        <v>21216977.400000032</v>
      </c>
      <c r="AA49" s="103">
        <f t="shared" si="8"/>
        <v>289106121</v>
      </c>
      <c r="AB49" s="106">
        <f t="shared" si="9"/>
        <v>0.11100990991068924</v>
      </c>
      <c r="AC49" s="106">
        <f t="shared" si="10"/>
        <v>7.3388198515520295E-2</v>
      </c>
      <c r="AD49" s="107">
        <f t="shared" si="11"/>
        <v>0.18439810842620952</v>
      </c>
    </row>
    <row r="50" spans="2:30" x14ac:dyDescent="0.2">
      <c r="B50" s="102" t="s">
        <v>188</v>
      </c>
      <c r="C50" s="48" t="s">
        <v>189</v>
      </c>
      <c r="D50" s="48" t="str">
        <f t="shared" si="2"/>
        <v>Yes</v>
      </c>
      <c r="E50" s="103">
        <v>6111411.971187829</v>
      </c>
      <c r="F50" s="103">
        <v>5715218</v>
      </c>
      <c r="G50" s="103">
        <v>0</v>
      </c>
      <c r="H50" s="103">
        <v>0</v>
      </c>
      <c r="I50" s="103">
        <v>71168.408053895007</v>
      </c>
      <c r="J50" s="103">
        <v>127809</v>
      </c>
      <c r="K50" s="103">
        <f t="shared" si="3"/>
        <v>6182580.3792417245</v>
      </c>
      <c r="L50" s="104">
        <f t="shared" si="4"/>
        <v>12025607.379241725</v>
      </c>
      <c r="M50" s="105">
        <v>1901510.1400000001</v>
      </c>
      <c r="N50" s="105">
        <v>1203188.6099999999</v>
      </c>
      <c r="O50" s="105">
        <v>-640224.71012670815</v>
      </c>
      <c r="P50" s="105">
        <v>0</v>
      </c>
      <c r="Q50" s="105">
        <v>461094.05164113443</v>
      </c>
      <c r="R50" s="104">
        <f t="shared" si="0"/>
        <v>2080640.7984855738</v>
      </c>
      <c r="S50" s="105">
        <f t="shared" si="1"/>
        <v>3283829.4084855737</v>
      </c>
      <c r="T50" s="103">
        <v>944984.12518375402</v>
      </c>
      <c r="U50" s="103">
        <v>1697060.0193208752</v>
      </c>
      <c r="V50" s="103">
        <v>26412945</v>
      </c>
      <c r="W50" s="103">
        <v>17958944</v>
      </c>
      <c r="X50" s="103">
        <f t="shared" si="5"/>
        <v>15309436.7877273</v>
      </c>
      <c r="Y50" s="103">
        <f t="shared" si="6"/>
        <v>38438552.379241727</v>
      </c>
      <c r="Z50" s="103">
        <f t="shared" si="7"/>
        <v>-5237596.2540579708</v>
      </c>
      <c r="AA50" s="103">
        <f t="shared" si="8"/>
        <v>17958944</v>
      </c>
      <c r="AB50" s="106">
        <f t="shared" si="9"/>
        <v>0.39828338582269229</v>
      </c>
      <c r="AC50" s="106">
        <f t="shared" si="10"/>
        <v>0</v>
      </c>
      <c r="AD50" s="107">
        <f t="shared" si="11"/>
        <v>0.39828338582269229</v>
      </c>
    </row>
    <row r="51" spans="2:30" x14ac:dyDescent="0.2">
      <c r="B51" s="102" t="s">
        <v>192</v>
      </c>
      <c r="C51" s="48" t="s">
        <v>190</v>
      </c>
      <c r="D51" s="48" t="str">
        <f t="shared" si="2"/>
        <v>No</v>
      </c>
      <c r="E51" s="103">
        <v>2129921</v>
      </c>
      <c r="F51" s="103">
        <v>3105164</v>
      </c>
      <c r="G51" s="103">
        <v>0</v>
      </c>
      <c r="H51" s="103">
        <v>0</v>
      </c>
      <c r="I51" s="103">
        <v>29456</v>
      </c>
      <c r="J51" s="103">
        <v>101579</v>
      </c>
      <c r="K51" s="103">
        <f t="shared" si="3"/>
        <v>2159377</v>
      </c>
      <c r="L51" s="104">
        <f t="shared" si="4"/>
        <v>5366120</v>
      </c>
      <c r="M51" s="105">
        <v>1374744.73</v>
      </c>
      <c r="N51" s="105">
        <v>767179</v>
      </c>
      <c r="O51" s="105">
        <v>-748020.9621738717</v>
      </c>
      <c r="P51" s="105">
        <v>0</v>
      </c>
      <c r="Q51" s="105">
        <v>-223366.60681796438</v>
      </c>
      <c r="R51" s="104">
        <f t="shared" si="0"/>
        <v>2346132.2989918361</v>
      </c>
      <c r="S51" s="105">
        <f t="shared" si="1"/>
        <v>3113311.2989918361</v>
      </c>
      <c r="T51" s="103">
        <v>1150266</v>
      </c>
      <c r="U51" s="103">
        <v>3966679</v>
      </c>
      <c r="V51" s="103">
        <v>39581580</v>
      </c>
      <c r="W51" s="103">
        <v>19106815</v>
      </c>
      <c r="X51" s="103">
        <f t="shared" si="5"/>
        <v>8479431.2989918366</v>
      </c>
      <c r="Y51" s="103">
        <f t="shared" si="6"/>
        <v>44947700</v>
      </c>
      <c r="Z51" s="103">
        <f t="shared" si="7"/>
        <v>-1009111</v>
      </c>
      <c r="AA51" s="103">
        <f t="shared" si="8"/>
        <v>19106815</v>
      </c>
      <c r="AB51" s="106">
        <f t="shared" si="9"/>
        <v>0.18865106109971894</v>
      </c>
      <c r="AC51" s="106">
        <f t="shared" si="10"/>
        <v>0</v>
      </c>
      <c r="AD51" s="107">
        <f t="shared" si="11"/>
        <v>0.18865106109971894</v>
      </c>
    </row>
    <row r="52" spans="2:30" x14ac:dyDescent="0.2">
      <c r="B52" s="102" t="s">
        <v>195</v>
      </c>
      <c r="C52" s="48" t="s">
        <v>196</v>
      </c>
      <c r="D52" s="48" t="str">
        <f t="shared" si="2"/>
        <v>No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f t="shared" si="3"/>
        <v>0</v>
      </c>
      <c r="L52" s="104">
        <f t="shared" si="4"/>
        <v>0</v>
      </c>
      <c r="M52" s="105">
        <v>85257.74</v>
      </c>
      <c r="N52" s="105">
        <v>233588.68</v>
      </c>
      <c r="O52" s="105">
        <v>16121.261353410591</v>
      </c>
      <c r="P52" s="105">
        <v>0</v>
      </c>
      <c r="Q52" s="105">
        <v>6854.9070807603057</v>
      </c>
      <c r="R52" s="104">
        <f t="shared" si="0"/>
        <v>62281.571565829108</v>
      </c>
      <c r="S52" s="105">
        <f t="shared" si="1"/>
        <v>295870.25156582909</v>
      </c>
      <c r="T52" s="103">
        <v>0</v>
      </c>
      <c r="U52" s="103">
        <v>0</v>
      </c>
      <c r="V52" s="103">
        <v>9517203</v>
      </c>
      <c r="W52" s="103">
        <v>1926489</v>
      </c>
      <c r="X52" s="103">
        <f t="shared" si="5"/>
        <v>295870.25156582909</v>
      </c>
      <c r="Y52" s="103">
        <f t="shared" si="6"/>
        <v>9517203</v>
      </c>
      <c r="Z52" s="103">
        <f t="shared" si="7"/>
        <v>0</v>
      </c>
      <c r="AA52" s="103">
        <f t="shared" si="8"/>
        <v>1926489</v>
      </c>
      <c r="AB52" s="106">
        <f t="shared" si="9"/>
        <v>3.1087941653217769E-2</v>
      </c>
      <c r="AC52" s="106">
        <f t="shared" si="10"/>
        <v>0</v>
      </c>
      <c r="AD52" s="107">
        <f t="shared" si="11"/>
        <v>3.1087941653217769E-2</v>
      </c>
    </row>
    <row r="53" spans="2:30" x14ac:dyDescent="0.2">
      <c r="B53" s="102" t="s">
        <v>198</v>
      </c>
      <c r="C53" s="48" t="s">
        <v>199</v>
      </c>
      <c r="D53" s="48" t="str">
        <f t="shared" si="2"/>
        <v>No</v>
      </c>
      <c r="E53" s="103">
        <v>0</v>
      </c>
      <c r="F53" s="103">
        <v>0</v>
      </c>
      <c r="G53" s="103">
        <v>94373</v>
      </c>
      <c r="H53" s="103">
        <v>0</v>
      </c>
      <c r="I53" s="103">
        <v>59874</v>
      </c>
      <c r="J53" s="103">
        <v>0</v>
      </c>
      <c r="K53" s="103">
        <f t="shared" si="3"/>
        <v>154247</v>
      </c>
      <c r="L53" s="104">
        <f t="shared" si="4"/>
        <v>154247</v>
      </c>
      <c r="M53" s="105">
        <v>1176096.71</v>
      </c>
      <c r="N53" s="105">
        <v>2144388.2400000002</v>
      </c>
      <c r="O53" s="105">
        <v>790930.42051498382</v>
      </c>
      <c r="P53" s="105">
        <v>0</v>
      </c>
      <c r="Q53" s="105">
        <v>0</v>
      </c>
      <c r="R53" s="104">
        <f t="shared" si="0"/>
        <v>385166.28948501614</v>
      </c>
      <c r="S53" s="105">
        <f t="shared" si="1"/>
        <v>2529554.5294850161</v>
      </c>
      <c r="T53" s="103">
        <v>1994439</v>
      </c>
      <c r="U53" s="103">
        <v>11315651</v>
      </c>
      <c r="V53" s="103">
        <v>42234216</v>
      </c>
      <c r="W53" s="103">
        <v>50123778</v>
      </c>
      <c r="X53" s="103">
        <f t="shared" si="5"/>
        <v>2683801.5294850161</v>
      </c>
      <c r="Y53" s="103">
        <f t="shared" si="6"/>
        <v>42388463</v>
      </c>
      <c r="Z53" s="103">
        <f t="shared" si="7"/>
        <v>1840192</v>
      </c>
      <c r="AA53" s="103">
        <f t="shared" si="8"/>
        <v>50123778</v>
      </c>
      <c r="AB53" s="106">
        <f t="shared" si="9"/>
        <v>6.3314433681754781E-2</v>
      </c>
      <c r="AC53" s="106">
        <f t="shared" si="10"/>
        <v>3.6712954877423647E-2</v>
      </c>
      <c r="AD53" s="107">
        <f t="shared" si="11"/>
        <v>0.10002738855917842</v>
      </c>
    </row>
    <row r="54" spans="2:30" x14ac:dyDescent="0.2">
      <c r="B54" s="102" t="s">
        <v>202</v>
      </c>
      <c r="C54" s="48" t="s">
        <v>203</v>
      </c>
      <c r="D54" s="48" t="str">
        <f t="shared" si="2"/>
        <v>No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f t="shared" si="3"/>
        <v>0</v>
      </c>
      <c r="L54" s="104">
        <f t="shared" si="4"/>
        <v>0</v>
      </c>
      <c r="M54" s="105">
        <v>-45846.49</v>
      </c>
      <c r="N54" s="105">
        <v>163494.49000000002</v>
      </c>
      <c r="O54" s="105">
        <v>-45846.486486486501</v>
      </c>
      <c r="P54" s="105">
        <v>0</v>
      </c>
      <c r="Q54" s="105">
        <v>0</v>
      </c>
      <c r="R54" s="104">
        <f t="shared" si="0"/>
        <v>-3.5135134967276827E-3</v>
      </c>
      <c r="S54" s="105">
        <f t="shared" si="1"/>
        <v>163494.48648648651</v>
      </c>
      <c r="T54" s="103">
        <v>0</v>
      </c>
      <c r="U54" s="103">
        <v>0</v>
      </c>
      <c r="V54" s="103">
        <v>1048648</v>
      </c>
      <c r="W54" s="103">
        <v>58272</v>
      </c>
      <c r="X54" s="103">
        <f t="shared" si="5"/>
        <v>163494.48648648651</v>
      </c>
      <c r="Y54" s="103">
        <f t="shared" si="6"/>
        <v>1048648</v>
      </c>
      <c r="Z54" s="103">
        <f t="shared" si="7"/>
        <v>0</v>
      </c>
      <c r="AA54" s="103">
        <f t="shared" si="8"/>
        <v>58272</v>
      </c>
      <c r="AB54" s="106">
        <f t="shared" si="9"/>
        <v>0.15590978716069312</v>
      </c>
      <c r="AC54" s="106">
        <f t="shared" si="10"/>
        <v>0</v>
      </c>
      <c r="AD54" s="107">
        <f t="shared" si="11"/>
        <v>0.15590978716069312</v>
      </c>
    </row>
    <row r="55" spans="2:30" x14ac:dyDescent="0.2">
      <c r="B55" s="102" t="s">
        <v>205</v>
      </c>
      <c r="C55" s="48" t="s">
        <v>206</v>
      </c>
      <c r="D55" s="48" t="str">
        <f t="shared" si="2"/>
        <v>No</v>
      </c>
      <c r="E55" s="103">
        <v>0</v>
      </c>
      <c r="F55" s="103">
        <v>0</v>
      </c>
      <c r="G55" s="103">
        <v>949964.72000000009</v>
      </c>
      <c r="H55" s="103">
        <v>139497.59000000003</v>
      </c>
      <c r="I55" s="103">
        <v>2081269.6500000001</v>
      </c>
      <c r="J55" s="103">
        <v>910735.87999999861</v>
      </c>
      <c r="K55" s="103">
        <f t="shared" si="3"/>
        <v>3031234.37</v>
      </c>
      <c r="L55" s="104">
        <f t="shared" si="4"/>
        <v>4081467.8399999985</v>
      </c>
      <c r="M55" s="105">
        <v>41155761.969999999</v>
      </c>
      <c r="N55" s="105">
        <v>10293058.23</v>
      </c>
      <c r="O55" s="105">
        <v>22573391.364603266</v>
      </c>
      <c r="P55" s="105">
        <v>0</v>
      </c>
      <c r="Q55" s="105">
        <v>0</v>
      </c>
      <c r="R55" s="104">
        <f t="shared" si="0"/>
        <v>18582370.605396733</v>
      </c>
      <c r="S55" s="105">
        <f t="shared" si="1"/>
        <v>28875428.835396733</v>
      </c>
      <c r="T55" s="103">
        <v>93952744.150000095</v>
      </c>
      <c r="U55" s="103">
        <v>133139522.659999</v>
      </c>
      <c r="V55" s="103">
        <v>314790806</v>
      </c>
      <c r="W55" s="103">
        <v>931885367</v>
      </c>
      <c r="X55" s="103">
        <f t="shared" si="5"/>
        <v>32956896.675396733</v>
      </c>
      <c r="Y55" s="103">
        <f t="shared" si="6"/>
        <v>318872273.83999997</v>
      </c>
      <c r="Z55" s="103">
        <f t="shared" si="7"/>
        <v>90921509.780000091</v>
      </c>
      <c r="AA55" s="103">
        <f t="shared" si="8"/>
        <v>931885367</v>
      </c>
      <c r="AB55" s="106">
        <f t="shared" si="9"/>
        <v>0.10335453841287394</v>
      </c>
      <c r="AC55" s="106">
        <f t="shared" si="10"/>
        <v>9.7567268464255313E-2</v>
      </c>
      <c r="AD55" s="107">
        <f t="shared" si="11"/>
        <v>0.20092180687712924</v>
      </c>
    </row>
    <row r="56" spans="2:30" x14ac:dyDescent="0.2">
      <c r="B56" s="102" t="s">
        <v>208</v>
      </c>
      <c r="C56" s="48" t="s">
        <v>209</v>
      </c>
      <c r="D56" s="48" t="str">
        <f t="shared" si="2"/>
        <v>No</v>
      </c>
      <c r="E56" s="103">
        <v>0</v>
      </c>
      <c r="F56" s="103">
        <v>0</v>
      </c>
      <c r="G56" s="103">
        <v>0</v>
      </c>
      <c r="H56" s="103">
        <v>0</v>
      </c>
      <c r="I56" s="103">
        <v>21525.03</v>
      </c>
      <c r="J56" s="103">
        <v>0</v>
      </c>
      <c r="K56" s="103">
        <f t="shared" si="3"/>
        <v>21525.03</v>
      </c>
      <c r="L56" s="104">
        <f t="shared" si="4"/>
        <v>21525.03</v>
      </c>
      <c r="M56" s="105">
        <v>358360.37</v>
      </c>
      <c r="N56" s="105">
        <v>846919.15999999992</v>
      </c>
      <c r="O56" s="105">
        <v>-135348.40156616163</v>
      </c>
      <c r="P56" s="105">
        <v>0</v>
      </c>
      <c r="Q56" s="105">
        <v>92963.141081551119</v>
      </c>
      <c r="R56" s="104">
        <f t="shared" si="0"/>
        <v>400745.63048461056</v>
      </c>
      <c r="S56" s="105">
        <f t="shared" si="1"/>
        <v>1247664.7904846105</v>
      </c>
      <c r="T56" s="103">
        <v>2843830.75</v>
      </c>
      <c r="U56" s="103">
        <v>6190574.5099999951</v>
      </c>
      <c r="V56" s="103">
        <v>47329236</v>
      </c>
      <c r="W56" s="103">
        <v>44512725</v>
      </c>
      <c r="X56" s="103">
        <f t="shared" si="5"/>
        <v>1269189.8204846105</v>
      </c>
      <c r="Y56" s="103">
        <f t="shared" si="6"/>
        <v>47350761.030000001</v>
      </c>
      <c r="Z56" s="103">
        <f t="shared" si="7"/>
        <v>2822305.72</v>
      </c>
      <c r="AA56" s="103">
        <f t="shared" si="8"/>
        <v>44512725</v>
      </c>
      <c r="AB56" s="106">
        <f t="shared" si="9"/>
        <v>2.6804000461164511E-2</v>
      </c>
      <c r="AC56" s="106">
        <f t="shared" si="10"/>
        <v>6.3404469620765749E-2</v>
      </c>
      <c r="AD56" s="107">
        <f t="shared" si="11"/>
        <v>9.0208470081930253E-2</v>
      </c>
    </row>
    <row r="57" spans="2:30" x14ac:dyDescent="0.2">
      <c r="B57" s="102" t="s">
        <v>212</v>
      </c>
      <c r="C57" s="48" t="s">
        <v>213</v>
      </c>
      <c r="D57" s="48" t="str">
        <f t="shared" si="2"/>
        <v>No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f t="shared" si="3"/>
        <v>0</v>
      </c>
      <c r="L57" s="104">
        <f t="shared" si="4"/>
        <v>0</v>
      </c>
      <c r="M57" s="105">
        <v>-16225.98</v>
      </c>
      <c r="N57" s="105">
        <v>29784</v>
      </c>
      <c r="O57" s="105">
        <v>-16225.980000000001</v>
      </c>
      <c r="P57" s="105">
        <v>0</v>
      </c>
      <c r="Q57" s="105">
        <v>0</v>
      </c>
      <c r="R57" s="104">
        <f t="shared" si="0"/>
        <v>1.8189894035458565E-12</v>
      </c>
      <c r="S57" s="105">
        <f t="shared" si="1"/>
        <v>29784</v>
      </c>
      <c r="T57" s="103">
        <v>0</v>
      </c>
      <c r="U57" s="103">
        <v>0</v>
      </c>
      <c r="V57" s="103">
        <v>1571149</v>
      </c>
      <c r="W57" s="103">
        <v>249442</v>
      </c>
      <c r="X57" s="103">
        <f t="shared" si="5"/>
        <v>29784</v>
      </c>
      <c r="Y57" s="103">
        <f t="shared" si="6"/>
        <v>1571149</v>
      </c>
      <c r="Z57" s="103">
        <f t="shared" si="7"/>
        <v>0</v>
      </c>
      <c r="AA57" s="103">
        <f t="shared" si="8"/>
        <v>249442</v>
      </c>
      <c r="AB57" s="106">
        <f t="shared" si="9"/>
        <v>1.8956827137337071E-2</v>
      </c>
      <c r="AC57" s="106">
        <f t="shared" si="10"/>
        <v>0</v>
      </c>
      <c r="AD57" s="107">
        <f t="shared" si="11"/>
        <v>1.8956827137337071E-2</v>
      </c>
    </row>
    <row r="58" spans="2:30" x14ac:dyDescent="0.2">
      <c r="B58" s="102" t="s">
        <v>216</v>
      </c>
      <c r="C58" s="48" t="s">
        <v>209</v>
      </c>
      <c r="D58" s="48" t="str">
        <f t="shared" si="2"/>
        <v>No</v>
      </c>
      <c r="E58" s="103">
        <v>0</v>
      </c>
      <c r="F58" s="103">
        <v>0</v>
      </c>
      <c r="G58" s="103">
        <v>0</v>
      </c>
      <c r="H58" s="103">
        <v>0</v>
      </c>
      <c r="I58" s="103">
        <v>21525.03</v>
      </c>
      <c r="J58" s="103">
        <v>0</v>
      </c>
      <c r="K58" s="103">
        <f t="shared" si="3"/>
        <v>21525.03</v>
      </c>
      <c r="L58" s="104">
        <f t="shared" si="4"/>
        <v>21525.03</v>
      </c>
      <c r="M58" s="105">
        <v>437624.93000000005</v>
      </c>
      <c r="N58" s="105">
        <v>1180584.6399999999</v>
      </c>
      <c r="O58" s="105">
        <v>-72969.159691467576</v>
      </c>
      <c r="P58" s="105">
        <v>0</v>
      </c>
      <c r="Q58" s="105">
        <v>60865.002158820731</v>
      </c>
      <c r="R58" s="104">
        <f t="shared" si="0"/>
        <v>449729.0875326469</v>
      </c>
      <c r="S58" s="105">
        <f t="shared" si="1"/>
        <v>1630313.7275326469</v>
      </c>
      <c r="T58" s="103">
        <v>2913841.8699999996</v>
      </c>
      <c r="U58" s="103">
        <v>5431617.3799999971</v>
      </c>
      <c r="V58" s="103">
        <v>28242649</v>
      </c>
      <c r="W58" s="103">
        <v>23114934</v>
      </c>
      <c r="X58" s="103">
        <f t="shared" si="5"/>
        <v>1651838.7575326469</v>
      </c>
      <c r="Y58" s="103">
        <f t="shared" si="6"/>
        <v>28264174.030000001</v>
      </c>
      <c r="Z58" s="103">
        <f t="shared" si="7"/>
        <v>2892316.84</v>
      </c>
      <c r="AA58" s="103">
        <f t="shared" si="8"/>
        <v>23114934</v>
      </c>
      <c r="AB58" s="106">
        <f t="shared" si="9"/>
        <v>5.844284555350393E-2</v>
      </c>
      <c r="AC58" s="106">
        <f t="shared" si="10"/>
        <v>0.12512762701377386</v>
      </c>
      <c r="AD58" s="107">
        <f t="shared" si="11"/>
        <v>0.18357047256727779</v>
      </c>
    </row>
    <row r="59" spans="2:30" x14ac:dyDescent="0.2">
      <c r="B59" s="102" t="s">
        <v>219</v>
      </c>
      <c r="C59" s="48" t="s">
        <v>220</v>
      </c>
      <c r="D59" s="48" t="str">
        <f t="shared" si="2"/>
        <v>No</v>
      </c>
      <c r="E59" s="103">
        <v>0</v>
      </c>
      <c r="F59" s="103">
        <v>0</v>
      </c>
      <c r="G59" s="103">
        <v>46909956</v>
      </c>
      <c r="H59" s="103">
        <v>21911822.279999916</v>
      </c>
      <c r="I59" s="103">
        <v>25917701.290000007</v>
      </c>
      <c r="J59" s="103">
        <v>9526395.9699999969</v>
      </c>
      <c r="K59" s="103">
        <f t="shared" si="3"/>
        <v>72827657.290000007</v>
      </c>
      <c r="L59" s="104">
        <f t="shared" si="4"/>
        <v>104265875.53999992</v>
      </c>
      <c r="M59" s="105">
        <v>219888030.63999999</v>
      </c>
      <c r="N59" s="105">
        <v>35431430.760000005</v>
      </c>
      <c r="O59" s="105">
        <v>56014492.224618755</v>
      </c>
      <c r="P59" s="105">
        <v>0</v>
      </c>
      <c r="Q59" s="105">
        <v>0</v>
      </c>
      <c r="R59" s="104">
        <f t="shared" si="0"/>
        <v>163873538.41538122</v>
      </c>
      <c r="S59" s="105">
        <f t="shared" si="1"/>
        <v>199304969.17538124</v>
      </c>
      <c r="T59" s="103">
        <v>553042250.96999896</v>
      </c>
      <c r="U59" s="103">
        <v>113053623.82000074</v>
      </c>
      <c r="V59" s="103">
        <v>1924940160</v>
      </c>
      <c r="W59" s="103">
        <v>9504897049</v>
      </c>
      <c r="X59" s="103">
        <f t="shared" si="5"/>
        <v>303570844.71538115</v>
      </c>
      <c r="Y59" s="103">
        <f t="shared" si="6"/>
        <v>2029206035.54</v>
      </c>
      <c r="Z59" s="103">
        <f t="shared" si="7"/>
        <v>480214593.67999893</v>
      </c>
      <c r="AA59" s="103">
        <f t="shared" si="8"/>
        <v>9504897049</v>
      </c>
      <c r="AB59" s="106">
        <f t="shared" si="9"/>
        <v>0.14960079922815561</v>
      </c>
      <c r="AC59" s="106">
        <f t="shared" si="10"/>
        <v>5.052286113193849E-2</v>
      </c>
      <c r="AD59" s="107">
        <f t="shared" si="11"/>
        <v>0.2001236603600941</v>
      </c>
    </row>
    <row r="60" spans="2:30" x14ac:dyDescent="0.2">
      <c r="B60" s="102" t="s">
        <v>222</v>
      </c>
      <c r="C60" s="48" t="s">
        <v>223</v>
      </c>
      <c r="D60" s="48" t="str">
        <f t="shared" si="2"/>
        <v>No</v>
      </c>
      <c r="E60" s="103">
        <v>0</v>
      </c>
      <c r="F60" s="103">
        <v>0</v>
      </c>
      <c r="G60" s="103">
        <v>12275579.16</v>
      </c>
      <c r="H60" s="103">
        <v>8272252.2299999567</v>
      </c>
      <c r="I60" s="103">
        <v>15541782.889999999</v>
      </c>
      <c r="J60" s="103">
        <v>11023051.419999957</v>
      </c>
      <c r="K60" s="103">
        <f t="shared" si="3"/>
        <v>27817362.049999997</v>
      </c>
      <c r="L60" s="104">
        <f t="shared" si="4"/>
        <v>47112665.699999914</v>
      </c>
      <c r="M60" s="105">
        <v>67951373.260000005</v>
      </c>
      <c r="N60" s="105">
        <v>4877767.99</v>
      </c>
      <c r="O60" s="105">
        <v>21916889.35786346</v>
      </c>
      <c r="P60" s="105">
        <v>0</v>
      </c>
      <c r="Q60" s="105">
        <v>0</v>
      </c>
      <c r="R60" s="104">
        <f t="shared" si="0"/>
        <v>46034483.902136549</v>
      </c>
      <c r="S60" s="105">
        <f t="shared" si="1"/>
        <v>50912251.892136551</v>
      </c>
      <c r="T60" s="103">
        <v>129163837.02999999</v>
      </c>
      <c r="U60" s="103">
        <v>91216070.340000033</v>
      </c>
      <c r="V60" s="103">
        <v>845784031</v>
      </c>
      <c r="W60" s="103">
        <v>3582140791</v>
      </c>
      <c r="X60" s="103">
        <f t="shared" si="5"/>
        <v>98024917.592136472</v>
      </c>
      <c r="Y60" s="103">
        <f t="shared" si="6"/>
        <v>892896696.69999993</v>
      </c>
      <c r="Z60" s="103">
        <f t="shared" si="7"/>
        <v>101346474.97999999</v>
      </c>
      <c r="AA60" s="103">
        <f t="shared" si="8"/>
        <v>3582140791</v>
      </c>
      <c r="AB60" s="106">
        <f t="shared" si="9"/>
        <v>0.10978304428095717</v>
      </c>
      <c r="AC60" s="106">
        <f t="shared" si="10"/>
        <v>2.8292152903266494E-2</v>
      </c>
      <c r="AD60" s="107">
        <f t="shared" si="11"/>
        <v>0.13807519718422367</v>
      </c>
    </row>
    <row r="61" spans="2:30" x14ac:dyDescent="0.2">
      <c r="B61" s="102" t="s">
        <v>224</v>
      </c>
      <c r="C61" s="48" t="s">
        <v>225</v>
      </c>
      <c r="D61" s="48" t="str">
        <f t="shared" si="2"/>
        <v>No</v>
      </c>
      <c r="E61" s="103">
        <v>0</v>
      </c>
      <c r="F61" s="103">
        <v>0</v>
      </c>
      <c r="G61" s="103">
        <v>0</v>
      </c>
      <c r="H61" s="103">
        <v>0</v>
      </c>
      <c r="I61" s="103">
        <v>2393967.39</v>
      </c>
      <c r="J61" s="103">
        <v>3007816.6599999899</v>
      </c>
      <c r="K61" s="103">
        <f t="shared" si="3"/>
        <v>2393967.39</v>
      </c>
      <c r="L61" s="104">
        <f t="shared" si="4"/>
        <v>5401784.0499999896</v>
      </c>
      <c r="M61" s="105">
        <v>12378478.989999998</v>
      </c>
      <c r="N61" s="105">
        <v>2325345.8199999998</v>
      </c>
      <c r="O61" s="105">
        <v>-1558296.8189267896</v>
      </c>
      <c r="P61" s="105">
        <v>0</v>
      </c>
      <c r="Q61" s="105">
        <v>586264.48069600598</v>
      </c>
      <c r="R61" s="104">
        <f t="shared" si="0"/>
        <v>13350511.328230781</v>
      </c>
      <c r="S61" s="105">
        <f t="shared" si="1"/>
        <v>15675857.148230782</v>
      </c>
      <c r="T61" s="103">
        <v>25634645</v>
      </c>
      <c r="U61" s="103">
        <v>20891620</v>
      </c>
      <c r="V61" s="103">
        <v>121367245</v>
      </c>
      <c r="W61" s="103">
        <v>610564564</v>
      </c>
      <c r="X61" s="103">
        <f t="shared" si="5"/>
        <v>21077641.198230773</v>
      </c>
      <c r="Y61" s="103">
        <f t="shared" si="6"/>
        <v>126769029.04999998</v>
      </c>
      <c r="Z61" s="103">
        <f t="shared" si="7"/>
        <v>23240677.609999999</v>
      </c>
      <c r="AA61" s="103">
        <f t="shared" si="8"/>
        <v>610564564</v>
      </c>
      <c r="AB61" s="106">
        <f t="shared" si="9"/>
        <v>0.16626806528523125</v>
      </c>
      <c r="AC61" s="106">
        <f t="shared" si="10"/>
        <v>3.8064242473790207E-2</v>
      </c>
      <c r="AD61" s="107">
        <f t="shared" si="11"/>
        <v>0.20433230775902145</v>
      </c>
    </row>
    <row r="62" spans="2:30" x14ac:dyDescent="0.2">
      <c r="B62" s="102" t="s">
        <v>227</v>
      </c>
      <c r="C62" s="48" t="s">
        <v>228</v>
      </c>
      <c r="D62" s="48" t="str">
        <f t="shared" si="2"/>
        <v>No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f t="shared" si="3"/>
        <v>0</v>
      </c>
      <c r="L62" s="104">
        <f t="shared" si="4"/>
        <v>0</v>
      </c>
      <c r="M62" s="105">
        <v>-353.08999999999924</v>
      </c>
      <c r="N62" s="105">
        <v>113093.20999999999</v>
      </c>
      <c r="O62" s="105">
        <v>-13579.19890175253</v>
      </c>
      <c r="P62" s="105">
        <v>0</v>
      </c>
      <c r="Q62" s="105">
        <v>-6222.4746766807157</v>
      </c>
      <c r="R62" s="104">
        <f t="shared" si="0"/>
        <v>19448.583578433245</v>
      </c>
      <c r="S62" s="105">
        <f t="shared" si="1"/>
        <v>132541.79357843322</v>
      </c>
      <c r="T62" s="103">
        <v>0</v>
      </c>
      <c r="U62" s="103">
        <v>0</v>
      </c>
      <c r="V62" s="103">
        <v>7638306</v>
      </c>
      <c r="W62" s="103">
        <v>2136632</v>
      </c>
      <c r="X62" s="103">
        <f t="shared" si="5"/>
        <v>132541.79357843322</v>
      </c>
      <c r="Y62" s="103">
        <f t="shared" si="6"/>
        <v>7638306</v>
      </c>
      <c r="Z62" s="103">
        <f t="shared" si="7"/>
        <v>0</v>
      </c>
      <c r="AA62" s="103">
        <f t="shared" si="8"/>
        <v>2136632</v>
      </c>
      <c r="AB62" s="106">
        <f t="shared" si="9"/>
        <v>1.7352249776119631E-2</v>
      </c>
      <c r="AC62" s="106">
        <f t="shared" si="10"/>
        <v>0</v>
      </c>
      <c r="AD62" s="107">
        <f t="shared" si="11"/>
        <v>1.7352249776119631E-2</v>
      </c>
    </row>
    <row r="63" spans="2:30" x14ac:dyDescent="0.2">
      <c r="B63" s="102" t="s">
        <v>230</v>
      </c>
      <c r="C63" s="48" t="s">
        <v>231</v>
      </c>
      <c r="D63" s="48" t="str">
        <f t="shared" si="2"/>
        <v>No</v>
      </c>
      <c r="E63" s="103">
        <v>0</v>
      </c>
      <c r="F63" s="103">
        <v>0</v>
      </c>
      <c r="G63" s="103">
        <v>0</v>
      </c>
      <c r="H63" s="103">
        <v>0</v>
      </c>
      <c r="I63" s="103">
        <v>226058</v>
      </c>
      <c r="J63" s="103">
        <v>635699.15</v>
      </c>
      <c r="K63" s="103">
        <f t="shared" si="3"/>
        <v>226058</v>
      </c>
      <c r="L63" s="104">
        <f t="shared" si="4"/>
        <v>861757.15</v>
      </c>
      <c r="M63" s="105">
        <v>11606679.879999999</v>
      </c>
      <c r="N63" s="105">
        <v>1999810.8900000001</v>
      </c>
      <c r="O63" s="105">
        <v>5936095.7214534972</v>
      </c>
      <c r="P63" s="105">
        <v>0</v>
      </c>
      <c r="Q63" s="105">
        <v>529677.85229910747</v>
      </c>
      <c r="R63" s="104">
        <f t="shared" si="0"/>
        <v>5140906.3062473945</v>
      </c>
      <c r="S63" s="105">
        <f t="shared" si="1"/>
        <v>7140717.1962473951</v>
      </c>
      <c r="T63" s="103">
        <v>25588442</v>
      </c>
      <c r="U63" s="103">
        <v>39196663</v>
      </c>
      <c r="V63" s="103">
        <v>168803858</v>
      </c>
      <c r="W63" s="103">
        <v>429543697</v>
      </c>
      <c r="X63" s="103">
        <f t="shared" si="5"/>
        <v>8002474.3462473955</v>
      </c>
      <c r="Y63" s="103">
        <f t="shared" si="6"/>
        <v>169665615.15000001</v>
      </c>
      <c r="Z63" s="103">
        <f t="shared" si="7"/>
        <v>25362384</v>
      </c>
      <c r="AA63" s="103">
        <f t="shared" si="8"/>
        <v>429543697</v>
      </c>
      <c r="AB63" s="106">
        <f t="shared" si="9"/>
        <v>4.7166152901237365E-2</v>
      </c>
      <c r="AC63" s="106">
        <f t="shared" si="10"/>
        <v>5.9044945082735084E-2</v>
      </c>
      <c r="AD63" s="107">
        <f t="shared" si="11"/>
        <v>0.10621109798397245</v>
      </c>
    </row>
    <row r="64" spans="2:30" x14ac:dyDescent="0.2">
      <c r="B64" s="102" t="s">
        <v>233</v>
      </c>
      <c r="C64" s="48" t="s">
        <v>234</v>
      </c>
      <c r="D64" s="48" t="str">
        <f t="shared" si="2"/>
        <v>No</v>
      </c>
      <c r="E64" s="103">
        <v>907069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f t="shared" si="3"/>
        <v>907069</v>
      </c>
      <c r="L64" s="104">
        <f t="shared" si="4"/>
        <v>907069</v>
      </c>
      <c r="M64" s="105">
        <v>-63077.039999999994</v>
      </c>
      <c r="N64" s="105">
        <v>332688.69</v>
      </c>
      <c r="O64" s="105">
        <v>-92922.089122249105</v>
      </c>
      <c r="P64" s="105">
        <v>0</v>
      </c>
      <c r="Q64" s="105">
        <v>2177.4235628663919</v>
      </c>
      <c r="R64" s="104">
        <f t="shared" si="0"/>
        <v>27667.625559382719</v>
      </c>
      <c r="S64" s="105">
        <f t="shared" si="1"/>
        <v>360356.31555938273</v>
      </c>
      <c r="T64" s="103">
        <v>335821</v>
      </c>
      <c r="U64" s="103">
        <v>819206</v>
      </c>
      <c r="V64" s="103">
        <v>13308725</v>
      </c>
      <c r="W64" s="103">
        <v>4033536</v>
      </c>
      <c r="X64" s="103">
        <f t="shared" si="5"/>
        <v>1267425.3155593828</v>
      </c>
      <c r="Y64" s="103">
        <f t="shared" si="6"/>
        <v>14215794</v>
      </c>
      <c r="Z64" s="103">
        <f t="shared" si="7"/>
        <v>-571248</v>
      </c>
      <c r="AA64" s="103">
        <f t="shared" si="8"/>
        <v>4033536</v>
      </c>
      <c r="AB64" s="106">
        <f t="shared" si="9"/>
        <v>8.9156139682340832E-2</v>
      </c>
      <c r="AC64" s="106">
        <f t="shared" si="10"/>
        <v>0</v>
      </c>
      <c r="AD64" s="107">
        <f t="shared" si="11"/>
        <v>8.9156139682340832E-2</v>
      </c>
    </row>
    <row r="65" spans="2:30" x14ac:dyDescent="0.2">
      <c r="B65" s="102" t="s">
        <v>236</v>
      </c>
      <c r="C65" s="48" t="s">
        <v>237</v>
      </c>
      <c r="D65" s="48" t="str">
        <f t="shared" si="2"/>
        <v>No</v>
      </c>
      <c r="E65" s="103">
        <v>0</v>
      </c>
      <c r="F65" s="103">
        <v>0</v>
      </c>
      <c r="G65" s="103">
        <v>3546915.59</v>
      </c>
      <c r="H65" s="103">
        <v>4246214.5299999928</v>
      </c>
      <c r="I65" s="103">
        <v>372948.25</v>
      </c>
      <c r="J65" s="103">
        <v>4246214.5299999928</v>
      </c>
      <c r="K65" s="103">
        <f t="shared" si="3"/>
        <v>3919863.84</v>
      </c>
      <c r="L65" s="104">
        <f t="shared" si="4"/>
        <v>12412292.899999985</v>
      </c>
      <c r="M65" s="105">
        <v>19180921.970000003</v>
      </c>
      <c r="N65" s="105">
        <v>12829762.479999999</v>
      </c>
      <c r="O65" s="105">
        <v>6185590.1708126618</v>
      </c>
      <c r="P65" s="105">
        <v>0</v>
      </c>
      <c r="Q65" s="105">
        <v>0</v>
      </c>
      <c r="R65" s="104">
        <f t="shared" si="0"/>
        <v>12995331.79918734</v>
      </c>
      <c r="S65" s="105">
        <f t="shared" si="1"/>
        <v>25825094.279187337</v>
      </c>
      <c r="T65" s="103">
        <v>5955141.2699999996</v>
      </c>
      <c r="U65" s="103">
        <v>1645095.7400000012</v>
      </c>
      <c r="V65" s="103">
        <v>153175583</v>
      </c>
      <c r="W65" s="103">
        <v>612987280</v>
      </c>
      <c r="X65" s="103">
        <f t="shared" si="5"/>
        <v>38237387.17918732</v>
      </c>
      <c r="Y65" s="103">
        <f t="shared" si="6"/>
        <v>165587875.89999998</v>
      </c>
      <c r="Z65" s="103">
        <f t="shared" si="7"/>
        <v>2035277.4299999997</v>
      </c>
      <c r="AA65" s="103">
        <f t="shared" si="8"/>
        <v>612987280</v>
      </c>
      <c r="AB65" s="106">
        <f t="shared" si="9"/>
        <v>0.23091900280355807</v>
      </c>
      <c r="AC65" s="106">
        <f t="shared" si="10"/>
        <v>3.3202604628272217E-3</v>
      </c>
      <c r="AD65" s="107">
        <f t="shared" si="11"/>
        <v>0.23423926326638528</v>
      </c>
    </row>
    <row r="66" spans="2:30" x14ac:dyDescent="0.2">
      <c r="B66" s="102" t="s">
        <v>240</v>
      </c>
      <c r="C66" s="48" t="s">
        <v>241</v>
      </c>
      <c r="D66" s="48" t="str">
        <f t="shared" si="2"/>
        <v>Yes</v>
      </c>
      <c r="E66" s="103">
        <v>0</v>
      </c>
      <c r="F66" s="103">
        <v>0</v>
      </c>
      <c r="G66" s="103">
        <v>2252853.5</v>
      </c>
      <c r="H66" s="103">
        <v>1879305.5599999975</v>
      </c>
      <c r="I66" s="103">
        <v>1106006.8900000001</v>
      </c>
      <c r="J66" s="103">
        <v>519637</v>
      </c>
      <c r="K66" s="103">
        <f t="shared" si="3"/>
        <v>3358860.39</v>
      </c>
      <c r="L66" s="104">
        <f t="shared" si="4"/>
        <v>5757802.9499999974</v>
      </c>
      <c r="M66" s="105">
        <v>24734518.699999999</v>
      </c>
      <c r="N66" s="105">
        <v>12650303.939999999</v>
      </c>
      <c r="O66" s="105">
        <v>-665060.66091708466</v>
      </c>
      <c r="P66" s="105">
        <v>0</v>
      </c>
      <c r="Q66" s="105">
        <v>0</v>
      </c>
      <c r="R66" s="104">
        <f t="shared" ref="R66:R129" si="12">M66-O66-P66-Q66</f>
        <v>25399579.360917084</v>
      </c>
      <c r="S66" s="105">
        <f t="shared" ref="S66:S129" si="13">R66+N66</f>
        <v>38049883.300917082</v>
      </c>
      <c r="T66" s="103">
        <v>84985660.969999731</v>
      </c>
      <c r="U66" s="103">
        <v>10048398.290000001</v>
      </c>
      <c r="V66" s="103">
        <v>209833475</v>
      </c>
      <c r="W66" s="103">
        <v>1130538972</v>
      </c>
      <c r="X66" s="103">
        <f t="shared" si="5"/>
        <v>43807686.250917077</v>
      </c>
      <c r="Y66" s="103">
        <f t="shared" si="6"/>
        <v>215591277.94999999</v>
      </c>
      <c r="Z66" s="103">
        <f t="shared" si="7"/>
        <v>81626800.57999973</v>
      </c>
      <c r="AA66" s="103">
        <f t="shared" si="8"/>
        <v>1130538972</v>
      </c>
      <c r="AB66" s="106">
        <f t="shared" si="9"/>
        <v>0.20319785970690787</v>
      </c>
      <c r="AC66" s="106">
        <f t="shared" si="10"/>
        <v>7.2201668939900751E-2</v>
      </c>
      <c r="AD66" s="107">
        <f t="shared" si="11"/>
        <v>0.27539952864680861</v>
      </c>
    </row>
    <row r="67" spans="2:30" x14ac:dyDescent="0.2">
      <c r="B67" s="102" t="s">
        <v>242</v>
      </c>
      <c r="C67" s="48" t="s">
        <v>243</v>
      </c>
      <c r="D67" s="48" t="str">
        <f t="shared" ref="D67:D130" si="14">IF(AD67&gt;25%,"Yes","No")</f>
        <v>No</v>
      </c>
      <c r="E67" s="103">
        <v>0</v>
      </c>
      <c r="F67" s="103">
        <v>0</v>
      </c>
      <c r="G67" s="103">
        <v>1599161.56</v>
      </c>
      <c r="H67" s="103">
        <v>1773218.6500000025</v>
      </c>
      <c r="I67" s="103">
        <v>2258325.4999999991</v>
      </c>
      <c r="J67" s="103">
        <v>1022686.410000002</v>
      </c>
      <c r="K67" s="103">
        <f t="shared" ref="K67:K130" si="15">E67+G67+I67</f>
        <v>3857487.0599999991</v>
      </c>
      <c r="L67" s="104">
        <f t="shared" ref="L67:L130" si="16">E67+F67+G67+H67+I67+J67</f>
        <v>6653392.1200000038</v>
      </c>
      <c r="M67" s="105">
        <v>15705538.039999999</v>
      </c>
      <c r="N67" s="105">
        <v>2564697.4800000004</v>
      </c>
      <c r="O67" s="105">
        <v>3011400.5365316281</v>
      </c>
      <c r="P67" s="105">
        <v>0</v>
      </c>
      <c r="Q67" s="105">
        <v>0</v>
      </c>
      <c r="R67" s="104">
        <f t="shared" si="12"/>
        <v>12694137.503468372</v>
      </c>
      <c r="S67" s="105">
        <f t="shared" si="13"/>
        <v>15258834.983468372</v>
      </c>
      <c r="T67" s="103">
        <v>49717524.640000015</v>
      </c>
      <c r="U67" s="103">
        <v>7593914.2199999895</v>
      </c>
      <c r="V67" s="103">
        <v>159016229</v>
      </c>
      <c r="W67" s="103">
        <v>830569661</v>
      </c>
      <c r="X67" s="103">
        <f t="shared" ref="X67:X130" si="17">(S67+L67)</f>
        <v>21912227.103468377</v>
      </c>
      <c r="Y67" s="103">
        <f t="shared" ref="Y67:Y130" si="18">V67+L67</f>
        <v>165669621.12</v>
      </c>
      <c r="Z67" s="103">
        <f t="shared" ref="Z67:Z130" si="19">T67-K67</f>
        <v>45860037.580000013</v>
      </c>
      <c r="AA67" s="103">
        <f t="shared" ref="AA67:AA130" si="20">W67</f>
        <v>830569661</v>
      </c>
      <c r="AB67" s="106">
        <f t="shared" ref="AB67:AB130" si="21">X67/Y67</f>
        <v>0.13226460563700224</v>
      </c>
      <c r="AC67" s="106">
        <f t="shared" ref="AC67:AC130" si="22">IFERROR(IF(Z67/AA67&lt;0,0,(Z67/AA67)),0)</f>
        <v>5.5215161031508003E-2</v>
      </c>
      <c r="AD67" s="107">
        <f t="shared" ref="AD67:AD130" si="23">IF(AC67+AB67&lt;0,0,IF(AC67+AB67&lt;100%,AC67+AB67,100%))</f>
        <v>0.18747976666851024</v>
      </c>
    </row>
    <row r="68" spans="2:30" x14ac:dyDescent="0.2">
      <c r="B68" s="102" t="s">
        <v>244</v>
      </c>
      <c r="C68" s="48" t="s">
        <v>245</v>
      </c>
      <c r="D68" s="48" t="str">
        <f t="shared" si="14"/>
        <v>No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f t="shared" si="15"/>
        <v>0</v>
      </c>
      <c r="L68" s="104">
        <f t="shared" si="16"/>
        <v>0</v>
      </c>
      <c r="M68" s="105">
        <v>23055817.829999998</v>
      </c>
      <c r="N68" s="105">
        <v>3576953.4699999997</v>
      </c>
      <c r="O68" s="105">
        <v>15135300.50387452</v>
      </c>
      <c r="P68" s="105">
        <v>0</v>
      </c>
      <c r="Q68" s="105">
        <v>0</v>
      </c>
      <c r="R68" s="104">
        <f t="shared" si="12"/>
        <v>7920517.3261254784</v>
      </c>
      <c r="S68" s="105">
        <f t="shared" si="13"/>
        <v>11497470.796125479</v>
      </c>
      <c r="T68" s="103">
        <v>0</v>
      </c>
      <c r="U68" s="103">
        <v>0</v>
      </c>
      <c r="V68" s="103">
        <v>309248558</v>
      </c>
      <c r="W68" s="103">
        <v>1865051837</v>
      </c>
      <c r="X68" s="103">
        <f t="shared" si="17"/>
        <v>11497470.796125479</v>
      </c>
      <c r="Y68" s="103">
        <f t="shared" si="18"/>
        <v>309248558</v>
      </c>
      <c r="Z68" s="103">
        <f t="shared" si="19"/>
        <v>0</v>
      </c>
      <c r="AA68" s="103">
        <f t="shared" si="20"/>
        <v>1865051837</v>
      </c>
      <c r="AB68" s="106">
        <f t="shared" si="21"/>
        <v>3.717873696964976E-2</v>
      </c>
      <c r="AC68" s="106">
        <f t="shared" si="22"/>
        <v>0</v>
      </c>
      <c r="AD68" s="107">
        <f t="shared" si="23"/>
        <v>3.717873696964976E-2</v>
      </c>
    </row>
    <row r="69" spans="2:30" x14ac:dyDescent="0.2">
      <c r="B69" s="102" t="s">
        <v>246</v>
      </c>
      <c r="C69" s="48" t="s">
        <v>247</v>
      </c>
      <c r="D69" s="48" t="str">
        <f t="shared" si="14"/>
        <v>No</v>
      </c>
      <c r="E69" s="103">
        <v>0</v>
      </c>
      <c r="F69" s="103">
        <v>0</v>
      </c>
      <c r="G69" s="103">
        <v>17734</v>
      </c>
      <c r="H69" s="103">
        <v>2597</v>
      </c>
      <c r="I69" s="103">
        <v>53623</v>
      </c>
      <c r="J69" s="103">
        <v>18092</v>
      </c>
      <c r="K69" s="103">
        <f t="shared" si="15"/>
        <v>71357</v>
      </c>
      <c r="L69" s="104">
        <f t="shared" si="16"/>
        <v>92046</v>
      </c>
      <c r="M69" s="105">
        <v>28010603.73</v>
      </c>
      <c r="N69" s="105">
        <v>2755528.3400000003</v>
      </c>
      <c r="O69" s="105">
        <v>16120477.255406694</v>
      </c>
      <c r="P69" s="105">
        <v>0</v>
      </c>
      <c r="Q69" s="105">
        <v>0</v>
      </c>
      <c r="R69" s="104">
        <f t="shared" si="12"/>
        <v>11890126.474593306</v>
      </c>
      <c r="S69" s="105">
        <f t="shared" si="13"/>
        <v>14645654.814593306</v>
      </c>
      <c r="T69" s="103">
        <v>24712788</v>
      </c>
      <c r="U69" s="103">
        <v>12645969</v>
      </c>
      <c r="V69" s="103">
        <v>457785407</v>
      </c>
      <c r="W69" s="103">
        <v>973344366</v>
      </c>
      <c r="X69" s="103">
        <f t="shared" si="17"/>
        <v>14737700.814593306</v>
      </c>
      <c r="Y69" s="103">
        <f t="shared" si="18"/>
        <v>457877453</v>
      </c>
      <c r="Z69" s="103">
        <f t="shared" si="19"/>
        <v>24641431</v>
      </c>
      <c r="AA69" s="103">
        <f t="shared" si="20"/>
        <v>973344366</v>
      </c>
      <c r="AB69" s="106">
        <f t="shared" si="21"/>
        <v>3.2186998328990239E-2</v>
      </c>
      <c r="AC69" s="106">
        <f t="shared" si="22"/>
        <v>2.5316251740650646E-2</v>
      </c>
      <c r="AD69" s="107">
        <f t="shared" si="23"/>
        <v>5.7503250069640882E-2</v>
      </c>
    </row>
    <row r="70" spans="2:30" x14ac:dyDescent="0.2">
      <c r="B70" s="102" t="s">
        <v>249</v>
      </c>
      <c r="C70" s="48" t="s">
        <v>250</v>
      </c>
      <c r="D70" s="48" t="str">
        <f t="shared" si="14"/>
        <v>No</v>
      </c>
      <c r="E70" s="103">
        <v>0</v>
      </c>
      <c r="F70" s="103">
        <v>0</v>
      </c>
      <c r="G70" s="103">
        <v>9004608.9700000007</v>
      </c>
      <c r="H70" s="103">
        <v>5796937.6100000003</v>
      </c>
      <c r="I70" s="103">
        <v>11959066.02</v>
      </c>
      <c r="J70" s="103">
        <v>6280546.1099999938</v>
      </c>
      <c r="K70" s="103">
        <f t="shared" si="15"/>
        <v>20963674.990000002</v>
      </c>
      <c r="L70" s="104">
        <f t="shared" si="16"/>
        <v>33041158.709999993</v>
      </c>
      <c r="M70" s="105">
        <v>53992331.609999999</v>
      </c>
      <c r="N70" s="105">
        <v>6591171.71</v>
      </c>
      <c r="O70" s="105">
        <v>17571873.077288058</v>
      </c>
      <c r="P70" s="105">
        <v>0</v>
      </c>
      <c r="Q70" s="105">
        <v>0</v>
      </c>
      <c r="R70" s="104">
        <f t="shared" si="12"/>
        <v>36420458.532711938</v>
      </c>
      <c r="S70" s="105">
        <f t="shared" si="13"/>
        <v>43011630.242711939</v>
      </c>
      <c r="T70" s="103">
        <v>100105392.90999988</v>
      </c>
      <c r="U70" s="103">
        <v>102900571.25</v>
      </c>
      <c r="V70" s="103">
        <v>541474333</v>
      </c>
      <c r="W70" s="103">
        <v>1867614361</v>
      </c>
      <c r="X70" s="103">
        <f t="shared" si="17"/>
        <v>76052788.95271194</v>
      </c>
      <c r="Y70" s="103">
        <f t="shared" si="18"/>
        <v>574515491.71000004</v>
      </c>
      <c r="Z70" s="103">
        <f t="shared" si="19"/>
        <v>79141717.919999868</v>
      </c>
      <c r="AA70" s="103">
        <f t="shared" si="20"/>
        <v>1867614361</v>
      </c>
      <c r="AB70" s="106">
        <f t="shared" si="21"/>
        <v>0.13237726406009839</v>
      </c>
      <c r="AC70" s="106">
        <f t="shared" si="22"/>
        <v>4.2375834954291119E-2</v>
      </c>
      <c r="AD70" s="107">
        <f t="shared" si="23"/>
        <v>0.17475309901438951</v>
      </c>
    </row>
    <row r="71" spans="2:30" x14ac:dyDescent="0.2">
      <c r="B71" s="102" t="s">
        <v>251</v>
      </c>
      <c r="C71" s="48" t="s">
        <v>252</v>
      </c>
      <c r="D71" s="48" t="str">
        <f t="shared" si="14"/>
        <v>No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f t="shared" si="15"/>
        <v>0</v>
      </c>
      <c r="L71" s="104">
        <f t="shared" si="16"/>
        <v>0</v>
      </c>
      <c r="M71" s="105">
        <v>7025007</v>
      </c>
      <c r="N71" s="105">
        <v>8127227.3500000006</v>
      </c>
      <c r="O71" s="105">
        <v>-883290.93404050916</v>
      </c>
      <c r="P71" s="105">
        <v>0</v>
      </c>
      <c r="Q71" s="105">
        <v>0</v>
      </c>
      <c r="R71" s="104">
        <f t="shared" si="12"/>
        <v>7908297.9340405092</v>
      </c>
      <c r="S71" s="105">
        <f t="shared" si="13"/>
        <v>16035525.284040511</v>
      </c>
      <c r="T71" s="103">
        <v>0</v>
      </c>
      <c r="U71" s="103">
        <v>0</v>
      </c>
      <c r="V71" s="103">
        <v>627132628</v>
      </c>
      <c r="W71" s="103">
        <v>1554668417</v>
      </c>
      <c r="X71" s="103">
        <f t="shared" si="17"/>
        <v>16035525.284040511</v>
      </c>
      <c r="Y71" s="103">
        <f t="shared" si="18"/>
        <v>627132628</v>
      </c>
      <c r="Z71" s="103">
        <f t="shared" si="19"/>
        <v>0</v>
      </c>
      <c r="AA71" s="103">
        <f t="shared" si="20"/>
        <v>1554668417</v>
      </c>
      <c r="AB71" s="106">
        <f t="shared" si="21"/>
        <v>2.5569591770690826E-2</v>
      </c>
      <c r="AC71" s="106">
        <f t="shared" si="22"/>
        <v>0</v>
      </c>
      <c r="AD71" s="107">
        <f t="shared" si="23"/>
        <v>2.5569591770690826E-2</v>
      </c>
    </row>
    <row r="72" spans="2:30" x14ac:dyDescent="0.2">
      <c r="B72" s="102" t="s">
        <v>255</v>
      </c>
      <c r="C72" s="48" t="s">
        <v>256</v>
      </c>
      <c r="D72" s="48" t="str">
        <f t="shared" si="14"/>
        <v>Yes</v>
      </c>
      <c r="E72" s="103">
        <v>0</v>
      </c>
      <c r="F72" s="103">
        <v>0</v>
      </c>
      <c r="G72" s="103">
        <v>408885.44999999995</v>
      </c>
      <c r="H72" s="103">
        <v>1380609.340000001</v>
      </c>
      <c r="I72" s="103">
        <v>33080.089999999997</v>
      </c>
      <c r="J72" s="103">
        <v>169703.3</v>
      </c>
      <c r="K72" s="103">
        <f t="shared" si="15"/>
        <v>441965.53999999992</v>
      </c>
      <c r="L72" s="104">
        <f t="shared" si="16"/>
        <v>1992278.1800000011</v>
      </c>
      <c r="M72" s="105">
        <v>3163692.9699999997</v>
      </c>
      <c r="N72" s="105">
        <v>2997153.54</v>
      </c>
      <c r="O72" s="105">
        <v>-34008.888428960898</v>
      </c>
      <c r="P72" s="105">
        <v>0</v>
      </c>
      <c r="Q72" s="105">
        <v>217195.29443373875</v>
      </c>
      <c r="R72" s="104">
        <f t="shared" si="12"/>
        <v>2980506.5639952221</v>
      </c>
      <c r="S72" s="105">
        <f t="shared" si="13"/>
        <v>5977660.1039952226</v>
      </c>
      <c r="T72" s="103">
        <v>14729762.459999997</v>
      </c>
      <c r="U72" s="103">
        <v>44780675.389999986</v>
      </c>
      <c r="V72" s="103">
        <v>56155996</v>
      </c>
      <c r="W72" s="103">
        <v>114240073</v>
      </c>
      <c r="X72" s="103">
        <f t="shared" si="17"/>
        <v>7969938.2839952242</v>
      </c>
      <c r="Y72" s="103">
        <f t="shared" si="18"/>
        <v>58148274.18</v>
      </c>
      <c r="Z72" s="103">
        <f t="shared" si="19"/>
        <v>14287796.919999998</v>
      </c>
      <c r="AA72" s="103">
        <f t="shared" si="20"/>
        <v>114240073</v>
      </c>
      <c r="AB72" s="106">
        <f t="shared" si="21"/>
        <v>0.13706233583689867</v>
      </c>
      <c r="AC72" s="106">
        <f t="shared" si="22"/>
        <v>0.12506817043087848</v>
      </c>
      <c r="AD72" s="107">
        <f t="shared" si="23"/>
        <v>0.26213050626777712</v>
      </c>
    </row>
    <row r="73" spans="2:30" x14ac:dyDescent="0.2">
      <c r="B73" s="102" t="s">
        <v>258</v>
      </c>
      <c r="C73" s="48" t="s">
        <v>259</v>
      </c>
      <c r="D73" s="48" t="str">
        <f t="shared" si="14"/>
        <v>No</v>
      </c>
      <c r="E73" s="103">
        <v>0</v>
      </c>
      <c r="F73" s="103">
        <v>0</v>
      </c>
      <c r="G73" s="103">
        <v>117526</v>
      </c>
      <c r="H73" s="103">
        <v>0</v>
      </c>
      <c r="I73" s="103">
        <v>172369.74</v>
      </c>
      <c r="J73" s="103">
        <v>27984.509999999991</v>
      </c>
      <c r="K73" s="103">
        <f t="shared" si="15"/>
        <v>289895.74</v>
      </c>
      <c r="L73" s="104">
        <f t="shared" si="16"/>
        <v>317880.25</v>
      </c>
      <c r="M73" s="105">
        <v>348752.23000000004</v>
      </c>
      <c r="N73" s="105">
        <v>316677.10000000003</v>
      </c>
      <c r="O73" s="105">
        <v>-315144.83293849556</v>
      </c>
      <c r="P73" s="105">
        <v>0</v>
      </c>
      <c r="Q73" s="105">
        <v>-180050.91367453992</v>
      </c>
      <c r="R73" s="104">
        <f t="shared" si="12"/>
        <v>843947.97661303543</v>
      </c>
      <c r="S73" s="105">
        <f t="shared" si="13"/>
        <v>1160625.0766130355</v>
      </c>
      <c r="T73" s="103">
        <v>15516</v>
      </c>
      <c r="U73" s="103">
        <v>19627</v>
      </c>
      <c r="V73" s="103">
        <v>24321282</v>
      </c>
      <c r="W73" s="103">
        <v>28151947</v>
      </c>
      <c r="X73" s="103">
        <f t="shared" si="17"/>
        <v>1478505.3266130355</v>
      </c>
      <c r="Y73" s="103">
        <f t="shared" si="18"/>
        <v>24639162.25</v>
      </c>
      <c r="Z73" s="103">
        <f t="shared" si="19"/>
        <v>-274379.74</v>
      </c>
      <c r="AA73" s="103">
        <f t="shared" si="20"/>
        <v>28151947</v>
      </c>
      <c r="AB73" s="106">
        <f t="shared" si="21"/>
        <v>6.0006314809385841E-2</v>
      </c>
      <c r="AC73" s="106">
        <f t="shared" si="22"/>
        <v>0</v>
      </c>
      <c r="AD73" s="107">
        <f t="shared" si="23"/>
        <v>6.0006314809385841E-2</v>
      </c>
    </row>
    <row r="74" spans="2:30" x14ac:dyDescent="0.2">
      <c r="B74" s="102" t="s">
        <v>262</v>
      </c>
      <c r="C74" s="48" t="s">
        <v>263</v>
      </c>
      <c r="D74" s="48" t="str">
        <f t="shared" si="14"/>
        <v>No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f t="shared" si="15"/>
        <v>0</v>
      </c>
      <c r="L74" s="104">
        <f t="shared" si="16"/>
        <v>0</v>
      </c>
      <c r="M74" s="105">
        <v>-32047.409999999996</v>
      </c>
      <c r="N74" s="105">
        <v>133195.26999999999</v>
      </c>
      <c r="O74" s="105">
        <v>-27167.760703517761</v>
      </c>
      <c r="P74" s="105">
        <v>0</v>
      </c>
      <c r="Q74" s="105">
        <v>0</v>
      </c>
      <c r="R74" s="104">
        <f t="shared" si="12"/>
        <v>-4879.6492964822355</v>
      </c>
      <c r="S74" s="105">
        <f t="shared" si="13"/>
        <v>128315.62070351775</v>
      </c>
      <c r="T74" s="103">
        <v>0</v>
      </c>
      <c r="U74" s="103">
        <v>0</v>
      </c>
      <c r="V74" s="103">
        <v>11368947</v>
      </c>
      <c r="W74" s="103">
        <v>2664139</v>
      </c>
      <c r="X74" s="103">
        <f t="shared" si="17"/>
        <v>128315.62070351775</v>
      </c>
      <c r="Y74" s="103">
        <f t="shared" si="18"/>
        <v>11368947</v>
      </c>
      <c r="Z74" s="103">
        <f t="shared" si="19"/>
        <v>0</v>
      </c>
      <c r="AA74" s="103">
        <f t="shared" si="20"/>
        <v>2664139</v>
      </c>
      <c r="AB74" s="106">
        <f t="shared" si="21"/>
        <v>1.1286500034129612E-2</v>
      </c>
      <c r="AC74" s="106">
        <f t="shared" si="22"/>
        <v>0</v>
      </c>
      <c r="AD74" s="107">
        <f t="shared" si="23"/>
        <v>1.1286500034129612E-2</v>
      </c>
    </row>
    <row r="75" spans="2:30" x14ac:dyDescent="0.2">
      <c r="B75" s="102" t="s">
        <v>265</v>
      </c>
      <c r="C75" s="48" t="s">
        <v>266</v>
      </c>
      <c r="D75" s="48" t="str">
        <f t="shared" si="14"/>
        <v>Yes</v>
      </c>
      <c r="E75" s="103">
        <v>18204398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f t="shared" si="15"/>
        <v>18204398</v>
      </c>
      <c r="L75" s="104">
        <f t="shared" si="16"/>
        <v>18204398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4">
        <f t="shared" si="12"/>
        <v>0</v>
      </c>
      <c r="S75" s="105">
        <f t="shared" si="13"/>
        <v>0</v>
      </c>
      <c r="T75" s="103">
        <v>1287786</v>
      </c>
      <c r="U75" s="103">
        <v>0</v>
      </c>
      <c r="V75" s="103">
        <v>19000614</v>
      </c>
      <c r="W75" s="103">
        <v>19000614</v>
      </c>
      <c r="X75" s="103">
        <f t="shared" si="17"/>
        <v>18204398</v>
      </c>
      <c r="Y75" s="103">
        <f t="shared" si="18"/>
        <v>37205012</v>
      </c>
      <c r="Z75" s="103">
        <f t="shared" si="19"/>
        <v>-16916612</v>
      </c>
      <c r="AA75" s="103">
        <f t="shared" si="20"/>
        <v>19000614</v>
      </c>
      <c r="AB75" s="106">
        <f t="shared" si="21"/>
        <v>0.48929961371871078</v>
      </c>
      <c r="AC75" s="106">
        <f t="shared" si="22"/>
        <v>0</v>
      </c>
      <c r="AD75" s="107">
        <f t="shared" si="23"/>
        <v>0.48929961371871078</v>
      </c>
    </row>
    <row r="76" spans="2:30" x14ac:dyDescent="0.2">
      <c r="B76" s="102" t="s">
        <v>268</v>
      </c>
      <c r="C76" s="48" t="s">
        <v>269</v>
      </c>
      <c r="D76" s="48" t="str">
        <f t="shared" si="14"/>
        <v>No</v>
      </c>
      <c r="E76" s="103">
        <v>0</v>
      </c>
      <c r="F76" s="103">
        <v>0</v>
      </c>
      <c r="G76" s="103">
        <v>1551525.6400000004</v>
      </c>
      <c r="H76" s="103">
        <v>0</v>
      </c>
      <c r="I76" s="103">
        <v>554875.05549742945</v>
      </c>
      <c r="J76" s="103">
        <v>0</v>
      </c>
      <c r="K76" s="103">
        <f t="shared" si="15"/>
        <v>2106400.6954974299</v>
      </c>
      <c r="L76" s="104">
        <f t="shared" si="16"/>
        <v>2106400.6954974299</v>
      </c>
      <c r="M76" s="105">
        <v>9317483.5100000016</v>
      </c>
      <c r="N76" s="105">
        <v>4129481.25</v>
      </c>
      <c r="O76" s="105">
        <v>-385126.25699547556</v>
      </c>
      <c r="P76" s="105">
        <v>0</v>
      </c>
      <c r="Q76" s="105">
        <v>-1374433.3290401143</v>
      </c>
      <c r="R76" s="104">
        <f t="shared" si="12"/>
        <v>11077043.09603559</v>
      </c>
      <c r="S76" s="105">
        <f t="shared" si="13"/>
        <v>15206524.34603559</v>
      </c>
      <c r="T76" s="103">
        <v>236107.71</v>
      </c>
      <c r="U76" s="103">
        <v>231396.73000000021</v>
      </c>
      <c r="V76" s="103">
        <v>72955941</v>
      </c>
      <c r="W76" s="103">
        <v>312099352</v>
      </c>
      <c r="X76" s="103">
        <f t="shared" si="17"/>
        <v>17312925.041533019</v>
      </c>
      <c r="Y76" s="103">
        <f t="shared" si="18"/>
        <v>75062341.695497423</v>
      </c>
      <c r="Z76" s="103">
        <f t="shared" si="19"/>
        <v>-1870292.98549743</v>
      </c>
      <c r="AA76" s="103">
        <f t="shared" si="20"/>
        <v>312099352</v>
      </c>
      <c r="AB76" s="106">
        <f t="shared" si="21"/>
        <v>0.23064728131938264</v>
      </c>
      <c r="AC76" s="106">
        <f t="shared" si="22"/>
        <v>0</v>
      </c>
      <c r="AD76" s="107">
        <f t="shared" si="23"/>
        <v>0.23064728131938264</v>
      </c>
    </row>
    <row r="77" spans="2:30" x14ac:dyDescent="0.2">
      <c r="B77" s="102" t="s">
        <v>272</v>
      </c>
      <c r="C77" s="48" t="s">
        <v>273</v>
      </c>
      <c r="D77" s="48" t="str">
        <f t="shared" si="14"/>
        <v>No</v>
      </c>
      <c r="E77" s="103">
        <v>0</v>
      </c>
      <c r="F77" s="103">
        <v>0</v>
      </c>
      <c r="G77" s="103">
        <v>22979</v>
      </c>
      <c r="H77" s="103">
        <v>21131</v>
      </c>
      <c r="I77" s="103">
        <v>1483217.63</v>
      </c>
      <c r="J77" s="103">
        <v>1508025.56</v>
      </c>
      <c r="K77" s="103">
        <f t="shared" si="15"/>
        <v>1506196.63</v>
      </c>
      <c r="L77" s="104">
        <f t="shared" si="16"/>
        <v>3035353.19</v>
      </c>
      <c r="M77" s="105">
        <v>20740445.409999996</v>
      </c>
      <c r="N77" s="105">
        <v>4301330.47</v>
      </c>
      <c r="O77" s="105">
        <v>5952527.4296018342</v>
      </c>
      <c r="P77" s="105">
        <v>0</v>
      </c>
      <c r="Q77" s="105">
        <v>0</v>
      </c>
      <c r="R77" s="104">
        <f t="shared" si="12"/>
        <v>14787917.980398163</v>
      </c>
      <c r="S77" s="105">
        <f t="shared" si="13"/>
        <v>19089248.450398162</v>
      </c>
      <c r="T77" s="103">
        <v>48565732</v>
      </c>
      <c r="U77" s="103">
        <v>34042324</v>
      </c>
      <c r="V77" s="103">
        <v>270545558</v>
      </c>
      <c r="W77" s="103">
        <v>1399481674</v>
      </c>
      <c r="X77" s="103">
        <f t="shared" si="17"/>
        <v>22124601.640398163</v>
      </c>
      <c r="Y77" s="103">
        <f t="shared" si="18"/>
        <v>273580911.19</v>
      </c>
      <c r="Z77" s="103">
        <f t="shared" si="19"/>
        <v>47059535.369999997</v>
      </c>
      <c r="AA77" s="103">
        <f t="shared" si="20"/>
        <v>1399481674</v>
      </c>
      <c r="AB77" s="106">
        <f t="shared" si="21"/>
        <v>8.0870414328844689E-2</v>
      </c>
      <c r="AC77" s="106">
        <f t="shared" si="22"/>
        <v>3.3626403435133512E-2</v>
      </c>
      <c r="AD77" s="107">
        <f t="shared" si="23"/>
        <v>0.1144968177639782</v>
      </c>
    </row>
    <row r="78" spans="2:30" x14ac:dyDescent="0.2">
      <c r="B78" s="102" t="s">
        <v>275</v>
      </c>
      <c r="C78" s="48" t="s">
        <v>276</v>
      </c>
      <c r="D78" s="48" t="str">
        <f t="shared" si="14"/>
        <v>No</v>
      </c>
      <c r="E78" s="103">
        <v>212398</v>
      </c>
      <c r="F78" s="103">
        <v>0</v>
      </c>
      <c r="G78" s="103">
        <v>0</v>
      </c>
      <c r="H78" s="103">
        <v>0</v>
      </c>
      <c r="I78" s="103">
        <v>25694</v>
      </c>
      <c r="J78" s="103">
        <v>628970</v>
      </c>
      <c r="K78" s="103">
        <f t="shared" si="15"/>
        <v>238092</v>
      </c>
      <c r="L78" s="104">
        <f t="shared" si="16"/>
        <v>867062</v>
      </c>
      <c r="M78" s="105">
        <v>68502.720000000001</v>
      </c>
      <c r="N78" s="105">
        <v>364579.05</v>
      </c>
      <c r="O78" s="105">
        <v>-106441.10478661749</v>
      </c>
      <c r="P78" s="105">
        <v>0</v>
      </c>
      <c r="Q78" s="105">
        <v>14967.162847534924</v>
      </c>
      <c r="R78" s="104">
        <f t="shared" si="12"/>
        <v>159976.66193908255</v>
      </c>
      <c r="S78" s="105">
        <f t="shared" si="13"/>
        <v>524555.71193908248</v>
      </c>
      <c r="T78" s="103">
        <v>590059</v>
      </c>
      <c r="U78" s="103">
        <v>1738343</v>
      </c>
      <c r="V78" s="103">
        <v>7856542</v>
      </c>
      <c r="W78" s="103">
        <v>6308716</v>
      </c>
      <c r="X78" s="103">
        <f t="shared" si="17"/>
        <v>1391617.7119390825</v>
      </c>
      <c r="Y78" s="103">
        <f t="shared" si="18"/>
        <v>8723604</v>
      </c>
      <c r="Z78" s="103">
        <f t="shared" si="19"/>
        <v>351967</v>
      </c>
      <c r="AA78" s="103">
        <f t="shared" si="20"/>
        <v>6308716</v>
      </c>
      <c r="AB78" s="106">
        <f t="shared" si="21"/>
        <v>0.15952325574832174</v>
      </c>
      <c r="AC78" s="106">
        <f t="shared" si="22"/>
        <v>5.5790591936615945E-2</v>
      </c>
      <c r="AD78" s="107">
        <f t="shared" si="23"/>
        <v>0.21531384768493769</v>
      </c>
    </row>
    <row r="79" spans="2:30" x14ac:dyDescent="0.2">
      <c r="B79" s="102" t="s">
        <v>279</v>
      </c>
      <c r="C79" s="48" t="s">
        <v>280</v>
      </c>
      <c r="D79" s="48" t="str">
        <f t="shared" si="14"/>
        <v>No</v>
      </c>
      <c r="E79" s="103">
        <v>0</v>
      </c>
      <c r="F79" s="103">
        <v>0</v>
      </c>
      <c r="G79" s="103">
        <v>0</v>
      </c>
      <c r="H79" s="103">
        <v>0</v>
      </c>
      <c r="I79" s="103">
        <v>405984</v>
      </c>
      <c r="J79" s="103">
        <v>203748.58999999997</v>
      </c>
      <c r="K79" s="103">
        <f t="shared" si="15"/>
        <v>405984</v>
      </c>
      <c r="L79" s="104">
        <f t="shared" si="16"/>
        <v>609732.59</v>
      </c>
      <c r="M79" s="105">
        <v>16175155.92</v>
      </c>
      <c r="N79" s="105">
        <v>5569966.7999999998</v>
      </c>
      <c r="O79" s="105">
        <v>5539569.9105510302</v>
      </c>
      <c r="P79" s="105">
        <v>0</v>
      </c>
      <c r="Q79" s="105">
        <v>0</v>
      </c>
      <c r="R79" s="104">
        <f t="shared" si="12"/>
        <v>10635586.00944897</v>
      </c>
      <c r="S79" s="105">
        <f t="shared" si="13"/>
        <v>16205552.809448969</v>
      </c>
      <c r="T79" s="103">
        <v>34123910</v>
      </c>
      <c r="U79" s="103">
        <v>31971637</v>
      </c>
      <c r="V79" s="103">
        <v>282922818</v>
      </c>
      <c r="W79" s="103">
        <v>638805190</v>
      </c>
      <c r="X79" s="103">
        <f t="shared" si="17"/>
        <v>16815285.399448968</v>
      </c>
      <c r="Y79" s="103">
        <f t="shared" si="18"/>
        <v>283532550.58999997</v>
      </c>
      <c r="Z79" s="103">
        <f t="shared" si="19"/>
        <v>33717926</v>
      </c>
      <c r="AA79" s="103">
        <f t="shared" si="20"/>
        <v>638805190</v>
      </c>
      <c r="AB79" s="106">
        <f t="shared" si="21"/>
        <v>5.9306366639238474E-2</v>
      </c>
      <c r="AC79" s="106">
        <f t="shared" si="22"/>
        <v>5.2782799087778234E-2</v>
      </c>
      <c r="AD79" s="107">
        <f t="shared" si="23"/>
        <v>0.11208916572701672</v>
      </c>
    </row>
    <row r="80" spans="2:30" x14ac:dyDescent="0.2">
      <c r="B80" s="102" t="s">
        <v>281</v>
      </c>
      <c r="C80" s="48" t="s">
        <v>282</v>
      </c>
      <c r="D80" s="48" t="str">
        <f t="shared" si="14"/>
        <v>No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f t="shared" si="15"/>
        <v>0</v>
      </c>
      <c r="L80" s="104">
        <f t="shared" si="16"/>
        <v>0</v>
      </c>
      <c r="M80" s="105">
        <v>10256347.77</v>
      </c>
      <c r="N80" s="105">
        <v>1824683.0599999998</v>
      </c>
      <c r="O80" s="105">
        <v>4993303.0800563386</v>
      </c>
      <c r="P80" s="105">
        <v>0</v>
      </c>
      <c r="Q80" s="105">
        <v>0</v>
      </c>
      <c r="R80" s="104">
        <f t="shared" si="12"/>
        <v>5263044.689943661</v>
      </c>
      <c r="S80" s="105">
        <f t="shared" si="13"/>
        <v>7087727.7499436606</v>
      </c>
      <c r="T80" s="103">
        <v>0</v>
      </c>
      <c r="U80" s="103">
        <v>0</v>
      </c>
      <c r="V80" s="103">
        <v>234131427</v>
      </c>
      <c r="W80" s="103">
        <v>1495383577</v>
      </c>
      <c r="X80" s="103">
        <f t="shared" si="17"/>
        <v>7087727.7499436606</v>
      </c>
      <c r="Y80" s="103">
        <f t="shared" si="18"/>
        <v>234131427</v>
      </c>
      <c r="Z80" s="103">
        <f t="shared" si="19"/>
        <v>0</v>
      </c>
      <c r="AA80" s="103">
        <f t="shared" si="20"/>
        <v>1495383577</v>
      </c>
      <c r="AB80" s="106">
        <f t="shared" si="21"/>
        <v>3.027243220084103E-2</v>
      </c>
      <c r="AC80" s="106">
        <f t="shared" si="22"/>
        <v>0</v>
      </c>
      <c r="AD80" s="107">
        <f t="shared" si="23"/>
        <v>3.027243220084103E-2</v>
      </c>
    </row>
    <row r="81" spans="2:30" x14ac:dyDescent="0.2">
      <c r="B81" s="102" t="s">
        <v>283</v>
      </c>
      <c r="C81" s="48" t="s">
        <v>284</v>
      </c>
      <c r="D81" s="48" t="str">
        <f t="shared" si="14"/>
        <v>No</v>
      </c>
      <c r="E81" s="103">
        <v>0</v>
      </c>
      <c r="F81" s="103">
        <v>0</v>
      </c>
      <c r="G81" s="103">
        <v>475985.66000000003</v>
      </c>
      <c r="H81" s="103">
        <v>365721.46999999991</v>
      </c>
      <c r="I81" s="103">
        <v>232871.0647863909</v>
      </c>
      <c r="J81" s="103">
        <v>17242.509999999998</v>
      </c>
      <c r="K81" s="103">
        <f t="shared" si="15"/>
        <v>708856.7247863909</v>
      </c>
      <c r="L81" s="104">
        <f t="shared" si="16"/>
        <v>1091820.7047863908</v>
      </c>
      <c r="M81" s="105">
        <v>1663011.6099999999</v>
      </c>
      <c r="N81" s="105">
        <v>727655.16</v>
      </c>
      <c r="O81" s="105">
        <v>878553.78904308192</v>
      </c>
      <c r="P81" s="105">
        <v>0</v>
      </c>
      <c r="Q81" s="105">
        <v>298192.22013749048</v>
      </c>
      <c r="R81" s="104">
        <f t="shared" si="12"/>
        <v>486265.60081942746</v>
      </c>
      <c r="S81" s="105">
        <f t="shared" si="13"/>
        <v>1213920.7608194274</v>
      </c>
      <c r="T81" s="103">
        <v>0</v>
      </c>
      <c r="U81" s="103">
        <v>0</v>
      </c>
      <c r="V81" s="103">
        <v>20727071</v>
      </c>
      <c r="W81" s="103">
        <v>31008168</v>
      </c>
      <c r="X81" s="103">
        <f t="shared" si="17"/>
        <v>2305741.4656058182</v>
      </c>
      <c r="Y81" s="103">
        <f t="shared" si="18"/>
        <v>21818891.70478639</v>
      </c>
      <c r="Z81" s="103">
        <f t="shared" si="19"/>
        <v>-708856.7247863909</v>
      </c>
      <c r="AA81" s="103">
        <f t="shared" si="20"/>
        <v>31008168</v>
      </c>
      <c r="AB81" s="106">
        <f t="shared" si="21"/>
        <v>0.10567637883733617</v>
      </c>
      <c r="AC81" s="106">
        <f t="shared" si="22"/>
        <v>0</v>
      </c>
      <c r="AD81" s="107">
        <f t="shared" si="23"/>
        <v>0.10567637883733617</v>
      </c>
    </row>
    <row r="82" spans="2:30" x14ac:dyDescent="0.2">
      <c r="B82" s="102" t="s">
        <v>286</v>
      </c>
      <c r="C82" s="48" t="s">
        <v>287</v>
      </c>
      <c r="D82" s="48" t="str">
        <f t="shared" si="14"/>
        <v>No</v>
      </c>
      <c r="E82" s="103">
        <v>0</v>
      </c>
      <c r="F82" s="103">
        <v>0</v>
      </c>
      <c r="G82" s="103">
        <v>3305324.7100000004</v>
      </c>
      <c r="H82" s="103">
        <v>8008792.2700000042</v>
      </c>
      <c r="I82" s="103">
        <v>657388.81000000006</v>
      </c>
      <c r="J82" s="103">
        <v>3249223.9599999995</v>
      </c>
      <c r="K82" s="103">
        <f t="shared" si="15"/>
        <v>3962713.5200000005</v>
      </c>
      <c r="L82" s="104">
        <f t="shared" si="16"/>
        <v>15220729.750000004</v>
      </c>
      <c r="M82" s="105">
        <v>44298205.259999998</v>
      </c>
      <c r="N82" s="105">
        <v>11683267.42</v>
      </c>
      <c r="O82" s="105">
        <v>24559721.496463638</v>
      </c>
      <c r="P82" s="105">
        <v>0</v>
      </c>
      <c r="Q82" s="105">
        <v>0</v>
      </c>
      <c r="R82" s="104">
        <f t="shared" si="12"/>
        <v>19738483.76353636</v>
      </c>
      <c r="S82" s="105">
        <f t="shared" si="13"/>
        <v>31421751.183536358</v>
      </c>
      <c r="T82" s="103">
        <v>101133827.88</v>
      </c>
      <c r="U82" s="103">
        <v>136315647.54000261</v>
      </c>
      <c r="V82" s="103">
        <v>434743140</v>
      </c>
      <c r="W82" s="103">
        <v>1143829069</v>
      </c>
      <c r="X82" s="103">
        <f t="shared" si="17"/>
        <v>46642480.933536366</v>
      </c>
      <c r="Y82" s="103">
        <f t="shared" si="18"/>
        <v>449963869.75</v>
      </c>
      <c r="Z82" s="103">
        <f t="shared" si="19"/>
        <v>97171114.359999999</v>
      </c>
      <c r="AA82" s="103">
        <f t="shared" si="20"/>
        <v>1143829069</v>
      </c>
      <c r="AB82" s="106">
        <f t="shared" si="21"/>
        <v>0.10365828029581783</v>
      </c>
      <c r="AC82" s="106">
        <f t="shared" si="22"/>
        <v>8.4952478472113388E-2</v>
      </c>
      <c r="AD82" s="107">
        <f t="shared" si="23"/>
        <v>0.18861075876793121</v>
      </c>
    </row>
    <row r="83" spans="2:30" x14ac:dyDescent="0.2">
      <c r="B83" s="102" t="s">
        <v>288</v>
      </c>
      <c r="C83" s="48" t="s">
        <v>289</v>
      </c>
      <c r="D83" s="48" t="str">
        <f t="shared" si="14"/>
        <v>No</v>
      </c>
      <c r="E83" s="103">
        <v>0</v>
      </c>
      <c r="F83" s="103">
        <v>0</v>
      </c>
      <c r="G83" s="103">
        <v>0</v>
      </c>
      <c r="H83" s="103">
        <v>0</v>
      </c>
      <c r="I83" s="103">
        <v>0</v>
      </c>
      <c r="J83" s="103">
        <v>0</v>
      </c>
      <c r="K83" s="103">
        <f t="shared" si="15"/>
        <v>0</v>
      </c>
      <c r="L83" s="104">
        <f t="shared" si="16"/>
        <v>0</v>
      </c>
      <c r="M83" s="105">
        <v>368033.59999999974</v>
      </c>
      <c r="N83" s="105">
        <v>4604910.4800000004</v>
      </c>
      <c r="O83" s="105">
        <v>-1762255.1115828941</v>
      </c>
      <c r="P83" s="105">
        <v>0</v>
      </c>
      <c r="Q83" s="105">
        <v>0</v>
      </c>
      <c r="R83" s="104">
        <f t="shared" si="12"/>
        <v>2130288.711582894</v>
      </c>
      <c r="S83" s="105">
        <f t="shared" si="13"/>
        <v>6735199.191582894</v>
      </c>
      <c r="T83" s="103">
        <v>0</v>
      </c>
      <c r="U83" s="103">
        <v>0</v>
      </c>
      <c r="V83" s="103">
        <v>83797220</v>
      </c>
      <c r="W83" s="103">
        <v>118537696</v>
      </c>
      <c r="X83" s="103">
        <f t="shared" si="17"/>
        <v>6735199.191582894</v>
      </c>
      <c r="Y83" s="103">
        <f t="shared" si="18"/>
        <v>83797220</v>
      </c>
      <c r="Z83" s="103">
        <f t="shared" si="19"/>
        <v>0</v>
      </c>
      <c r="AA83" s="103">
        <f t="shared" si="20"/>
        <v>118537696</v>
      </c>
      <c r="AB83" s="106">
        <f t="shared" si="21"/>
        <v>8.0374971766162331E-2</v>
      </c>
      <c r="AC83" s="106">
        <f t="shared" si="22"/>
        <v>0</v>
      </c>
      <c r="AD83" s="107">
        <f t="shared" si="23"/>
        <v>8.0374971766162331E-2</v>
      </c>
    </row>
    <row r="84" spans="2:30" x14ac:dyDescent="0.2">
      <c r="B84" s="102" t="s">
        <v>290</v>
      </c>
      <c r="C84" s="48" t="s">
        <v>291</v>
      </c>
      <c r="D84" s="48" t="str">
        <f t="shared" si="14"/>
        <v>No</v>
      </c>
      <c r="E84" s="103">
        <v>561449.00611921109</v>
      </c>
      <c r="F84" s="103">
        <v>0</v>
      </c>
      <c r="G84" s="103">
        <v>0</v>
      </c>
      <c r="H84" s="103">
        <v>199817</v>
      </c>
      <c r="I84" s="103">
        <v>751915.16</v>
      </c>
      <c r="J84" s="103">
        <v>0</v>
      </c>
      <c r="K84" s="103">
        <f t="shared" si="15"/>
        <v>1313364.1661192111</v>
      </c>
      <c r="L84" s="104">
        <f t="shared" si="16"/>
        <v>1513181.1661192111</v>
      </c>
      <c r="M84" s="105">
        <v>35894934.68</v>
      </c>
      <c r="N84" s="105">
        <v>30043760.009999998</v>
      </c>
      <c r="O84" s="105">
        <v>0</v>
      </c>
      <c r="P84" s="105">
        <v>0</v>
      </c>
      <c r="Q84" s="105">
        <v>0</v>
      </c>
      <c r="R84" s="104">
        <f t="shared" si="12"/>
        <v>35894934.68</v>
      </c>
      <c r="S84" s="105">
        <f t="shared" si="13"/>
        <v>65938694.689999998</v>
      </c>
      <c r="T84" s="103">
        <v>93713470.849999994</v>
      </c>
      <c r="U84" s="103">
        <v>243003812.15000001</v>
      </c>
      <c r="V84" s="103">
        <v>3982982020</v>
      </c>
      <c r="W84" s="103">
        <v>2521027312</v>
      </c>
      <c r="X84" s="103">
        <f t="shared" si="17"/>
        <v>67451875.856119215</v>
      </c>
      <c r="Y84" s="103">
        <f t="shared" si="18"/>
        <v>3984495201.1661191</v>
      </c>
      <c r="Z84" s="103">
        <f t="shared" si="19"/>
        <v>92400106.683880776</v>
      </c>
      <c r="AA84" s="103">
        <f t="shared" si="20"/>
        <v>2521027312</v>
      </c>
      <c r="AB84" s="106">
        <f t="shared" si="21"/>
        <v>1.6928587550156533E-2</v>
      </c>
      <c r="AC84" s="106">
        <f t="shared" si="22"/>
        <v>3.6651767414045681E-2</v>
      </c>
      <c r="AD84" s="107">
        <f t="shared" si="23"/>
        <v>5.3580354964202215E-2</v>
      </c>
    </row>
    <row r="85" spans="2:30" x14ac:dyDescent="0.2">
      <c r="B85" s="102" t="s">
        <v>292</v>
      </c>
      <c r="C85" s="48" t="s">
        <v>293</v>
      </c>
      <c r="D85" s="48" t="str">
        <f t="shared" si="14"/>
        <v>No</v>
      </c>
      <c r="E85" s="103">
        <v>0</v>
      </c>
      <c r="F85" s="103">
        <v>0</v>
      </c>
      <c r="G85" s="103">
        <v>106409.43000000001</v>
      </c>
      <c r="H85" s="103">
        <v>0</v>
      </c>
      <c r="I85" s="103">
        <v>98982.489999999991</v>
      </c>
      <c r="J85" s="103">
        <v>0</v>
      </c>
      <c r="K85" s="103">
        <f t="shared" si="15"/>
        <v>205391.91999999998</v>
      </c>
      <c r="L85" s="104">
        <f t="shared" si="16"/>
        <v>205391.91999999998</v>
      </c>
      <c r="M85" s="105">
        <v>474291.15</v>
      </c>
      <c r="N85" s="105">
        <v>751697.24</v>
      </c>
      <c r="O85" s="105">
        <v>114810.43863635801</v>
      </c>
      <c r="P85" s="105">
        <v>0</v>
      </c>
      <c r="Q85" s="105">
        <v>-38472.811273895219</v>
      </c>
      <c r="R85" s="104">
        <f t="shared" si="12"/>
        <v>397953.52263753721</v>
      </c>
      <c r="S85" s="105">
        <f t="shared" si="13"/>
        <v>1149650.7626375372</v>
      </c>
      <c r="T85" s="103">
        <v>538439.68000000017</v>
      </c>
      <c r="U85" s="103">
        <v>2398512.1800000002</v>
      </c>
      <c r="V85" s="103">
        <v>21563974</v>
      </c>
      <c r="W85" s="103">
        <v>10263793</v>
      </c>
      <c r="X85" s="103">
        <f t="shared" si="17"/>
        <v>1355042.6826375371</v>
      </c>
      <c r="Y85" s="103">
        <f t="shared" si="18"/>
        <v>21769365.920000002</v>
      </c>
      <c r="Z85" s="103">
        <f t="shared" si="19"/>
        <v>333047.76000000018</v>
      </c>
      <c r="AA85" s="103">
        <f t="shared" si="20"/>
        <v>10263793</v>
      </c>
      <c r="AB85" s="106">
        <f t="shared" si="21"/>
        <v>6.224539050044766E-2</v>
      </c>
      <c r="AC85" s="106">
        <f t="shared" si="22"/>
        <v>3.2448799386347739E-2</v>
      </c>
      <c r="AD85" s="107">
        <f t="shared" si="23"/>
        <v>9.4694189886795399E-2</v>
      </c>
    </row>
    <row r="86" spans="2:30" x14ac:dyDescent="0.2">
      <c r="B86" s="102" t="s">
        <v>295</v>
      </c>
      <c r="C86" s="48" t="s">
        <v>296</v>
      </c>
      <c r="D86" s="48" t="str">
        <f t="shared" si="14"/>
        <v>No</v>
      </c>
      <c r="E86" s="103">
        <v>0</v>
      </c>
      <c r="F86" s="103">
        <v>0</v>
      </c>
      <c r="G86" s="103">
        <v>340660</v>
      </c>
      <c r="H86" s="103">
        <v>20602</v>
      </c>
      <c r="I86" s="103">
        <v>560237</v>
      </c>
      <c r="J86" s="103">
        <v>47834</v>
      </c>
      <c r="K86" s="103">
        <f t="shared" si="15"/>
        <v>900897</v>
      </c>
      <c r="L86" s="104">
        <f t="shared" si="16"/>
        <v>969333</v>
      </c>
      <c r="M86" s="105">
        <v>104350467.36</v>
      </c>
      <c r="N86" s="105">
        <v>11594706.4</v>
      </c>
      <c r="O86" s="105">
        <v>55800664.998347938</v>
      </c>
      <c r="P86" s="105">
        <v>0</v>
      </c>
      <c r="Q86" s="105">
        <v>0</v>
      </c>
      <c r="R86" s="104">
        <f t="shared" si="12"/>
        <v>48549802.361652061</v>
      </c>
      <c r="S86" s="105">
        <f t="shared" si="13"/>
        <v>60144508.76165206</v>
      </c>
      <c r="T86" s="103">
        <v>99214355</v>
      </c>
      <c r="U86" s="103">
        <v>54931167</v>
      </c>
      <c r="V86" s="103">
        <v>909925126</v>
      </c>
      <c r="W86" s="103">
        <v>2535402453</v>
      </c>
      <c r="X86" s="103">
        <f t="shared" si="17"/>
        <v>61113841.76165206</v>
      </c>
      <c r="Y86" s="103">
        <f t="shared" si="18"/>
        <v>910894459</v>
      </c>
      <c r="Z86" s="103">
        <f t="shared" si="19"/>
        <v>98313458</v>
      </c>
      <c r="AA86" s="103">
        <f t="shared" si="20"/>
        <v>2535402453</v>
      </c>
      <c r="AB86" s="106">
        <f t="shared" si="21"/>
        <v>6.7092121549124556E-2</v>
      </c>
      <c r="AC86" s="106">
        <f t="shared" si="22"/>
        <v>3.8776273125267026E-2</v>
      </c>
      <c r="AD86" s="107">
        <f t="shared" si="23"/>
        <v>0.10586839467439157</v>
      </c>
    </row>
    <row r="87" spans="2:30" x14ac:dyDescent="0.2">
      <c r="B87" s="102" t="s">
        <v>298</v>
      </c>
      <c r="C87" s="48" t="s">
        <v>299</v>
      </c>
      <c r="D87" s="48" t="str">
        <f t="shared" si="14"/>
        <v>No</v>
      </c>
      <c r="E87" s="103">
        <v>0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f t="shared" si="15"/>
        <v>0</v>
      </c>
      <c r="L87" s="104">
        <f t="shared" si="16"/>
        <v>0</v>
      </c>
      <c r="M87" s="105">
        <v>22705445.349999998</v>
      </c>
      <c r="N87" s="105">
        <v>5058404.3699999992</v>
      </c>
      <c r="O87" s="105">
        <v>8277866.0340490891</v>
      </c>
      <c r="P87" s="105">
        <v>0</v>
      </c>
      <c r="Q87" s="105">
        <v>0</v>
      </c>
      <c r="R87" s="104">
        <f t="shared" si="12"/>
        <v>14427579.315950908</v>
      </c>
      <c r="S87" s="105">
        <f t="shared" si="13"/>
        <v>19485983.685950905</v>
      </c>
      <c r="T87" s="103">
        <v>38599854.390000001</v>
      </c>
      <c r="U87" s="103">
        <v>31887799.399999999</v>
      </c>
      <c r="V87" s="103">
        <v>119683624</v>
      </c>
      <c r="W87" s="103">
        <v>650433323</v>
      </c>
      <c r="X87" s="103">
        <f t="shared" si="17"/>
        <v>19485983.685950905</v>
      </c>
      <c r="Y87" s="103">
        <f t="shared" si="18"/>
        <v>119683624</v>
      </c>
      <c r="Z87" s="103">
        <f t="shared" si="19"/>
        <v>38599854.390000001</v>
      </c>
      <c r="AA87" s="103">
        <f t="shared" si="20"/>
        <v>650433323</v>
      </c>
      <c r="AB87" s="106">
        <f t="shared" si="21"/>
        <v>0.16281244697228509</v>
      </c>
      <c r="AC87" s="106">
        <f t="shared" si="22"/>
        <v>5.9344829093265876E-2</v>
      </c>
      <c r="AD87" s="107">
        <f t="shared" si="23"/>
        <v>0.22215727606555097</v>
      </c>
    </row>
    <row r="88" spans="2:30" x14ac:dyDescent="0.2">
      <c r="B88" s="102" t="s">
        <v>301</v>
      </c>
      <c r="C88" s="48" t="s">
        <v>302</v>
      </c>
      <c r="D88" s="48" t="str">
        <f t="shared" si="14"/>
        <v>Yes</v>
      </c>
      <c r="E88" s="103">
        <v>7103824</v>
      </c>
      <c r="F88" s="103">
        <v>0</v>
      </c>
      <c r="G88" s="103">
        <v>0</v>
      </c>
      <c r="H88" s="103">
        <v>0</v>
      </c>
      <c r="I88" s="103">
        <v>1005635</v>
      </c>
      <c r="J88" s="103">
        <v>34599819</v>
      </c>
      <c r="K88" s="103">
        <f t="shared" si="15"/>
        <v>8109459</v>
      </c>
      <c r="L88" s="104">
        <f t="shared" si="16"/>
        <v>42709278</v>
      </c>
      <c r="M88" s="105">
        <v>948067.05</v>
      </c>
      <c r="N88" s="105">
        <v>585365.59000000008</v>
      </c>
      <c r="O88" s="105">
        <v>-463081.04662016721</v>
      </c>
      <c r="P88" s="105">
        <v>0</v>
      </c>
      <c r="Q88" s="105">
        <v>264882.50885024393</v>
      </c>
      <c r="R88" s="104">
        <f t="shared" si="12"/>
        <v>1146265.5877699233</v>
      </c>
      <c r="S88" s="105">
        <f t="shared" si="13"/>
        <v>1731631.1777699233</v>
      </c>
      <c r="T88" s="103">
        <v>1403419</v>
      </c>
      <c r="U88" s="103">
        <v>6821738</v>
      </c>
      <c r="V88" s="103">
        <v>17209505</v>
      </c>
      <c r="W88" s="103">
        <v>6983680</v>
      </c>
      <c r="X88" s="103">
        <f t="shared" si="17"/>
        <v>44440909.177769922</v>
      </c>
      <c r="Y88" s="103">
        <f t="shared" si="18"/>
        <v>59918783</v>
      </c>
      <c r="Z88" s="103">
        <f t="shared" si="19"/>
        <v>-6706040</v>
      </c>
      <c r="AA88" s="103">
        <f t="shared" si="20"/>
        <v>6983680</v>
      </c>
      <c r="AB88" s="106">
        <f t="shared" si="21"/>
        <v>0.74168577785983936</v>
      </c>
      <c r="AC88" s="106">
        <f t="shared" si="22"/>
        <v>0</v>
      </c>
      <c r="AD88" s="107">
        <f t="shared" si="23"/>
        <v>0.74168577785983936</v>
      </c>
    </row>
    <row r="89" spans="2:30" x14ac:dyDescent="0.2">
      <c r="B89" s="102" t="s">
        <v>304</v>
      </c>
      <c r="C89" s="48" t="s">
        <v>305</v>
      </c>
      <c r="D89" s="48" t="str">
        <f t="shared" si="14"/>
        <v>Yes</v>
      </c>
      <c r="E89" s="103">
        <v>0</v>
      </c>
      <c r="F89" s="103">
        <v>0</v>
      </c>
      <c r="G89" s="103">
        <v>0</v>
      </c>
      <c r="H89" s="103">
        <v>0</v>
      </c>
      <c r="I89" s="103">
        <v>10515</v>
      </c>
      <c r="J89" s="103">
        <v>46178</v>
      </c>
      <c r="K89" s="103">
        <f t="shared" si="15"/>
        <v>10515</v>
      </c>
      <c r="L89" s="104">
        <f t="shared" si="16"/>
        <v>56693</v>
      </c>
      <c r="M89" s="105">
        <v>430763.1</v>
      </c>
      <c r="N89" s="105">
        <v>1127755.32</v>
      </c>
      <c r="O89" s="105">
        <v>-284138.64072249481</v>
      </c>
      <c r="P89" s="105">
        <v>0</v>
      </c>
      <c r="Q89" s="105">
        <v>-749.17947548082884</v>
      </c>
      <c r="R89" s="104">
        <f t="shared" si="12"/>
        <v>715650.92019797559</v>
      </c>
      <c r="S89" s="105">
        <f t="shared" si="13"/>
        <v>1843406.2401979757</v>
      </c>
      <c r="T89" s="103">
        <v>1706949</v>
      </c>
      <c r="U89" s="103">
        <v>7496098</v>
      </c>
      <c r="V89" s="103">
        <v>17080806</v>
      </c>
      <c r="W89" s="103">
        <v>10763609</v>
      </c>
      <c r="X89" s="103">
        <f t="shared" si="17"/>
        <v>1900099.2401979757</v>
      </c>
      <c r="Y89" s="103">
        <f t="shared" si="18"/>
        <v>17137499</v>
      </c>
      <c r="Z89" s="103">
        <f t="shared" si="19"/>
        <v>1696434</v>
      </c>
      <c r="AA89" s="103">
        <f t="shared" si="20"/>
        <v>10763609</v>
      </c>
      <c r="AB89" s="106">
        <f t="shared" si="21"/>
        <v>0.11087377686779008</v>
      </c>
      <c r="AC89" s="106">
        <f t="shared" si="22"/>
        <v>0.15760828918999195</v>
      </c>
      <c r="AD89" s="107">
        <f t="shared" si="23"/>
        <v>0.26848206605778202</v>
      </c>
    </row>
    <row r="90" spans="2:30" x14ac:dyDescent="0.2">
      <c r="B90" s="102" t="s">
        <v>308</v>
      </c>
      <c r="C90" s="48" t="s">
        <v>309</v>
      </c>
      <c r="D90" s="48" t="str">
        <f t="shared" si="14"/>
        <v>No</v>
      </c>
      <c r="E90" s="103">
        <v>131758</v>
      </c>
      <c r="F90" s="103">
        <v>0</v>
      </c>
      <c r="G90" s="103">
        <v>0</v>
      </c>
      <c r="H90" s="103">
        <v>0</v>
      </c>
      <c r="I90" s="103">
        <v>29806</v>
      </c>
      <c r="J90" s="103">
        <v>940312</v>
      </c>
      <c r="K90" s="103">
        <f t="shared" si="15"/>
        <v>161564</v>
      </c>
      <c r="L90" s="104">
        <f t="shared" si="16"/>
        <v>1101876</v>
      </c>
      <c r="M90" s="105">
        <v>1361.4800000000005</v>
      </c>
      <c r="N90" s="105">
        <v>136429.84</v>
      </c>
      <c r="O90" s="105">
        <v>-10795.602864718599</v>
      </c>
      <c r="P90" s="105">
        <v>0</v>
      </c>
      <c r="Q90" s="105">
        <v>-1665.3701766418199</v>
      </c>
      <c r="R90" s="104">
        <f t="shared" si="12"/>
        <v>13822.453041360419</v>
      </c>
      <c r="S90" s="105">
        <f t="shared" si="13"/>
        <v>150252.29304136042</v>
      </c>
      <c r="T90" s="103">
        <v>79962</v>
      </c>
      <c r="U90" s="103">
        <v>561819</v>
      </c>
      <c r="V90" s="103">
        <v>7359630</v>
      </c>
      <c r="W90" s="103">
        <v>953549</v>
      </c>
      <c r="X90" s="103">
        <f t="shared" si="17"/>
        <v>1252128.2930413603</v>
      </c>
      <c r="Y90" s="103">
        <f t="shared" si="18"/>
        <v>8461506</v>
      </c>
      <c r="Z90" s="103">
        <f t="shared" si="19"/>
        <v>-81602</v>
      </c>
      <c r="AA90" s="103">
        <f t="shared" si="20"/>
        <v>953549</v>
      </c>
      <c r="AB90" s="106">
        <f t="shared" si="21"/>
        <v>0.14797936597118294</v>
      </c>
      <c r="AC90" s="106">
        <f t="shared" si="22"/>
        <v>0</v>
      </c>
      <c r="AD90" s="107">
        <f t="shared" si="23"/>
        <v>0.14797936597118294</v>
      </c>
    </row>
    <row r="91" spans="2:30" x14ac:dyDescent="0.2">
      <c r="B91" s="102" t="s">
        <v>311</v>
      </c>
      <c r="C91" s="48" t="s">
        <v>312</v>
      </c>
      <c r="D91" s="48" t="str">
        <f t="shared" si="14"/>
        <v>No</v>
      </c>
      <c r="E91" s="103">
        <v>0</v>
      </c>
      <c r="F91" s="103">
        <v>0</v>
      </c>
      <c r="G91" s="103">
        <v>134190.19</v>
      </c>
      <c r="H91" s="103">
        <v>117026.43000000001</v>
      </c>
      <c r="I91" s="103">
        <v>67590.510000000009</v>
      </c>
      <c r="J91" s="103">
        <v>129268.19</v>
      </c>
      <c r="K91" s="103">
        <f t="shared" si="15"/>
        <v>201780.7</v>
      </c>
      <c r="L91" s="104">
        <f t="shared" si="16"/>
        <v>448075.32</v>
      </c>
      <c r="M91" s="105">
        <v>3749451.8700000006</v>
      </c>
      <c r="N91" s="105">
        <v>3201070.85</v>
      </c>
      <c r="O91" s="105">
        <v>-1021218.795724234</v>
      </c>
      <c r="P91" s="105">
        <v>0</v>
      </c>
      <c r="Q91" s="105">
        <v>-1695019.9757521038</v>
      </c>
      <c r="R91" s="104">
        <f t="shared" si="12"/>
        <v>6465690.6414763387</v>
      </c>
      <c r="S91" s="105">
        <f t="shared" si="13"/>
        <v>9666761.4914763384</v>
      </c>
      <c r="T91" s="103">
        <v>3417690.69</v>
      </c>
      <c r="U91" s="103">
        <v>11894546.859999999</v>
      </c>
      <c r="V91" s="103">
        <v>49784091</v>
      </c>
      <c r="W91" s="103">
        <v>82201247</v>
      </c>
      <c r="X91" s="103">
        <f t="shared" si="17"/>
        <v>10114836.811476339</v>
      </c>
      <c r="Y91" s="103">
        <f t="shared" si="18"/>
        <v>50232166.32</v>
      </c>
      <c r="Z91" s="103">
        <f t="shared" si="19"/>
        <v>3215909.9899999998</v>
      </c>
      <c r="AA91" s="103">
        <f t="shared" si="20"/>
        <v>82201247</v>
      </c>
      <c r="AB91" s="106">
        <f t="shared" si="21"/>
        <v>0.20136174790950839</v>
      </c>
      <c r="AC91" s="106">
        <f t="shared" si="22"/>
        <v>3.9122399079906896E-2</v>
      </c>
      <c r="AD91" s="107">
        <f t="shared" si="23"/>
        <v>0.24048414698941528</v>
      </c>
    </row>
    <row r="92" spans="2:30" x14ac:dyDescent="0.2">
      <c r="B92" s="102" t="s">
        <v>315</v>
      </c>
      <c r="C92" s="48" t="s">
        <v>316</v>
      </c>
      <c r="D92" s="48" t="str">
        <f t="shared" si="14"/>
        <v>No</v>
      </c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f t="shared" si="15"/>
        <v>0</v>
      </c>
      <c r="L92" s="104">
        <f t="shared" si="16"/>
        <v>0</v>
      </c>
      <c r="M92" s="105">
        <v>21095280.25</v>
      </c>
      <c r="N92" s="105">
        <v>2585251.3400000003</v>
      </c>
      <c r="O92" s="105">
        <v>8706796.1692208834</v>
      </c>
      <c r="P92" s="105">
        <v>0</v>
      </c>
      <c r="Q92" s="105">
        <v>0</v>
      </c>
      <c r="R92" s="104">
        <f t="shared" si="12"/>
        <v>12388484.080779117</v>
      </c>
      <c r="S92" s="105">
        <f t="shared" si="13"/>
        <v>14973735.420779116</v>
      </c>
      <c r="T92" s="103">
        <v>0</v>
      </c>
      <c r="U92" s="103">
        <v>0</v>
      </c>
      <c r="V92" s="103">
        <v>252022208</v>
      </c>
      <c r="W92" s="103">
        <v>1561953905</v>
      </c>
      <c r="X92" s="103">
        <f t="shared" si="17"/>
        <v>14973735.420779116</v>
      </c>
      <c r="Y92" s="103">
        <f t="shared" si="18"/>
        <v>252022208</v>
      </c>
      <c r="Z92" s="103">
        <f t="shared" si="19"/>
        <v>0</v>
      </c>
      <c r="AA92" s="103">
        <f t="shared" si="20"/>
        <v>1561953905</v>
      </c>
      <c r="AB92" s="106">
        <f t="shared" si="21"/>
        <v>5.9414348995700875E-2</v>
      </c>
      <c r="AC92" s="106">
        <f t="shared" si="22"/>
        <v>0</v>
      </c>
      <c r="AD92" s="107">
        <f t="shared" si="23"/>
        <v>5.9414348995700875E-2</v>
      </c>
    </row>
    <row r="93" spans="2:30" x14ac:dyDescent="0.2">
      <c r="B93" s="102" t="s">
        <v>317</v>
      </c>
      <c r="C93" s="48" t="s">
        <v>318</v>
      </c>
      <c r="D93" s="48" t="str">
        <f t="shared" si="14"/>
        <v>No</v>
      </c>
      <c r="E93" s="103">
        <v>0</v>
      </c>
      <c r="F93" s="103">
        <v>0</v>
      </c>
      <c r="G93" s="103">
        <v>49595</v>
      </c>
      <c r="H93" s="103">
        <v>35451.599999999999</v>
      </c>
      <c r="I93" s="103">
        <v>1501391.28</v>
      </c>
      <c r="J93" s="103">
        <v>1515931.28</v>
      </c>
      <c r="K93" s="103">
        <f t="shared" si="15"/>
        <v>1550986.28</v>
      </c>
      <c r="L93" s="104">
        <f t="shared" si="16"/>
        <v>3102369.16</v>
      </c>
      <c r="M93" s="105">
        <v>10966692.220000001</v>
      </c>
      <c r="N93" s="105">
        <v>2095957.0399999998</v>
      </c>
      <c r="O93" s="105">
        <v>3983791.6471899822</v>
      </c>
      <c r="P93" s="105">
        <v>0</v>
      </c>
      <c r="Q93" s="105">
        <v>1380119.7463860451</v>
      </c>
      <c r="R93" s="104">
        <f t="shared" si="12"/>
        <v>5602780.8264239728</v>
      </c>
      <c r="S93" s="105">
        <f t="shared" si="13"/>
        <v>7698737.8664239729</v>
      </c>
      <c r="T93" s="103">
        <v>14940703</v>
      </c>
      <c r="U93" s="103">
        <v>22492374</v>
      </c>
      <c r="V93" s="103">
        <v>88406297</v>
      </c>
      <c r="W93" s="103">
        <v>221027040</v>
      </c>
      <c r="X93" s="103">
        <f t="shared" si="17"/>
        <v>10801107.026423972</v>
      </c>
      <c r="Y93" s="103">
        <f t="shared" si="18"/>
        <v>91508666.159999996</v>
      </c>
      <c r="Z93" s="103">
        <f t="shared" si="19"/>
        <v>13389716.720000001</v>
      </c>
      <c r="AA93" s="103">
        <f t="shared" si="20"/>
        <v>221027040</v>
      </c>
      <c r="AB93" s="106">
        <f t="shared" si="21"/>
        <v>0.11803370631081628</v>
      </c>
      <c r="AC93" s="106">
        <f t="shared" si="22"/>
        <v>6.0579541399097596E-2</v>
      </c>
      <c r="AD93" s="107">
        <f t="shared" si="23"/>
        <v>0.17861324770991388</v>
      </c>
    </row>
    <row r="94" spans="2:30" x14ac:dyDescent="0.2">
      <c r="B94" s="102" t="s">
        <v>320</v>
      </c>
      <c r="C94" s="48" t="s">
        <v>321</v>
      </c>
      <c r="D94" s="48" t="str">
        <f t="shared" si="14"/>
        <v>No</v>
      </c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f t="shared" si="15"/>
        <v>0</v>
      </c>
      <c r="L94" s="104">
        <f t="shared" si="16"/>
        <v>0</v>
      </c>
      <c r="M94" s="105">
        <v>-32529.090000000004</v>
      </c>
      <c r="N94" s="105">
        <v>192951.66</v>
      </c>
      <c r="O94" s="105">
        <v>-82323.274227055619</v>
      </c>
      <c r="P94" s="105">
        <v>595.86</v>
      </c>
      <c r="Q94" s="105">
        <v>15929.61647398807</v>
      </c>
      <c r="R94" s="104">
        <f t="shared" si="12"/>
        <v>33268.707753067545</v>
      </c>
      <c r="S94" s="105">
        <f t="shared" si="13"/>
        <v>226220.36775306755</v>
      </c>
      <c r="T94" s="103">
        <v>0</v>
      </c>
      <c r="U94" s="103">
        <v>0</v>
      </c>
      <c r="V94" s="103">
        <v>7322819</v>
      </c>
      <c r="W94" s="103">
        <v>2410902</v>
      </c>
      <c r="X94" s="103">
        <f t="shared" si="17"/>
        <v>226220.36775306755</v>
      </c>
      <c r="Y94" s="103">
        <f t="shared" si="18"/>
        <v>7322819</v>
      </c>
      <c r="Z94" s="103">
        <f t="shared" si="19"/>
        <v>0</v>
      </c>
      <c r="AA94" s="103">
        <f t="shared" si="20"/>
        <v>2410902</v>
      </c>
      <c r="AB94" s="106">
        <f t="shared" si="21"/>
        <v>3.0892524825899364E-2</v>
      </c>
      <c r="AC94" s="106">
        <f t="shared" si="22"/>
        <v>0</v>
      </c>
      <c r="AD94" s="107">
        <f t="shared" si="23"/>
        <v>3.0892524825899364E-2</v>
      </c>
    </row>
    <row r="95" spans="2:30" x14ac:dyDescent="0.2">
      <c r="B95" s="102" t="s">
        <v>324</v>
      </c>
      <c r="C95" s="48" t="s">
        <v>325</v>
      </c>
      <c r="D95" s="48" t="str">
        <f t="shared" si="14"/>
        <v>Yes</v>
      </c>
      <c r="E95" s="103">
        <v>4162600</v>
      </c>
      <c r="F95" s="103">
        <v>1899039</v>
      </c>
      <c r="G95" s="103">
        <v>0</v>
      </c>
      <c r="H95" s="103">
        <v>0</v>
      </c>
      <c r="I95" s="103">
        <v>52124</v>
      </c>
      <c r="J95" s="103">
        <v>94302</v>
      </c>
      <c r="K95" s="103">
        <f t="shared" si="15"/>
        <v>4214724</v>
      </c>
      <c r="L95" s="104">
        <f t="shared" si="16"/>
        <v>6208065</v>
      </c>
      <c r="M95" s="105">
        <v>907570.13000000012</v>
      </c>
      <c r="N95" s="105">
        <v>467309.16</v>
      </c>
      <c r="O95" s="105">
        <v>-351307.81178105413</v>
      </c>
      <c r="P95" s="105">
        <v>0</v>
      </c>
      <c r="Q95" s="105">
        <v>272421.96911413799</v>
      </c>
      <c r="R95" s="104">
        <f t="shared" si="12"/>
        <v>986455.9726669162</v>
      </c>
      <c r="S95" s="105">
        <f t="shared" si="13"/>
        <v>1453765.1326669161</v>
      </c>
      <c r="T95" s="103">
        <v>357240</v>
      </c>
      <c r="U95" s="103">
        <v>646318</v>
      </c>
      <c r="V95" s="103">
        <v>20250732</v>
      </c>
      <c r="W95" s="103">
        <v>11780440</v>
      </c>
      <c r="X95" s="103">
        <f t="shared" si="17"/>
        <v>7661830.1326669157</v>
      </c>
      <c r="Y95" s="103">
        <f t="shared" si="18"/>
        <v>26458797</v>
      </c>
      <c r="Z95" s="103">
        <f t="shared" si="19"/>
        <v>-3857484</v>
      </c>
      <c r="AA95" s="103">
        <f t="shared" si="20"/>
        <v>11780440</v>
      </c>
      <c r="AB95" s="106">
        <f t="shared" si="21"/>
        <v>0.28957590674537909</v>
      </c>
      <c r="AC95" s="106">
        <f t="shared" si="22"/>
        <v>0</v>
      </c>
      <c r="AD95" s="107">
        <f t="shared" si="23"/>
        <v>0.28957590674537909</v>
      </c>
    </row>
    <row r="96" spans="2:30" x14ac:dyDescent="0.2">
      <c r="B96" s="102" t="s">
        <v>328</v>
      </c>
      <c r="C96" s="48" t="s">
        <v>329</v>
      </c>
      <c r="D96" s="48" t="str">
        <f t="shared" si="14"/>
        <v>No</v>
      </c>
      <c r="E96" s="103">
        <v>0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f t="shared" si="15"/>
        <v>0</v>
      </c>
      <c r="L96" s="104">
        <f t="shared" si="16"/>
        <v>0</v>
      </c>
      <c r="M96" s="105">
        <v>744183.85000000009</v>
      </c>
      <c r="N96" s="105">
        <v>2542866.65</v>
      </c>
      <c r="O96" s="105">
        <v>-203484.81970063847</v>
      </c>
      <c r="P96" s="105">
        <v>0</v>
      </c>
      <c r="Q96" s="105">
        <v>53733.85104385973</v>
      </c>
      <c r="R96" s="104">
        <f t="shared" si="12"/>
        <v>893934.81865677889</v>
      </c>
      <c r="S96" s="105">
        <f t="shared" si="13"/>
        <v>3436801.4686567788</v>
      </c>
      <c r="T96" s="103">
        <v>0</v>
      </c>
      <c r="U96" s="103">
        <v>0</v>
      </c>
      <c r="V96" s="103">
        <v>26299347</v>
      </c>
      <c r="W96" s="103">
        <v>15612189</v>
      </c>
      <c r="X96" s="103">
        <f t="shared" si="17"/>
        <v>3436801.4686567788</v>
      </c>
      <c r="Y96" s="103">
        <f t="shared" si="18"/>
        <v>26299347</v>
      </c>
      <c r="Z96" s="103">
        <f t="shared" si="19"/>
        <v>0</v>
      </c>
      <c r="AA96" s="103">
        <f t="shared" si="20"/>
        <v>15612189</v>
      </c>
      <c r="AB96" s="106">
        <f t="shared" si="21"/>
        <v>0.13068010656906343</v>
      </c>
      <c r="AC96" s="106">
        <f t="shared" si="22"/>
        <v>0</v>
      </c>
      <c r="AD96" s="107">
        <f t="shared" si="23"/>
        <v>0.13068010656906343</v>
      </c>
    </row>
    <row r="97" spans="2:30" x14ac:dyDescent="0.2">
      <c r="B97" s="102" t="s">
        <v>332</v>
      </c>
      <c r="C97" s="48" t="s">
        <v>333</v>
      </c>
      <c r="D97" s="48" t="str">
        <f t="shared" si="14"/>
        <v>No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f t="shared" si="15"/>
        <v>0</v>
      </c>
      <c r="L97" s="104">
        <f t="shared" si="16"/>
        <v>0</v>
      </c>
      <c r="M97" s="105">
        <v>237303.79000000004</v>
      </c>
      <c r="N97" s="105">
        <v>784508.26</v>
      </c>
      <c r="O97" s="105">
        <v>-348809.92063375347</v>
      </c>
      <c r="P97" s="105">
        <v>0</v>
      </c>
      <c r="Q97" s="105">
        <v>58486.934064462293</v>
      </c>
      <c r="R97" s="104">
        <f t="shared" si="12"/>
        <v>527626.77656929125</v>
      </c>
      <c r="S97" s="105">
        <f t="shared" si="13"/>
        <v>1312135.0365692913</v>
      </c>
      <c r="T97" s="103">
        <v>0</v>
      </c>
      <c r="U97" s="103">
        <v>0</v>
      </c>
      <c r="V97" s="103">
        <v>22092564</v>
      </c>
      <c r="W97" s="103">
        <v>21860748</v>
      </c>
      <c r="X97" s="103">
        <f t="shared" si="17"/>
        <v>1312135.0365692913</v>
      </c>
      <c r="Y97" s="103">
        <f t="shared" si="18"/>
        <v>22092564</v>
      </c>
      <c r="Z97" s="103">
        <f t="shared" si="19"/>
        <v>0</v>
      </c>
      <c r="AA97" s="103">
        <f t="shared" si="20"/>
        <v>21860748</v>
      </c>
      <c r="AB97" s="106">
        <f t="shared" si="21"/>
        <v>5.9392609955516762E-2</v>
      </c>
      <c r="AC97" s="106">
        <f t="shared" si="22"/>
        <v>0</v>
      </c>
      <c r="AD97" s="107">
        <f t="shared" si="23"/>
        <v>5.9392609955516762E-2</v>
      </c>
    </row>
    <row r="98" spans="2:30" x14ac:dyDescent="0.2">
      <c r="B98" s="102" t="s">
        <v>335</v>
      </c>
      <c r="C98" s="48" t="s">
        <v>336</v>
      </c>
      <c r="D98" s="48" t="str">
        <f t="shared" si="14"/>
        <v>No</v>
      </c>
      <c r="E98" s="103">
        <v>0</v>
      </c>
      <c r="F98" s="103">
        <v>0</v>
      </c>
      <c r="G98" s="103">
        <v>692767.03</v>
      </c>
      <c r="H98" s="103">
        <v>1175160.6200000001</v>
      </c>
      <c r="I98" s="103">
        <v>263680.16202702699</v>
      </c>
      <c r="J98" s="103">
        <v>178299.06</v>
      </c>
      <c r="K98" s="103">
        <f t="shared" si="15"/>
        <v>956447.19202702702</v>
      </c>
      <c r="L98" s="104">
        <f t="shared" si="16"/>
        <v>2309906.872027027</v>
      </c>
      <c r="M98" s="105">
        <v>23791642</v>
      </c>
      <c r="N98" s="105">
        <v>2553993.0900000003</v>
      </c>
      <c r="O98" s="105">
        <v>11733890.296162743</v>
      </c>
      <c r="P98" s="105">
        <v>0</v>
      </c>
      <c r="Q98" s="105">
        <v>0</v>
      </c>
      <c r="R98" s="104">
        <f t="shared" si="12"/>
        <v>12057751.703837257</v>
      </c>
      <c r="S98" s="105">
        <f t="shared" si="13"/>
        <v>14611744.793837257</v>
      </c>
      <c r="T98" s="103">
        <v>773108.67999999993</v>
      </c>
      <c r="U98" s="103">
        <v>781623.27000000025</v>
      </c>
      <c r="V98" s="103">
        <v>149917426</v>
      </c>
      <c r="W98" s="103">
        <v>465732437</v>
      </c>
      <c r="X98" s="103">
        <f t="shared" si="17"/>
        <v>16921651.665864285</v>
      </c>
      <c r="Y98" s="103">
        <f t="shared" si="18"/>
        <v>152227332.87202704</v>
      </c>
      <c r="Z98" s="103">
        <f t="shared" si="19"/>
        <v>-183338.51202702709</v>
      </c>
      <c r="AA98" s="103">
        <f t="shared" si="20"/>
        <v>465732437</v>
      </c>
      <c r="AB98" s="106">
        <f t="shared" si="21"/>
        <v>0.11116040297500195</v>
      </c>
      <c r="AC98" s="106">
        <f t="shared" si="22"/>
        <v>0</v>
      </c>
      <c r="AD98" s="107">
        <f t="shared" si="23"/>
        <v>0.11116040297500195</v>
      </c>
    </row>
    <row r="99" spans="2:30" x14ac:dyDescent="0.2">
      <c r="B99" s="102" t="s">
        <v>338</v>
      </c>
      <c r="C99" s="48" t="s">
        <v>339</v>
      </c>
      <c r="D99" s="48" t="str">
        <f t="shared" si="14"/>
        <v>Yes</v>
      </c>
      <c r="E99" s="103">
        <v>0</v>
      </c>
      <c r="F99" s="103">
        <v>0</v>
      </c>
      <c r="G99" s="103">
        <v>26556374.209999993</v>
      </c>
      <c r="H99" s="103">
        <v>3943553.6599999964</v>
      </c>
      <c r="I99" s="103">
        <v>14054014.270000026</v>
      </c>
      <c r="J99" s="103">
        <v>2197956.0099999937</v>
      </c>
      <c r="K99" s="103">
        <f t="shared" si="15"/>
        <v>40610388.480000019</v>
      </c>
      <c r="L99" s="104">
        <f t="shared" si="16"/>
        <v>46751898.150000006</v>
      </c>
      <c r="M99" s="105">
        <v>106331944.62</v>
      </c>
      <c r="N99" s="105">
        <v>10486661.65</v>
      </c>
      <c r="O99" s="105">
        <v>7406836.8868927797</v>
      </c>
      <c r="P99" s="105">
        <v>0</v>
      </c>
      <c r="Q99" s="105">
        <v>0</v>
      </c>
      <c r="R99" s="104">
        <f t="shared" si="12"/>
        <v>98925107.733107224</v>
      </c>
      <c r="S99" s="105">
        <f t="shared" si="13"/>
        <v>109411769.38310723</v>
      </c>
      <c r="T99" s="103">
        <v>7515869.6900000013</v>
      </c>
      <c r="U99" s="103">
        <v>1329680.8999999999</v>
      </c>
      <c r="V99" s="103">
        <v>388496833</v>
      </c>
      <c r="W99" s="103">
        <v>1959411368</v>
      </c>
      <c r="X99" s="103">
        <f t="shared" si="17"/>
        <v>156163667.53310722</v>
      </c>
      <c r="Y99" s="103">
        <f t="shared" si="18"/>
        <v>435248731.14999998</v>
      </c>
      <c r="Z99" s="103">
        <f t="shared" si="19"/>
        <v>-33094518.790000018</v>
      </c>
      <c r="AA99" s="103">
        <f t="shared" si="20"/>
        <v>1959411368</v>
      </c>
      <c r="AB99" s="106">
        <f t="shared" si="21"/>
        <v>0.35879178124309907</v>
      </c>
      <c r="AC99" s="106">
        <f t="shared" si="22"/>
        <v>0</v>
      </c>
      <c r="AD99" s="107">
        <f t="shared" si="23"/>
        <v>0.35879178124309907</v>
      </c>
    </row>
    <row r="100" spans="2:30" x14ac:dyDescent="0.2">
      <c r="B100" s="102" t="s">
        <v>340</v>
      </c>
      <c r="C100" s="48" t="s">
        <v>341</v>
      </c>
      <c r="D100" s="48" t="str">
        <f t="shared" si="14"/>
        <v>Yes</v>
      </c>
      <c r="E100" s="103">
        <v>0</v>
      </c>
      <c r="F100" s="103">
        <v>0</v>
      </c>
      <c r="G100" s="103">
        <v>7411509</v>
      </c>
      <c r="H100" s="103">
        <v>4870688.4099999713</v>
      </c>
      <c r="I100" s="103">
        <v>2739586</v>
      </c>
      <c r="J100" s="103">
        <v>1511166.2600000007</v>
      </c>
      <c r="K100" s="103">
        <f t="shared" si="15"/>
        <v>10151095</v>
      </c>
      <c r="L100" s="104">
        <f t="shared" si="16"/>
        <v>16532949.669999972</v>
      </c>
      <c r="M100" s="105">
        <v>41832900.369999997</v>
      </c>
      <c r="N100" s="105">
        <v>9640807.120000001</v>
      </c>
      <c r="O100" s="105">
        <v>13313593.165718658</v>
      </c>
      <c r="P100" s="105">
        <v>0</v>
      </c>
      <c r="Q100" s="105">
        <v>0</v>
      </c>
      <c r="R100" s="104">
        <f t="shared" si="12"/>
        <v>28519307.204281338</v>
      </c>
      <c r="S100" s="105">
        <f t="shared" si="13"/>
        <v>38160114.324281335</v>
      </c>
      <c r="T100" s="103">
        <v>116226279.49999923</v>
      </c>
      <c r="U100" s="103">
        <v>36787796.38000001</v>
      </c>
      <c r="V100" s="103">
        <v>263620918</v>
      </c>
      <c r="W100" s="103">
        <v>1498323397</v>
      </c>
      <c r="X100" s="103">
        <f t="shared" si="17"/>
        <v>54693063.994281307</v>
      </c>
      <c r="Y100" s="103">
        <f t="shared" si="18"/>
        <v>280153867.66999996</v>
      </c>
      <c r="Z100" s="103">
        <f t="shared" si="19"/>
        <v>106075184.49999923</v>
      </c>
      <c r="AA100" s="103">
        <f t="shared" si="20"/>
        <v>1498323397</v>
      </c>
      <c r="AB100" s="106">
        <f t="shared" si="21"/>
        <v>0.19522508987348908</v>
      </c>
      <c r="AC100" s="106">
        <f t="shared" si="22"/>
        <v>7.0795920768765272E-2</v>
      </c>
      <c r="AD100" s="107">
        <f t="shared" si="23"/>
        <v>0.26602101064225436</v>
      </c>
    </row>
    <row r="101" spans="2:30" x14ac:dyDescent="0.2">
      <c r="B101" s="102" t="s">
        <v>343</v>
      </c>
      <c r="C101" s="48" t="s">
        <v>344</v>
      </c>
      <c r="D101" s="48" t="str">
        <f t="shared" si="14"/>
        <v>No</v>
      </c>
      <c r="E101" s="103">
        <v>0</v>
      </c>
      <c r="F101" s="103">
        <v>0</v>
      </c>
      <c r="G101" s="103">
        <v>6854070.6900000004</v>
      </c>
      <c r="H101" s="103">
        <v>4168168.2399999946</v>
      </c>
      <c r="I101" s="103">
        <v>7176204.120000002</v>
      </c>
      <c r="J101" s="103">
        <v>4607791.0100000026</v>
      </c>
      <c r="K101" s="103">
        <f t="shared" si="15"/>
        <v>14030274.810000002</v>
      </c>
      <c r="L101" s="104">
        <f t="shared" si="16"/>
        <v>22806234.059999999</v>
      </c>
      <c r="M101" s="105">
        <v>29318100.690000001</v>
      </c>
      <c r="N101" s="105">
        <v>4374332.62</v>
      </c>
      <c r="O101" s="105">
        <v>12286569.675316259</v>
      </c>
      <c r="P101" s="105">
        <v>0</v>
      </c>
      <c r="Q101" s="105">
        <v>0</v>
      </c>
      <c r="R101" s="104">
        <f t="shared" si="12"/>
        <v>17031531.014683742</v>
      </c>
      <c r="S101" s="105">
        <f t="shared" si="13"/>
        <v>21405863.634683743</v>
      </c>
      <c r="T101" s="103">
        <v>211040865.14999992</v>
      </c>
      <c r="U101" s="103">
        <v>137843690.45000008</v>
      </c>
      <c r="V101" s="103">
        <v>424780554</v>
      </c>
      <c r="W101" s="103">
        <v>2205061990</v>
      </c>
      <c r="X101" s="103">
        <f t="shared" si="17"/>
        <v>44212097.694683746</v>
      </c>
      <c r="Y101" s="103">
        <f t="shared" si="18"/>
        <v>447586788.06</v>
      </c>
      <c r="Z101" s="103">
        <f t="shared" si="19"/>
        <v>197010590.33999991</v>
      </c>
      <c r="AA101" s="103">
        <f t="shared" si="20"/>
        <v>2205061990</v>
      </c>
      <c r="AB101" s="106">
        <f t="shared" si="21"/>
        <v>9.8778826529519942E-2</v>
      </c>
      <c r="AC101" s="106">
        <f t="shared" si="22"/>
        <v>8.9344694722165122E-2</v>
      </c>
      <c r="AD101" s="107">
        <f t="shared" si="23"/>
        <v>0.18812352125168508</v>
      </c>
    </row>
    <row r="102" spans="2:30" x14ac:dyDescent="0.2">
      <c r="B102" s="102" t="s">
        <v>345</v>
      </c>
      <c r="C102" s="48" t="s">
        <v>346</v>
      </c>
      <c r="D102" s="48" t="str">
        <f t="shared" si="14"/>
        <v>No</v>
      </c>
      <c r="E102" s="103">
        <v>0</v>
      </c>
      <c r="F102" s="103">
        <v>0</v>
      </c>
      <c r="G102" s="103">
        <v>12966968.339999998</v>
      </c>
      <c r="H102" s="103">
        <v>8158498.0099999942</v>
      </c>
      <c r="I102" s="103">
        <v>7763262.5300000003</v>
      </c>
      <c r="J102" s="103">
        <v>5313337.2499999953</v>
      </c>
      <c r="K102" s="103">
        <f t="shared" si="15"/>
        <v>20730230.869999997</v>
      </c>
      <c r="L102" s="104">
        <f t="shared" si="16"/>
        <v>34202066.129999988</v>
      </c>
      <c r="M102" s="105">
        <v>40220338.909999996</v>
      </c>
      <c r="N102" s="105">
        <v>26101059.039999999</v>
      </c>
      <c r="O102" s="105">
        <v>-3745431.4894076562</v>
      </c>
      <c r="P102" s="105">
        <v>0</v>
      </c>
      <c r="Q102" s="105">
        <v>0</v>
      </c>
      <c r="R102" s="104">
        <f t="shared" si="12"/>
        <v>43965770.399407655</v>
      </c>
      <c r="S102" s="105">
        <f t="shared" si="13"/>
        <v>70066829.439407647</v>
      </c>
      <c r="T102" s="103">
        <v>361405822.85999823</v>
      </c>
      <c r="U102" s="103">
        <v>32634435.419999968</v>
      </c>
      <c r="V102" s="103">
        <v>734977432</v>
      </c>
      <c r="W102" s="103">
        <v>4705353172</v>
      </c>
      <c r="X102" s="103">
        <f t="shared" si="17"/>
        <v>104268895.56940764</v>
      </c>
      <c r="Y102" s="103">
        <f t="shared" si="18"/>
        <v>769179498.13</v>
      </c>
      <c r="Z102" s="103">
        <f t="shared" si="19"/>
        <v>340675591.98999822</v>
      </c>
      <c r="AA102" s="103">
        <f t="shared" si="20"/>
        <v>4705353172</v>
      </c>
      <c r="AB102" s="106">
        <f t="shared" si="21"/>
        <v>0.13555859955043292</v>
      </c>
      <c r="AC102" s="106">
        <f t="shared" si="22"/>
        <v>7.2401704938376568E-2</v>
      </c>
      <c r="AD102" s="107">
        <f t="shared" si="23"/>
        <v>0.20796030448880948</v>
      </c>
    </row>
    <row r="103" spans="2:30" x14ac:dyDescent="0.2">
      <c r="B103" s="102" t="s">
        <v>347</v>
      </c>
      <c r="C103" s="48" t="s">
        <v>348</v>
      </c>
      <c r="D103" s="48" t="str">
        <f t="shared" si="14"/>
        <v>No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f t="shared" si="15"/>
        <v>0</v>
      </c>
      <c r="L103" s="104">
        <f t="shared" si="16"/>
        <v>0</v>
      </c>
      <c r="M103" s="105">
        <v>8756.9000000000033</v>
      </c>
      <c r="N103" s="105">
        <v>893335.15999999992</v>
      </c>
      <c r="O103" s="105">
        <v>-82651.785136162798</v>
      </c>
      <c r="P103" s="105">
        <v>0</v>
      </c>
      <c r="Q103" s="105">
        <v>-8329.7077132918275</v>
      </c>
      <c r="R103" s="104">
        <f t="shared" si="12"/>
        <v>99738.392849454627</v>
      </c>
      <c r="S103" s="105">
        <f t="shared" si="13"/>
        <v>993073.55284945457</v>
      </c>
      <c r="T103" s="103">
        <v>0</v>
      </c>
      <c r="U103" s="103">
        <v>0</v>
      </c>
      <c r="V103" s="103">
        <v>13154730</v>
      </c>
      <c r="W103" s="103">
        <v>7277163</v>
      </c>
      <c r="X103" s="103">
        <f t="shared" si="17"/>
        <v>993073.55284945457</v>
      </c>
      <c r="Y103" s="103">
        <f t="shared" si="18"/>
        <v>13154730</v>
      </c>
      <c r="Z103" s="103">
        <f t="shared" si="19"/>
        <v>0</v>
      </c>
      <c r="AA103" s="103">
        <f t="shared" si="20"/>
        <v>7277163</v>
      </c>
      <c r="AB103" s="106">
        <f t="shared" si="21"/>
        <v>7.5491747291617131E-2</v>
      </c>
      <c r="AC103" s="106">
        <f t="shared" si="22"/>
        <v>0</v>
      </c>
      <c r="AD103" s="107">
        <f t="shared" si="23"/>
        <v>7.5491747291617131E-2</v>
      </c>
    </row>
    <row r="104" spans="2:30" x14ac:dyDescent="0.2">
      <c r="B104" s="102" t="s">
        <v>351</v>
      </c>
      <c r="C104" s="48" t="s">
        <v>352</v>
      </c>
      <c r="D104" s="48" t="str">
        <f t="shared" si="14"/>
        <v>Yes</v>
      </c>
      <c r="E104" s="103">
        <v>778316</v>
      </c>
      <c r="F104" s="103">
        <v>0</v>
      </c>
      <c r="G104" s="103">
        <v>0</v>
      </c>
      <c r="H104" s="103">
        <v>0</v>
      </c>
      <c r="I104" s="103">
        <v>85340</v>
      </c>
      <c r="J104" s="103">
        <v>3369157</v>
      </c>
      <c r="K104" s="103">
        <f t="shared" si="15"/>
        <v>863656</v>
      </c>
      <c r="L104" s="104">
        <f t="shared" si="16"/>
        <v>4232813</v>
      </c>
      <c r="M104" s="105">
        <v>-18347.84</v>
      </c>
      <c r="N104" s="105">
        <v>99072.180000000008</v>
      </c>
      <c r="O104" s="105">
        <v>-18347.83978881759</v>
      </c>
      <c r="P104" s="105">
        <v>0</v>
      </c>
      <c r="Q104" s="105">
        <v>0</v>
      </c>
      <c r="R104" s="104">
        <f t="shared" si="12"/>
        <v>-2.1118241056683473E-4</v>
      </c>
      <c r="S104" s="105">
        <f t="shared" si="13"/>
        <v>99072.179788817593</v>
      </c>
      <c r="T104" s="103">
        <v>100242</v>
      </c>
      <c r="U104" s="103">
        <v>433813</v>
      </c>
      <c r="V104" s="103">
        <v>3000625</v>
      </c>
      <c r="W104" s="103">
        <v>671009</v>
      </c>
      <c r="X104" s="103">
        <f t="shared" si="17"/>
        <v>4331885.1797888177</v>
      </c>
      <c r="Y104" s="103">
        <f t="shared" si="18"/>
        <v>7233438</v>
      </c>
      <c r="Z104" s="103">
        <f t="shared" si="19"/>
        <v>-763414</v>
      </c>
      <c r="AA104" s="103">
        <f t="shared" si="20"/>
        <v>671009</v>
      </c>
      <c r="AB104" s="106">
        <f t="shared" si="21"/>
        <v>0.59886946978584976</v>
      </c>
      <c r="AC104" s="106">
        <f t="shared" si="22"/>
        <v>0</v>
      </c>
      <c r="AD104" s="107">
        <f t="shared" si="23"/>
        <v>0.59886946978584976</v>
      </c>
    </row>
    <row r="105" spans="2:30" x14ac:dyDescent="0.2">
      <c r="B105" s="102" t="s">
        <v>355</v>
      </c>
      <c r="C105" s="48" t="s">
        <v>356</v>
      </c>
      <c r="D105" s="48" t="str">
        <f t="shared" si="14"/>
        <v>Yes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103">
        <f t="shared" si="15"/>
        <v>0</v>
      </c>
      <c r="L105" s="104">
        <f t="shared" si="16"/>
        <v>0</v>
      </c>
      <c r="M105" s="105">
        <v>13257188.130000001</v>
      </c>
      <c r="N105" s="105">
        <v>450069.39</v>
      </c>
      <c r="O105" s="105">
        <v>578221.8343793276</v>
      </c>
      <c r="P105" s="105">
        <v>0</v>
      </c>
      <c r="Q105" s="105">
        <v>0</v>
      </c>
      <c r="R105" s="104">
        <f t="shared" si="12"/>
        <v>12678966.295620672</v>
      </c>
      <c r="S105" s="105">
        <f t="shared" si="13"/>
        <v>13129035.685620673</v>
      </c>
      <c r="T105" s="103">
        <v>113637</v>
      </c>
      <c r="U105" s="103">
        <v>20348</v>
      </c>
      <c r="V105" s="103">
        <v>20418037</v>
      </c>
      <c r="W105" s="103">
        <v>38495750</v>
      </c>
      <c r="X105" s="103">
        <f t="shared" si="17"/>
        <v>13129035.685620673</v>
      </c>
      <c r="Y105" s="103">
        <f t="shared" si="18"/>
        <v>20418037</v>
      </c>
      <c r="Z105" s="103">
        <f t="shared" si="19"/>
        <v>113637</v>
      </c>
      <c r="AA105" s="103">
        <f t="shared" si="20"/>
        <v>38495750</v>
      </c>
      <c r="AB105" s="106">
        <f t="shared" si="21"/>
        <v>0.64301165119941128</v>
      </c>
      <c r="AC105" s="106">
        <f t="shared" si="22"/>
        <v>2.9519362527032204E-3</v>
      </c>
      <c r="AD105" s="107">
        <f t="shared" si="23"/>
        <v>0.64596358745211446</v>
      </c>
    </row>
    <row r="106" spans="2:30" x14ac:dyDescent="0.2">
      <c r="B106" s="102" t="s">
        <v>357</v>
      </c>
      <c r="C106" s="48" t="s">
        <v>358</v>
      </c>
      <c r="D106" s="48" t="str">
        <f t="shared" si="14"/>
        <v>Yes</v>
      </c>
      <c r="E106" s="103">
        <v>0</v>
      </c>
      <c r="F106" s="103">
        <v>0</v>
      </c>
      <c r="G106" s="103">
        <v>2399719</v>
      </c>
      <c r="H106" s="103">
        <v>0</v>
      </c>
      <c r="I106" s="103">
        <v>0</v>
      </c>
      <c r="J106" s="103">
        <v>0</v>
      </c>
      <c r="K106" s="103">
        <f t="shared" si="15"/>
        <v>2399719</v>
      </c>
      <c r="L106" s="104">
        <f t="shared" si="16"/>
        <v>2399719</v>
      </c>
      <c r="M106" s="105">
        <v>2954204.76</v>
      </c>
      <c r="N106" s="105">
        <v>47472.99</v>
      </c>
      <c r="O106" s="105">
        <v>116818.07097620459</v>
      </c>
      <c r="P106" s="105">
        <v>0</v>
      </c>
      <c r="Q106" s="105">
        <v>0</v>
      </c>
      <c r="R106" s="104">
        <f t="shared" si="12"/>
        <v>2837386.6890237951</v>
      </c>
      <c r="S106" s="105">
        <f t="shared" si="13"/>
        <v>2884859.6790237953</v>
      </c>
      <c r="T106" s="103">
        <v>8130119</v>
      </c>
      <c r="U106" s="103">
        <v>105</v>
      </c>
      <c r="V106" s="103">
        <v>13403115</v>
      </c>
      <c r="W106" s="103">
        <v>30127490</v>
      </c>
      <c r="X106" s="103">
        <f t="shared" si="17"/>
        <v>5284578.6790237948</v>
      </c>
      <c r="Y106" s="103">
        <f t="shared" si="18"/>
        <v>15802834</v>
      </c>
      <c r="Z106" s="103">
        <f t="shared" si="19"/>
        <v>5730400</v>
      </c>
      <c r="AA106" s="103">
        <f t="shared" si="20"/>
        <v>30127490</v>
      </c>
      <c r="AB106" s="106">
        <f t="shared" si="21"/>
        <v>0.3344070233873111</v>
      </c>
      <c r="AC106" s="106">
        <f t="shared" si="22"/>
        <v>0.19020502537715556</v>
      </c>
      <c r="AD106" s="107">
        <f t="shared" si="23"/>
        <v>0.52461204876446665</v>
      </c>
    </row>
    <row r="107" spans="2:30" x14ac:dyDescent="0.2">
      <c r="B107" s="102" t="s">
        <v>360</v>
      </c>
      <c r="C107" s="48" t="s">
        <v>361</v>
      </c>
      <c r="D107" s="48" t="str">
        <f t="shared" si="14"/>
        <v>Yes</v>
      </c>
      <c r="E107" s="103">
        <v>0</v>
      </c>
      <c r="F107" s="103">
        <v>0</v>
      </c>
      <c r="G107" s="103">
        <v>1507170</v>
      </c>
      <c r="H107" s="103">
        <v>0</v>
      </c>
      <c r="I107" s="103">
        <v>0</v>
      </c>
      <c r="J107" s="103">
        <v>0</v>
      </c>
      <c r="K107" s="103">
        <f t="shared" si="15"/>
        <v>1507170</v>
      </c>
      <c r="L107" s="104">
        <f t="shared" si="16"/>
        <v>1507170</v>
      </c>
      <c r="M107" s="105">
        <v>2588082.7999999998</v>
      </c>
      <c r="N107" s="105">
        <v>65828.7</v>
      </c>
      <c r="O107" s="105">
        <v>-43159.047430919447</v>
      </c>
      <c r="P107" s="105">
        <v>0</v>
      </c>
      <c r="Q107" s="105">
        <v>0</v>
      </c>
      <c r="R107" s="104">
        <f t="shared" si="12"/>
        <v>2631241.8474309193</v>
      </c>
      <c r="S107" s="105">
        <f t="shared" si="13"/>
        <v>2697070.5474309195</v>
      </c>
      <c r="T107" s="103">
        <v>5613159</v>
      </c>
      <c r="U107" s="103">
        <v>11250</v>
      </c>
      <c r="V107" s="103">
        <v>12061753</v>
      </c>
      <c r="W107" s="103">
        <v>34890000</v>
      </c>
      <c r="X107" s="103">
        <f t="shared" si="17"/>
        <v>4204240.5474309195</v>
      </c>
      <c r="Y107" s="103">
        <f t="shared" si="18"/>
        <v>13568923</v>
      </c>
      <c r="Z107" s="103">
        <f t="shared" si="19"/>
        <v>4105989</v>
      </c>
      <c r="AA107" s="103">
        <f t="shared" si="20"/>
        <v>34890000</v>
      </c>
      <c r="AB107" s="106">
        <f t="shared" si="21"/>
        <v>0.3098433492054542</v>
      </c>
      <c r="AC107" s="106">
        <f t="shared" si="22"/>
        <v>0.11768383490971625</v>
      </c>
      <c r="AD107" s="107">
        <f t="shared" si="23"/>
        <v>0.42752718411517043</v>
      </c>
    </row>
    <row r="108" spans="2:30" x14ac:dyDescent="0.2">
      <c r="B108" s="102" t="s">
        <v>363</v>
      </c>
      <c r="C108" s="48" t="s">
        <v>364</v>
      </c>
      <c r="D108" s="48" t="str">
        <f t="shared" si="14"/>
        <v>Yes</v>
      </c>
      <c r="E108" s="103">
        <v>6863749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f t="shared" si="15"/>
        <v>6863749</v>
      </c>
      <c r="L108" s="104">
        <f t="shared" si="16"/>
        <v>6863749</v>
      </c>
      <c r="M108" s="105">
        <v>511982.17000000004</v>
      </c>
      <c r="N108" s="105">
        <v>0</v>
      </c>
      <c r="O108" s="105">
        <v>37620.07419035941</v>
      </c>
      <c r="P108" s="105">
        <v>0</v>
      </c>
      <c r="Q108" s="105">
        <v>0</v>
      </c>
      <c r="R108" s="104">
        <f t="shared" si="12"/>
        <v>474362.09580964065</v>
      </c>
      <c r="S108" s="105">
        <f t="shared" si="13"/>
        <v>474362.09580964065</v>
      </c>
      <c r="T108" s="103">
        <v>8549849</v>
      </c>
      <c r="U108" s="103">
        <v>0</v>
      </c>
      <c r="V108" s="103">
        <v>14151137</v>
      </c>
      <c r="W108" s="103">
        <v>14151137</v>
      </c>
      <c r="X108" s="103">
        <f t="shared" si="17"/>
        <v>7338111.0958096404</v>
      </c>
      <c r="Y108" s="103">
        <f t="shared" si="18"/>
        <v>21014886</v>
      </c>
      <c r="Z108" s="103">
        <f t="shared" si="19"/>
        <v>1686100</v>
      </c>
      <c r="AA108" s="103">
        <f t="shared" si="20"/>
        <v>14151137</v>
      </c>
      <c r="AB108" s="106">
        <f t="shared" si="21"/>
        <v>0.34918633847500485</v>
      </c>
      <c r="AC108" s="106">
        <f t="shared" si="22"/>
        <v>0.11914943654350883</v>
      </c>
      <c r="AD108" s="107">
        <f t="shared" si="23"/>
        <v>0.4683357750185137</v>
      </c>
    </row>
    <row r="109" spans="2:30" x14ac:dyDescent="0.2">
      <c r="B109" s="102" t="s">
        <v>365</v>
      </c>
      <c r="C109" s="48" t="s">
        <v>366</v>
      </c>
      <c r="D109" s="48" t="str">
        <f t="shared" si="14"/>
        <v>Yes</v>
      </c>
      <c r="E109" s="103">
        <v>1521757</v>
      </c>
      <c r="F109" s="103">
        <v>2330823</v>
      </c>
      <c r="G109" s="103">
        <v>0</v>
      </c>
      <c r="H109" s="103">
        <v>0</v>
      </c>
      <c r="I109" s="103">
        <v>8132</v>
      </c>
      <c r="J109" s="103">
        <v>51247</v>
      </c>
      <c r="K109" s="103">
        <f t="shared" si="15"/>
        <v>1529889</v>
      </c>
      <c r="L109" s="104">
        <f t="shared" si="16"/>
        <v>3911959</v>
      </c>
      <c r="M109" s="105">
        <v>1084803.8400000001</v>
      </c>
      <c r="N109" s="105">
        <v>1394004.92</v>
      </c>
      <c r="O109" s="105">
        <v>-529316.36904060631</v>
      </c>
      <c r="P109" s="105">
        <v>0</v>
      </c>
      <c r="Q109" s="105">
        <v>986490.79273225996</v>
      </c>
      <c r="R109" s="104">
        <f t="shared" si="12"/>
        <v>627629.41630834644</v>
      </c>
      <c r="S109" s="105">
        <f t="shared" si="13"/>
        <v>2021634.3363083464</v>
      </c>
      <c r="T109" s="103">
        <v>203943</v>
      </c>
      <c r="U109" s="103">
        <v>1285196</v>
      </c>
      <c r="V109" s="103">
        <v>15535297</v>
      </c>
      <c r="W109" s="103">
        <v>4761398</v>
      </c>
      <c r="X109" s="103">
        <f t="shared" si="17"/>
        <v>5933593.3363083461</v>
      </c>
      <c r="Y109" s="103">
        <f t="shared" si="18"/>
        <v>19447256</v>
      </c>
      <c r="Z109" s="103">
        <f t="shared" si="19"/>
        <v>-1325946</v>
      </c>
      <c r="AA109" s="103">
        <f t="shared" si="20"/>
        <v>4761398</v>
      </c>
      <c r="AB109" s="106">
        <f t="shared" si="21"/>
        <v>0.30511211125663928</v>
      </c>
      <c r="AC109" s="106">
        <f t="shared" si="22"/>
        <v>0</v>
      </c>
      <c r="AD109" s="107">
        <f t="shared" si="23"/>
        <v>0.30511211125663928</v>
      </c>
    </row>
    <row r="110" spans="2:30" x14ac:dyDescent="0.2">
      <c r="B110" s="102" t="s">
        <v>369</v>
      </c>
      <c r="C110" s="48" t="s">
        <v>370</v>
      </c>
      <c r="D110" s="48" t="str">
        <f t="shared" si="14"/>
        <v>Yes</v>
      </c>
      <c r="E110" s="103">
        <v>0</v>
      </c>
      <c r="F110" s="103">
        <v>0</v>
      </c>
      <c r="G110" s="103">
        <v>0</v>
      </c>
      <c r="H110" s="103">
        <v>0</v>
      </c>
      <c r="I110" s="103">
        <v>60710</v>
      </c>
      <c r="J110" s="103">
        <v>13936</v>
      </c>
      <c r="K110" s="103">
        <f t="shared" si="15"/>
        <v>60710</v>
      </c>
      <c r="L110" s="104">
        <f t="shared" si="16"/>
        <v>74646</v>
      </c>
      <c r="M110" s="105">
        <v>4065063.48</v>
      </c>
      <c r="N110" s="105">
        <v>2576078.2000000002</v>
      </c>
      <c r="O110" s="105">
        <v>-750453.96240487148</v>
      </c>
      <c r="P110" s="105">
        <v>9743.4</v>
      </c>
      <c r="Q110" s="105">
        <v>379386.23511193309</v>
      </c>
      <c r="R110" s="104">
        <f t="shared" si="12"/>
        <v>4426387.8072929382</v>
      </c>
      <c r="S110" s="105">
        <f t="shared" si="13"/>
        <v>7002466.0072929384</v>
      </c>
      <c r="T110" s="103">
        <v>9914792</v>
      </c>
      <c r="U110" s="103">
        <v>23845634</v>
      </c>
      <c r="V110" s="103">
        <v>59135577</v>
      </c>
      <c r="W110" s="103">
        <v>66119493</v>
      </c>
      <c r="X110" s="103">
        <f t="shared" si="17"/>
        <v>7077112.0072929384</v>
      </c>
      <c r="Y110" s="103">
        <f t="shared" si="18"/>
        <v>59210223</v>
      </c>
      <c r="Z110" s="103">
        <f t="shared" si="19"/>
        <v>9854082</v>
      </c>
      <c r="AA110" s="103">
        <f t="shared" si="20"/>
        <v>66119493</v>
      </c>
      <c r="AB110" s="106">
        <f t="shared" si="21"/>
        <v>0.11952517063299928</v>
      </c>
      <c r="AC110" s="106">
        <f t="shared" si="22"/>
        <v>0.14903444586303768</v>
      </c>
      <c r="AD110" s="107">
        <f t="shared" si="23"/>
        <v>0.26855961649603699</v>
      </c>
    </row>
    <row r="111" spans="2:30" x14ac:dyDescent="0.2">
      <c r="B111" s="102" t="s">
        <v>373</v>
      </c>
      <c r="C111" s="48" t="s">
        <v>374</v>
      </c>
      <c r="D111" s="48" t="str">
        <f t="shared" si="14"/>
        <v>No</v>
      </c>
      <c r="E111" s="103">
        <v>0</v>
      </c>
      <c r="F111" s="103">
        <v>0</v>
      </c>
      <c r="G111" s="103">
        <v>12105</v>
      </c>
      <c r="H111" s="103">
        <v>0</v>
      </c>
      <c r="I111" s="103">
        <v>0</v>
      </c>
      <c r="J111" s="103">
        <v>0</v>
      </c>
      <c r="K111" s="103">
        <f t="shared" si="15"/>
        <v>12105</v>
      </c>
      <c r="L111" s="104">
        <f t="shared" si="16"/>
        <v>12105</v>
      </c>
      <c r="M111" s="105">
        <v>27431375.600000001</v>
      </c>
      <c r="N111" s="105">
        <v>3975382.2199999997</v>
      </c>
      <c r="O111" s="105">
        <v>16373727.455997288</v>
      </c>
      <c r="P111" s="105">
        <v>0</v>
      </c>
      <c r="Q111" s="105">
        <v>0</v>
      </c>
      <c r="R111" s="104">
        <f t="shared" si="12"/>
        <v>11057648.144002713</v>
      </c>
      <c r="S111" s="105">
        <f t="shared" si="13"/>
        <v>15033030.364002712</v>
      </c>
      <c r="T111" s="103">
        <v>15653108</v>
      </c>
      <c r="U111" s="103">
        <v>20532606</v>
      </c>
      <c r="V111" s="103">
        <v>341561882</v>
      </c>
      <c r="W111" s="103">
        <v>702992153</v>
      </c>
      <c r="X111" s="103">
        <f t="shared" si="17"/>
        <v>15045135.364002712</v>
      </c>
      <c r="Y111" s="103">
        <f t="shared" si="18"/>
        <v>341573987</v>
      </c>
      <c r="Z111" s="103">
        <f t="shared" si="19"/>
        <v>15641003</v>
      </c>
      <c r="AA111" s="103">
        <f t="shared" si="20"/>
        <v>702992153</v>
      </c>
      <c r="AB111" s="106">
        <f t="shared" si="21"/>
        <v>4.4046490472363496E-2</v>
      </c>
      <c r="AC111" s="106">
        <f t="shared" si="22"/>
        <v>2.2249185760114736E-2</v>
      </c>
      <c r="AD111" s="107">
        <f t="shared" si="23"/>
        <v>6.6295676232478229E-2</v>
      </c>
    </row>
    <row r="112" spans="2:30" x14ac:dyDescent="0.2">
      <c r="B112" s="102" t="s">
        <v>376</v>
      </c>
      <c r="C112" s="48" t="s">
        <v>377</v>
      </c>
      <c r="D112" s="48" t="str">
        <f t="shared" si="14"/>
        <v>No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f t="shared" si="15"/>
        <v>0</v>
      </c>
      <c r="L112" s="104">
        <f t="shared" si="16"/>
        <v>0</v>
      </c>
      <c r="M112" s="105">
        <v>5142.0200000000004</v>
      </c>
      <c r="N112" s="105">
        <v>54500.74</v>
      </c>
      <c r="O112" s="105">
        <v>5142.0240031250687</v>
      </c>
      <c r="P112" s="105">
        <v>0</v>
      </c>
      <c r="Q112" s="105">
        <v>0</v>
      </c>
      <c r="R112" s="104">
        <f t="shared" si="12"/>
        <v>-4.0031250682659447E-3</v>
      </c>
      <c r="S112" s="105">
        <f t="shared" si="13"/>
        <v>54500.73599687493</v>
      </c>
      <c r="T112" s="103">
        <v>0</v>
      </c>
      <c r="U112" s="103">
        <v>0</v>
      </c>
      <c r="V112" s="103">
        <v>7289283</v>
      </c>
      <c r="W112" s="103">
        <v>4523067</v>
      </c>
      <c r="X112" s="103">
        <f t="shared" si="17"/>
        <v>54500.73599687493</v>
      </c>
      <c r="Y112" s="103">
        <f t="shared" si="18"/>
        <v>7289283</v>
      </c>
      <c r="Z112" s="103">
        <f t="shared" si="19"/>
        <v>0</v>
      </c>
      <c r="AA112" s="103">
        <f t="shared" si="20"/>
        <v>4523067</v>
      </c>
      <c r="AB112" s="106">
        <f t="shared" si="21"/>
        <v>7.4768308483666949E-3</v>
      </c>
      <c r="AC112" s="106">
        <f t="shared" si="22"/>
        <v>0</v>
      </c>
      <c r="AD112" s="107">
        <f t="shared" si="23"/>
        <v>7.4768308483666949E-3</v>
      </c>
    </row>
    <row r="113" spans="2:30" x14ac:dyDescent="0.2">
      <c r="B113" s="102" t="s">
        <v>380</v>
      </c>
      <c r="C113" s="48" t="s">
        <v>381</v>
      </c>
      <c r="D113" s="48" t="str">
        <f t="shared" si="14"/>
        <v>No</v>
      </c>
      <c r="E113" s="103">
        <v>254709</v>
      </c>
      <c r="F113" s="103">
        <v>671758</v>
      </c>
      <c r="G113" s="103">
        <v>0</v>
      </c>
      <c r="H113" s="103">
        <v>0</v>
      </c>
      <c r="I113" s="103">
        <v>2802</v>
      </c>
      <c r="J113" s="103">
        <v>28378</v>
      </c>
      <c r="K113" s="103">
        <f t="shared" si="15"/>
        <v>257511</v>
      </c>
      <c r="L113" s="104">
        <f t="shared" si="16"/>
        <v>957647</v>
      </c>
      <c r="M113" s="105">
        <v>-38630.229999999996</v>
      </c>
      <c r="N113" s="105">
        <v>296368.48</v>
      </c>
      <c r="O113" s="105">
        <v>-77424.285834150651</v>
      </c>
      <c r="P113" s="105">
        <v>0</v>
      </c>
      <c r="Q113" s="105">
        <v>810.76931201274419</v>
      </c>
      <c r="R113" s="104">
        <f t="shared" si="12"/>
        <v>37983.286522137911</v>
      </c>
      <c r="S113" s="105">
        <f t="shared" si="13"/>
        <v>334351.76652213791</v>
      </c>
      <c r="T113" s="103">
        <v>108628</v>
      </c>
      <c r="U113" s="103">
        <v>1100076</v>
      </c>
      <c r="V113" s="103">
        <v>12641945</v>
      </c>
      <c r="W113" s="103">
        <v>966192</v>
      </c>
      <c r="X113" s="103">
        <f t="shared" si="17"/>
        <v>1291998.7665221379</v>
      </c>
      <c r="Y113" s="103">
        <f t="shared" si="18"/>
        <v>13599592</v>
      </c>
      <c r="Z113" s="103">
        <f t="shared" si="19"/>
        <v>-148883</v>
      </c>
      <c r="AA113" s="103">
        <f t="shared" si="20"/>
        <v>966192</v>
      </c>
      <c r="AB113" s="106">
        <f t="shared" si="21"/>
        <v>9.5002759385879959E-2</v>
      </c>
      <c r="AC113" s="106">
        <f t="shared" si="22"/>
        <v>0</v>
      </c>
      <c r="AD113" s="107">
        <f t="shared" si="23"/>
        <v>9.5002759385879959E-2</v>
      </c>
    </row>
    <row r="114" spans="2:30" x14ac:dyDescent="0.2">
      <c r="B114" s="102" t="s">
        <v>384</v>
      </c>
      <c r="C114" s="48" t="s">
        <v>385</v>
      </c>
      <c r="D114" s="48" t="str">
        <f t="shared" si="14"/>
        <v>No</v>
      </c>
      <c r="E114" s="103">
        <v>627123</v>
      </c>
      <c r="F114" s="103">
        <v>591553</v>
      </c>
      <c r="G114" s="103">
        <v>0</v>
      </c>
      <c r="H114" s="103">
        <v>0</v>
      </c>
      <c r="I114" s="103">
        <v>5555</v>
      </c>
      <c r="J114" s="103">
        <v>37498</v>
      </c>
      <c r="K114" s="103">
        <f t="shared" si="15"/>
        <v>632678</v>
      </c>
      <c r="L114" s="104">
        <f t="shared" si="16"/>
        <v>1261729</v>
      </c>
      <c r="M114" s="105">
        <v>-28639.94999999999</v>
      </c>
      <c r="N114" s="105">
        <v>462604.76999999996</v>
      </c>
      <c r="O114" s="105">
        <v>-102855.40461862212</v>
      </c>
      <c r="P114" s="105">
        <v>0</v>
      </c>
      <c r="Q114" s="105">
        <v>-3937.4290540063594</v>
      </c>
      <c r="R114" s="104">
        <f t="shared" si="12"/>
        <v>78152.883672628494</v>
      </c>
      <c r="S114" s="105">
        <f t="shared" si="13"/>
        <v>540757.65367262845</v>
      </c>
      <c r="T114" s="103">
        <v>113211</v>
      </c>
      <c r="U114" s="103">
        <v>764104</v>
      </c>
      <c r="V114" s="103">
        <v>7544585</v>
      </c>
      <c r="W114" s="103">
        <v>1199621</v>
      </c>
      <c r="X114" s="103">
        <f t="shared" si="17"/>
        <v>1802486.6536726286</v>
      </c>
      <c r="Y114" s="103">
        <f t="shared" si="18"/>
        <v>8806314</v>
      </c>
      <c r="Z114" s="103">
        <f t="shared" si="19"/>
        <v>-519467</v>
      </c>
      <c r="AA114" s="103">
        <f t="shared" si="20"/>
        <v>1199621</v>
      </c>
      <c r="AB114" s="106">
        <f t="shared" si="21"/>
        <v>0.20468117008689771</v>
      </c>
      <c r="AC114" s="106">
        <f t="shared" si="22"/>
        <v>0</v>
      </c>
      <c r="AD114" s="107">
        <f t="shared" si="23"/>
        <v>0.20468117008689771</v>
      </c>
    </row>
    <row r="115" spans="2:30" x14ac:dyDescent="0.2">
      <c r="B115" s="102" t="s">
        <v>387</v>
      </c>
      <c r="C115" s="48" t="s">
        <v>388</v>
      </c>
      <c r="D115" s="48" t="str">
        <f t="shared" si="14"/>
        <v>No</v>
      </c>
      <c r="E115" s="103">
        <v>0</v>
      </c>
      <c r="F115" s="103">
        <v>0</v>
      </c>
      <c r="G115" s="103">
        <v>10315946.250000004</v>
      </c>
      <c r="H115" s="103">
        <v>6301163.0199999977</v>
      </c>
      <c r="I115" s="103">
        <v>2403381.35</v>
      </c>
      <c r="J115" s="103">
        <v>2124140.4900000021</v>
      </c>
      <c r="K115" s="103">
        <f t="shared" si="15"/>
        <v>12719327.600000003</v>
      </c>
      <c r="L115" s="104">
        <f t="shared" si="16"/>
        <v>21144631.110000003</v>
      </c>
      <c r="M115" s="105">
        <v>44102716.329999998</v>
      </c>
      <c r="N115" s="105">
        <v>13717705.810000001</v>
      </c>
      <c r="O115" s="105">
        <v>5435344.6084515052</v>
      </c>
      <c r="P115" s="105">
        <v>0</v>
      </c>
      <c r="Q115" s="105">
        <v>0</v>
      </c>
      <c r="R115" s="104">
        <f t="shared" si="12"/>
        <v>38667371.72154849</v>
      </c>
      <c r="S115" s="105">
        <f t="shared" si="13"/>
        <v>52385077.531548493</v>
      </c>
      <c r="T115" s="103">
        <v>122995324.97000006</v>
      </c>
      <c r="U115" s="103">
        <v>114691202.96999969</v>
      </c>
      <c r="V115" s="103">
        <v>633272675</v>
      </c>
      <c r="W115" s="103">
        <v>2045773754</v>
      </c>
      <c r="X115" s="103">
        <f t="shared" si="17"/>
        <v>73529708.641548499</v>
      </c>
      <c r="Y115" s="103">
        <f t="shared" si="18"/>
        <v>654417306.11000001</v>
      </c>
      <c r="Z115" s="103">
        <f t="shared" si="19"/>
        <v>110275997.37000005</v>
      </c>
      <c r="AA115" s="103">
        <f t="shared" si="20"/>
        <v>2045773754</v>
      </c>
      <c r="AB115" s="106">
        <f t="shared" si="21"/>
        <v>0.11235905278640201</v>
      </c>
      <c r="AC115" s="106">
        <f t="shared" si="22"/>
        <v>5.3904297654803153E-2</v>
      </c>
      <c r="AD115" s="107">
        <f t="shared" si="23"/>
        <v>0.16626335044120516</v>
      </c>
    </row>
    <row r="116" spans="2:30" x14ac:dyDescent="0.2">
      <c r="B116" s="82" t="s">
        <v>389</v>
      </c>
      <c r="C116" s="48" t="s">
        <v>390</v>
      </c>
      <c r="D116" s="48" t="str">
        <f t="shared" si="14"/>
        <v>No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f t="shared" si="15"/>
        <v>0</v>
      </c>
      <c r="L116" s="104">
        <f t="shared" si="16"/>
        <v>0</v>
      </c>
      <c r="M116" s="105">
        <v>15887170.869999999</v>
      </c>
      <c r="N116" s="105">
        <v>3022612.57</v>
      </c>
      <c r="O116" s="105">
        <v>7071606.1756831296</v>
      </c>
      <c r="P116" s="105">
        <v>0</v>
      </c>
      <c r="Q116" s="105">
        <v>0</v>
      </c>
      <c r="R116" s="104">
        <f t="shared" si="12"/>
        <v>8815564.6943168696</v>
      </c>
      <c r="S116" s="105">
        <f t="shared" si="13"/>
        <v>11838177.26431687</v>
      </c>
      <c r="T116" s="103">
        <v>13748750.560000001</v>
      </c>
      <c r="U116" s="103">
        <v>26901560.120000001</v>
      </c>
      <c r="V116" s="103">
        <v>207931202</v>
      </c>
      <c r="W116" s="103">
        <v>457763318</v>
      </c>
      <c r="X116" s="103">
        <f t="shared" si="17"/>
        <v>11838177.26431687</v>
      </c>
      <c r="Y116" s="103">
        <f t="shared" si="18"/>
        <v>207931202</v>
      </c>
      <c r="Z116" s="103">
        <f t="shared" si="19"/>
        <v>13748750.560000001</v>
      </c>
      <c r="AA116" s="103">
        <f t="shared" si="20"/>
        <v>457763318</v>
      </c>
      <c r="AB116" s="106">
        <f t="shared" si="21"/>
        <v>5.6933144955882427E-2</v>
      </c>
      <c r="AC116" s="106">
        <f t="shared" si="22"/>
        <v>3.0034627108325881E-2</v>
      </c>
      <c r="AD116" s="107">
        <f t="shared" si="23"/>
        <v>8.6967772064208304E-2</v>
      </c>
    </row>
    <row r="117" spans="2:30" x14ac:dyDescent="0.2">
      <c r="B117" s="102" t="s">
        <v>392</v>
      </c>
      <c r="C117" s="48" t="s">
        <v>393</v>
      </c>
      <c r="D117" s="48" t="str">
        <f t="shared" si="14"/>
        <v>No</v>
      </c>
      <c r="E117" s="103">
        <v>155826</v>
      </c>
      <c r="F117" s="103">
        <v>0</v>
      </c>
      <c r="G117" s="103">
        <v>0</v>
      </c>
      <c r="H117" s="103">
        <v>0</v>
      </c>
      <c r="I117" s="103">
        <v>42406</v>
      </c>
      <c r="J117" s="103">
        <v>1226369</v>
      </c>
      <c r="K117" s="103">
        <f t="shared" si="15"/>
        <v>198232</v>
      </c>
      <c r="L117" s="104">
        <f t="shared" si="16"/>
        <v>1424601</v>
      </c>
      <c r="M117" s="105">
        <v>59166.069999999992</v>
      </c>
      <c r="N117" s="105">
        <v>171766.02</v>
      </c>
      <c r="O117" s="105">
        <v>-27272.504389809677</v>
      </c>
      <c r="P117" s="105">
        <v>0</v>
      </c>
      <c r="Q117" s="105">
        <v>18332.446746470028</v>
      </c>
      <c r="R117" s="104">
        <f t="shared" si="12"/>
        <v>68106.127643339642</v>
      </c>
      <c r="S117" s="105">
        <f t="shared" si="13"/>
        <v>239872.14764333965</v>
      </c>
      <c r="T117" s="103">
        <v>223239</v>
      </c>
      <c r="U117" s="103">
        <v>1756401</v>
      </c>
      <c r="V117" s="103">
        <v>8970327</v>
      </c>
      <c r="W117" s="103">
        <v>1397907</v>
      </c>
      <c r="X117" s="103">
        <f t="shared" si="17"/>
        <v>1664473.1476433396</v>
      </c>
      <c r="Y117" s="103">
        <f t="shared" si="18"/>
        <v>10394928</v>
      </c>
      <c r="Z117" s="103">
        <f t="shared" si="19"/>
        <v>25007</v>
      </c>
      <c r="AA117" s="103">
        <f t="shared" si="20"/>
        <v>1397907</v>
      </c>
      <c r="AB117" s="106">
        <f t="shared" si="21"/>
        <v>0.1601235860068814</v>
      </c>
      <c r="AC117" s="106">
        <f t="shared" si="22"/>
        <v>1.7888886742823379E-2</v>
      </c>
      <c r="AD117" s="107">
        <f t="shared" si="23"/>
        <v>0.17801247274970478</v>
      </c>
    </row>
    <row r="118" spans="2:30" x14ac:dyDescent="0.2">
      <c r="B118" s="102" t="s">
        <v>396</v>
      </c>
      <c r="C118" s="48" t="s">
        <v>397</v>
      </c>
      <c r="D118" s="48" t="str">
        <f t="shared" si="14"/>
        <v>Yes</v>
      </c>
      <c r="E118" s="103">
        <v>252034</v>
      </c>
      <c r="F118" s="103">
        <v>0</v>
      </c>
      <c r="G118" s="103">
        <v>0</v>
      </c>
      <c r="H118" s="103">
        <v>0</v>
      </c>
      <c r="I118" s="103">
        <v>34061</v>
      </c>
      <c r="J118" s="103">
        <v>909788</v>
      </c>
      <c r="K118" s="103">
        <f t="shared" si="15"/>
        <v>286095</v>
      </c>
      <c r="L118" s="104">
        <f t="shared" si="16"/>
        <v>1195883</v>
      </c>
      <c r="M118" s="105">
        <v>4673537.5599999996</v>
      </c>
      <c r="N118" s="105">
        <v>4397738.7100000009</v>
      </c>
      <c r="O118" s="105">
        <v>-2739172.8732260694</v>
      </c>
      <c r="P118" s="105">
        <v>0</v>
      </c>
      <c r="Q118" s="105">
        <v>-941899.41794730164</v>
      </c>
      <c r="R118" s="104">
        <f t="shared" si="12"/>
        <v>8354609.8511733711</v>
      </c>
      <c r="S118" s="105">
        <f t="shared" si="13"/>
        <v>12752348.561173372</v>
      </c>
      <c r="T118" s="103">
        <v>4663211</v>
      </c>
      <c r="U118" s="103">
        <v>15812358</v>
      </c>
      <c r="V118" s="103">
        <v>69120495</v>
      </c>
      <c r="W118" s="103">
        <v>39677901</v>
      </c>
      <c r="X118" s="103">
        <f t="shared" si="17"/>
        <v>13948231.561173372</v>
      </c>
      <c r="Y118" s="103">
        <f t="shared" si="18"/>
        <v>70316378</v>
      </c>
      <c r="Z118" s="103">
        <f t="shared" si="19"/>
        <v>4377116</v>
      </c>
      <c r="AA118" s="103">
        <f t="shared" si="20"/>
        <v>39677901</v>
      </c>
      <c r="AB118" s="106">
        <f t="shared" si="21"/>
        <v>0.19836390835110096</v>
      </c>
      <c r="AC118" s="106">
        <f t="shared" si="22"/>
        <v>0.1103162185923091</v>
      </c>
      <c r="AD118" s="107">
        <f t="shared" si="23"/>
        <v>0.30868012694341007</v>
      </c>
    </row>
    <row r="119" spans="2:30" x14ac:dyDescent="0.2">
      <c r="B119" s="102" t="s">
        <v>400</v>
      </c>
      <c r="C119" s="48" t="s">
        <v>401</v>
      </c>
      <c r="D119" s="48" t="str">
        <f t="shared" si="14"/>
        <v>No</v>
      </c>
      <c r="E119" s="103">
        <v>3508476</v>
      </c>
      <c r="F119" s="103">
        <v>6033712</v>
      </c>
      <c r="G119" s="103">
        <v>0</v>
      </c>
      <c r="H119" s="103">
        <v>0</v>
      </c>
      <c r="I119" s="103">
        <v>32368</v>
      </c>
      <c r="J119" s="103">
        <v>137175</v>
      </c>
      <c r="K119" s="103">
        <f t="shared" si="15"/>
        <v>3540844</v>
      </c>
      <c r="L119" s="104">
        <f t="shared" si="16"/>
        <v>9711731</v>
      </c>
      <c r="M119" s="105">
        <v>336530.79</v>
      </c>
      <c r="N119" s="105">
        <v>1028856.4899999999</v>
      </c>
      <c r="O119" s="105">
        <v>-417233.11430463579</v>
      </c>
      <c r="P119" s="105">
        <v>0</v>
      </c>
      <c r="Q119" s="105">
        <v>95365.491784330487</v>
      </c>
      <c r="R119" s="104">
        <f t="shared" si="12"/>
        <v>658398.41252030525</v>
      </c>
      <c r="S119" s="105">
        <f t="shared" si="13"/>
        <v>1687254.902520305</v>
      </c>
      <c r="T119" s="103">
        <v>569121</v>
      </c>
      <c r="U119" s="103">
        <v>2411929</v>
      </c>
      <c r="V119" s="103">
        <v>46792045</v>
      </c>
      <c r="W119" s="103">
        <v>7600438</v>
      </c>
      <c r="X119" s="103">
        <f t="shared" si="17"/>
        <v>11398985.902520305</v>
      </c>
      <c r="Y119" s="103">
        <f t="shared" si="18"/>
        <v>56503776</v>
      </c>
      <c r="Z119" s="103">
        <f t="shared" si="19"/>
        <v>-2971723</v>
      </c>
      <c r="AA119" s="103">
        <f t="shared" si="20"/>
        <v>7600438</v>
      </c>
      <c r="AB119" s="106">
        <f t="shared" si="21"/>
        <v>0.20173848031891364</v>
      </c>
      <c r="AC119" s="106">
        <f t="shared" si="22"/>
        <v>0</v>
      </c>
      <c r="AD119" s="107">
        <f t="shared" si="23"/>
        <v>0.20173848031891364</v>
      </c>
    </row>
    <row r="120" spans="2:30" x14ac:dyDescent="0.2">
      <c r="B120" s="102" t="s">
        <v>403</v>
      </c>
      <c r="C120" s="48" t="s">
        <v>404</v>
      </c>
      <c r="D120" s="48" t="str">
        <f t="shared" si="14"/>
        <v>Yes</v>
      </c>
      <c r="E120" s="103">
        <v>1072697</v>
      </c>
      <c r="F120" s="103">
        <v>0</v>
      </c>
      <c r="G120" s="103">
        <v>0</v>
      </c>
      <c r="H120" s="103">
        <v>0</v>
      </c>
      <c r="I120" s="103">
        <v>80754</v>
      </c>
      <c r="J120" s="103">
        <v>3784664</v>
      </c>
      <c r="K120" s="103">
        <f t="shared" si="15"/>
        <v>1153451</v>
      </c>
      <c r="L120" s="104">
        <f t="shared" si="16"/>
        <v>4938115</v>
      </c>
      <c r="M120" s="105">
        <v>-18810.469999999998</v>
      </c>
      <c r="N120" s="105">
        <v>111896.31</v>
      </c>
      <c r="O120" s="105">
        <v>-18717.011099633946</v>
      </c>
      <c r="P120" s="105">
        <v>0</v>
      </c>
      <c r="Q120" s="105">
        <v>-93.462276493908576</v>
      </c>
      <c r="R120" s="104">
        <f t="shared" si="12"/>
        <v>3.3761278573365416E-3</v>
      </c>
      <c r="S120" s="105">
        <f t="shared" si="13"/>
        <v>111896.31337612786</v>
      </c>
      <c r="T120" s="103">
        <v>209724</v>
      </c>
      <c r="U120" s="103">
        <v>738519</v>
      </c>
      <c r="V120" s="103">
        <v>5717612</v>
      </c>
      <c r="W120" s="103">
        <v>1169673</v>
      </c>
      <c r="X120" s="103">
        <f t="shared" si="17"/>
        <v>5050011.3133761277</v>
      </c>
      <c r="Y120" s="103">
        <f t="shared" si="18"/>
        <v>10655727</v>
      </c>
      <c r="Z120" s="103">
        <f t="shared" si="19"/>
        <v>-943727</v>
      </c>
      <c r="AA120" s="103">
        <f t="shared" si="20"/>
        <v>1169673</v>
      </c>
      <c r="AB120" s="106">
        <f t="shared" si="21"/>
        <v>0.47392461475187264</v>
      </c>
      <c r="AC120" s="106">
        <f t="shared" si="22"/>
        <v>0</v>
      </c>
      <c r="AD120" s="107">
        <f t="shared" si="23"/>
        <v>0.47392461475187264</v>
      </c>
    </row>
    <row r="121" spans="2:30" x14ac:dyDescent="0.2">
      <c r="B121" s="102" t="s">
        <v>407</v>
      </c>
      <c r="C121" s="48" t="s">
        <v>408</v>
      </c>
      <c r="D121" s="48" t="str">
        <f t="shared" si="14"/>
        <v>No</v>
      </c>
      <c r="E121" s="103">
        <v>0</v>
      </c>
      <c r="F121" s="103">
        <v>0</v>
      </c>
      <c r="G121" s="103">
        <v>27975</v>
      </c>
      <c r="H121" s="103">
        <v>0</v>
      </c>
      <c r="I121" s="103">
        <v>0</v>
      </c>
      <c r="J121" s="103">
        <v>0</v>
      </c>
      <c r="K121" s="103">
        <f t="shared" si="15"/>
        <v>27975</v>
      </c>
      <c r="L121" s="104">
        <f t="shared" si="16"/>
        <v>27975</v>
      </c>
      <c r="M121" s="105">
        <v>2233684.7400000002</v>
      </c>
      <c r="N121" s="105">
        <v>2080950.9</v>
      </c>
      <c r="O121" s="105">
        <v>192096.58575837084</v>
      </c>
      <c r="P121" s="105">
        <v>0</v>
      </c>
      <c r="Q121" s="105">
        <v>617765.27370608097</v>
      </c>
      <c r="R121" s="104">
        <f t="shared" si="12"/>
        <v>1423822.8805355486</v>
      </c>
      <c r="S121" s="105">
        <f t="shared" si="13"/>
        <v>3504773.7805355485</v>
      </c>
      <c r="T121" s="103">
        <v>1998252</v>
      </c>
      <c r="U121" s="103">
        <v>7703896</v>
      </c>
      <c r="V121" s="103">
        <v>49685080</v>
      </c>
      <c r="W121" s="103">
        <v>52313985</v>
      </c>
      <c r="X121" s="103">
        <f t="shared" si="17"/>
        <v>3532748.7805355485</v>
      </c>
      <c r="Y121" s="103">
        <f t="shared" si="18"/>
        <v>49713055</v>
      </c>
      <c r="Z121" s="103">
        <f t="shared" si="19"/>
        <v>1970277</v>
      </c>
      <c r="AA121" s="103">
        <f t="shared" si="20"/>
        <v>52313985</v>
      </c>
      <c r="AB121" s="106">
        <f t="shared" si="21"/>
        <v>7.1062797901588398E-2</v>
      </c>
      <c r="AC121" s="106">
        <f t="shared" si="22"/>
        <v>3.766252943644037E-2</v>
      </c>
      <c r="AD121" s="107">
        <f t="shared" si="23"/>
        <v>0.10872532733802877</v>
      </c>
    </row>
    <row r="122" spans="2:30" x14ac:dyDescent="0.2">
      <c r="B122" s="102" t="s">
        <v>411</v>
      </c>
      <c r="C122" s="48" t="s">
        <v>412</v>
      </c>
      <c r="D122" s="48" t="str">
        <f t="shared" si="14"/>
        <v>No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f t="shared" si="15"/>
        <v>0</v>
      </c>
      <c r="L122" s="104">
        <f t="shared" si="16"/>
        <v>0</v>
      </c>
      <c r="M122" s="105">
        <v>-898.14</v>
      </c>
      <c r="N122" s="105">
        <v>81276.2</v>
      </c>
      <c r="O122" s="105">
        <v>-898.13971899479316</v>
      </c>
      <c r="P122" s="105">
        <v>0</v>
      </c>
      <c r="Q122" s="105">
        <v>0</v>
      </c>
      <c r="R122" s="104">
        <f t="shared" si="12"/>
        <v>-2.8100520682983188E-4</v>
      </c>
      <c r="S122" s="105">
        <f t="shared" si="13"/>
        <v>81276.199718994787</v>
      </c>
      <c r="T122" s="103">
        <v>0</v>
      </c>
      <c r="U122" s="103">
        <v>0</v>
      </c>
      <c r="V122" s="103">
        <v>8395088</v>
      </c>
      <c r="W122" s="103">
        <v>1497977</v>
      </c>
      <c r="X122" s="103">
        <f t="shared" si="17"/>
        <v>81276.199718994787</v>
      </c>
      <c r="Y122" s="103">
        <f t="shared" si="18"/>
        <v>8395088</v>
      </c>
      <c r="Z122" s="103">
        <f t="shared" si="19"/>
        <v>0</v>
      </c>
      <c r="AA122" s="103">
        <f t="shared" si="20"/>
        <v>1497977</v>
      </c>
      <c r="AB122" s="106">
        <f t="shared" si="21"/>
        <v>9.6813993753245686E-3</v>
      </c>
      <c r="AC122" s="106">
        <f t="shared" si="22"/>
        <v>0</v>
      </c>
      <c r="AD122" s="107">
        <f t="shared" si="23"/>
        <v>9.6813993753245686E-3</v>
      </c>
    </row>
    <row r="123" spans="2:30" x14ac:dyDescent="0.2">
      <c r="B123" s="102" t="s">
        <v>413</v>
      </c>
      <c r="C123" s="48" t="s">
        <v>414</v>
      </c>
      <c r="D123" s="48" t="str">
        <f t="shared" si="14"/>
        <v>No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f t="shared" si="15"/>
        <v>0</v>
      </c>
      <c r="L123" s="104">
        <f t="shared" si="16"/>
        <v>0</v>
      </c>
      <c r="M123" s="105">
        <v>-19635.46</v>
      </c>
      <c r="N123" s="105">
        <v>86919.98000000001</v>
      </c>
      <c r="O123" s="105">
        <v>-19635.455000617516</v>
      </c>
      <c r="P123" s="105">
        <v>0</v>
      </c>
      <c r="Q123" s="105">
        <v>0</v>
      </c>
      <c r="R123" s="104">
        <f t="shared" si="12"/>
        <v>-4.9993824832199607E-3</v>
      </c>
      <c r="S123" s="105">
        <f t="shared" si="13"/>
        <v>86919.975000617531</v>
      </c>
      <c r="T123" s="103">
        <v>0</v>
      </c>
      <c r="U123" s="103">
        <v>0</v>
      </c>
      <c r="V123" s="103">
        <v>5324189</v>
      </c>
      <c r="W123" s="103">
        <v>1450586</v>
      </c>
      <c r="X123" s="103">
        <f t="shared" si="17"/>
        <v>86919.975000617531</v>
      </c>
      <c r="Y123" s="103">
        <f t="shared" si="18"/>
        <v>5324189</v>
      </c>
      <c r="Z123" s="103">
        <f t="shared" si="19"/>
        <v>0</v>
      </c>
      <c r="AA123" s="103">
        <f t="shared" si="20"/>
        <v>1450586</v>
      </c>
      <c r="AB123" s="106">
        <f t="shared" si="21"/>
        <v>1.6325486379356092E-2</v>
      </c>
      <c r="AC123" s="106">
        <f t="shared" si="22"/>
        <v>0</v>
      </c>
      <c r="AD123" s="107">
        <f t="shared" si="23"/>
        <v>1.6325486379356092E-2</v>
      </c>
    </row>
    <row r="124" spans="2:30" x14ac:dyDescent="0.2">
      <c r="B124" s="102" t="s">
        <v>417</v>
      </c>
      <c r="C124" s="48" t="s">
        <v>418</v>
      </c>
      <c r="D124" s="48" t="str">
        <f t="shared" si="14"/>
        <v>Yes</v>
      </c>
      <c r="E124" s="103">
        <v>0</v>
      </c>
      <c r="F124" s="103">
        <v>0</v>
      </c>
      <c r="G124" s="103">
        <v>13217366.460000001</v>
      </c>
      <c r="H124" s="103">
        <v>5643069.0200000014</v>
      </c>
      <c r="I124" s="103">
        <v>10139610.75</v>
      </c>
      <c r="J124" s="103">
        <v>4057477.529999977</v>
      </c>
      <c r="K124" s="103">
        <f t="shared" si="15"/>
        <v>23356977.210000001</v>
      </c>
      <c r="L124" s="104">
        <f t="shared" si="16"/>
        <v>33057523.759999983</v>
      </c>
      <c r="M124" s="105">
        <v>61454680.339999996</v>
      </c>
      <c r="N124" s="105">
        <v>22766094.579999998</v>
      </c>
      <c r="O124" s="105">
        <v>3577073.6453705519</v>
      </c>
      <c r="P124" s="105">
        <v>0</v>
      </c>
      <c r="Q124" s="105">
        <v>0</v>
      </c>
      <c r="R124" s="104">
        <f t="shared" si="12"/>
        <v>57877606.694629446</v>
      </c>
      <c r="S124" s="105">
        <f t="shared" si="13"/>
        <v>80643701.274629444</v>
      </c>
      <c r="T124" s="103">
        <v>327524672.51999962</v>
      </c>
      <c r="U124" s="103">
        <v>16266526.979999999</v>
      </c>
      <c r="V124" s="103">
        <v>585101251</v>
      </c>
      <c r="W124" s="103">
        <v>4015662720</v>
      </c>
      <c r="X124" s="103">
        <f t="shared" si="17"/>
        <v>113701225.03462943</v>
      </c>
      <c r="Y124" s="103">
        <f t="shared" si="18"/>
        <v>618158774.75999999</v>
      </c>
      <c r="Z124" s="103">
        <f t="shared" si="19"/>
        <v>304167695.30999964</v>
      </c>
      <c r="AA124" s="103">
        <f t="shared" si="20"/>
        <v>4015662720</v>
      </c>
      <c r="AB124" s="106">
        <f t="shared" si="21"/>
        <v>0.18393530865718749</v>
      </c>
      <c r="AC124" s="106">
        <f t="shared" si="22"/>
        <v>7.5745329356246241E-2</v>
      </c>
      <c r="AD124" s="107">
        <f t="shared" si="23"/>
        <v>0.25968063801343372</v>
      </c>
    </row>
    <row r="125" spans="2:30" x14ac:dyDescent="0.2">
      <c r="B125" s="102" t="s">
        <v>419</v>
      </c>
      <c r="C125" s="48" t="s">
        <v>420</v>
      </c>
      <c r="D125" s="48" t="str">
        <f t="shared" si="14"/>
        <v>Yes</v>
      </c>
      <c r="E125" s="103">
        <v>1543342</v>
      </c>
      <c r="F125" s="103">
        <v>4030235</v>
      </c>
      <c r="G125" s="103">
        <v>0</v>
      </c>
      <c r="H125" s="103">
        <v>0</v>
      </c>
      <c r="I125" s="103">
        <v>11611</v>
      </c>
      <c r="J125" s="103">
        <v>74829</v>
      </c>
      <c r="K125" s="103">
        <f t="shared" si="15"/>
        <v>1554953</v>
      </c>
      <c r="L125" s="104">
        <f t="shared" si="16"/>
        <v>5660017</v>
      </c>
      <c r="M125" s="105">
        <v>-217201.31</v>
      </c>
      <c r="N125" s="105">
        <v>1026154.71</v>
      </c>
      <c r="O125" s="105">
        <v>-224704.31980173243</v>
      </c>
      <c r="P125" s="105">
        <v>0</v>
      </c>
      <c r="Q125" s="105">
        <v>-2033.6203106339999</v>
      </c>
      <c r="R125" s="104">
        <f t="shared" si="12"/>
        <v>9536.6301123664343</v>
      </c>
      <c r="S125" s="105">
        <f t="shared" si="13"/>
        <v>1035691.3401123664</v>
      </c>
      <c r="T125" s="103">
        <v>399872</v>
      </c>
      <c r="U125" s="103">
        <v>2576945</v>
      </c>
      <c r="V125" s="103">
        <v>13899069</v>
      </c>
      <c r="W125" s="103">
        <v>2662159</v>
      </c>
      <c r="X125" s="103">
        <f t="shared" si="17"/>
        <v>6695708.3401123667</v>
      </c>
      <c r="Y125" s="103">
        <f t="shared" si="18"/>
        <v>19559086</v>
      </c>
      <c r="Z125" s="103">
        <f t="shared" si="19"/>
        <v>-1155081</v>
      </c>
      <c r="AA125" s="103">
        <f t="shared" si="20"/>
        <v>2662159</v>
      </c>
      <c r="AB125" s="106">
        <f t="shared" si="21"/>
        <v>0.34233237381912257</v>
      </c>
      <c r="AC125" s="106">
        <f t="shared" si="22"/>
        <v>0</v>
      </c>
      <c r="AD125" s="107">
        <f t="shared" si="23"/>
        <v>0.34233237381912257</v>
      </c>
    </row>
    <row r="126" spans="2:30" x14ac:dyDescent="0.2">
      <c r="B126" s="102" t="s">
        <v>422</v>
      </c>
      <c r="C126" s="48" t="s">
        <v>423</v>
      </c>
      <c r="D126" s="48" t="str">
        <f t="shared" si="14"/>
        <v>Yes</v>
      </c>
      <c r="E126" s="103">
        <v>0</v>
      </c>
      <c r="F126" s="103">
        <v>0</v>
      </c>
      <c r="G126" s="103">
        <v>9187366.8600000013</v>
      </c>
      <c r="H126" s="103">
        <v>0</v>
      </c>
      <c r="I126" s="103">
        <v>3368249.7699628202</v>
      </c>
      <c r="J126" s="103">
        <v>5091280.1800000053</v>
      </c>
      <c r="K126" s="103">
        <f t="shared" si="15"/>
        <v>12555616.629962821</v>
      </c>
      <c r="L126" s="104">
        <f t="shared" si="16"/>
        <v>17646896.809962824</v>
      </c>
      <c r="M126" s="105">
        <v>6551373.1800000006</v>
      </c>
      <c r="N126" s="105">
        <v>2006150.4899999998</v>
      </c>
      <c r="O126" s="105">
        <v>-541416.08428597148</v>
      </c>
      <c r="P126" s="105">
        <v>0</v>
      </c>
      <c r="Q126" s="105">
        <v>-168947.18223014602</v>
      </c>
      <c r="R126" s="104">
        <f t="shared" si="12"/>
        <v>7261736.446516118</v>
      </c>
      <c r="S126" s="105">
        <f t="shared" si="13"/>
        <v>9267886.9365161173</v>
      </c>
      <c r="T126" s="103">
        <v>472920.04000000004</v>
      </c>
      <c r="U126" s="103">
        <v>114330.56999999998</v>
      </c>
      <c r="V126" s="103">
        <v>0</v>
      </c>
      <c r="W126" s="103">
        <v>241247837</v>
      </c>
      <c r="X126" s="103">
        <f t="shared" si="17"/>
        <v>26914783.746478941</v>
      </c>
      <c r="Y126" s="103">
        <f t="shared" si="18"/>
        <v>17646896.809962824</v>
      </c>
      <c r="Z126" s="103">
        <f t="shared" si="19"/>
        <v>-12082696.589962821</v>
      </c>
      <c r="AA126" s="103">
        <f t="shared" si="20"/>
        <v>241247837</v>
      </c>
      <c r="AB126" s="106">
        <f t="shared" si="21"/>
        <v>1.5251850813387082</v>
      </c>
      <c r="AC126" s="106">
        <f t="shared" si="22"/>
        <v>0</v>
      </c>
      <c r="AD126" s="107">
        <f t="shared" si="23"/>
        <v>1</v>
      </c>
    </row>
    <row r="127" spans="2:30" x14ac:dyDescent="0.2">
      <c r="B127" s="102" t="s">
        <v>425</v>
      </c>
      <c r="C127" s="48" t="s">
        <v>426</v>
      </c>
      <c r="D127" s="48" t="str">
        <f t="shared" si="14"/>
        <v>No</v>
      </c>
      <c r="E127" s="103">
        <v>0</v>
      </c>
      <c r="F127" s="103">
        <v>0</v>
      </c>
      <c r="G127" s="103">
        <v>0</v>
      </c>
      <c r="H127" s="103">
        <v>0</v>
      </c>
      <c r="I127" s="103">
        <v>0</v>
      </c>
      <c r="J127" s="103">
        <v>0</v>
      </c>
      <c r="K127" s="103">
        <f t="shared" si="15"/>
        <v>0</v>
      </c>
      <c r="L127" s="104">
        <f t="shared" si="16"/>
        <v>0</v>
      </c>
      <c r="M127" s="105">
        <v>465395.69999999995</v>
      </c>
      <c r="N127" s="105">
        <v>816959.54</v>
      </c>
      <c r="O127" s="105">
        <v>299691.17856307997</v>
      </c>
      <c r="P127" s="105">
        <v>0</v>
      </c>
      <c r="Q127" s="105">
        <v>0</v>
      </c>
      <c r="R127" s="104">
        <f t="shared" si="12"/>
        <v>165704.52143691998</v>
      </c>
      <c r="S127" s="105">
        <f t="shared" si="13"/>
        <v>982664.06143691996</v>
      </c>
      <c r="T127" s="103">
        <v>0</v>
      </c>
      <c r="U127" s="103">
        <v>0</v>
      </c>
      <c r="V127" s="103">
        <v>18520504</v>
      </c>
      <c r="W127" s="103">
        <v>29354454</v>
      </c>
      <c r="X127" s="103">
        <f t="shared" si="17"/>
        <v>982664.06143691996</v>
      </c>
      <c r="Y127" s="103">
        <f t="shared" si="18"/>
        <v>18520504</v>
      </c>
      <c r="Z127" s="103">
        <f t="shared" si="19"/>
        <v>0</v>
      </c>
      <c r="AA127" s="103">
        <f t="shared" si="20"/>
        <v>29354454</v>
      </c>
      <c r="AB127" s="106">
        <f t="shared" si="21"/>
        <v>5.3058170632771115E-2</v>
      </c>
      <c r="AC127" s="106">
        <f t="shared" si="22"/>
        <v>0</v>
      </c>
      <c r="AD127" s="107">
        <f t="shared" si="23"/>
        <v>5.3058170632771115E-2</v>
      </c>
    </row>
    <row r="128" spans="2:30" x14ac:dyDescent="0.2">
      <c r="B128" s="102" t="s">
        <v>428</v>
      </c>
      <c r="C128" s="48" t="s">
        <v>429</v>
      </c>
      <c r="D128" s="48" t="str">
        <f t="shared" si="14"/>
        <v>Yes</v>
      </c>
      <c r="E128" s="103">
        <v>0</v>
      </c>
      <c r="F128" s="103">
        <v>0</v>
      </c>
      <c r="G128" s="103">
        <v>1175690</v>
      </c>
      <c r="H128" s="103">
        <v>0</v>
      </c>
      <c r="I128" s="103">
        <v>0</v>
      </c>
      <c r="J128" s="103">
        <v>0</v>
      </c>
      <c r="K128" s="103">
        <f t="shared" si="15"/>
        <v>1175690</v>
      </c>
      <c r="L128" s="104">
        <f t="shared" si="16"/>
        <v>1175690</v>
      </c>
      <c r="M128" s="105">
        <v>17872198.619999997</v>
      </c>
      <c r="N128" s="105">
        <v>947033.61</v>
      </c>
      <c r="O128" s="105">
        <v>636389.37047205539</v>
      </c>
      <c r="P128" s="105">
        <v>0</v>
      </c>
      <c r="Q128" s="105">
        <v>0</v>
      </c>
      <c r="R128" s="104">
        <f t="shared" si="12"/>
        <v>17235809.249527942</v>
      </c>
      <c r="S128" s="105">
        <f t="shared" si="13"/>
        <v>18182842.859527942</v>
      </c>
      <c r="T128" s="103">
        <v>5505154.7999999998</v>
      </c>
      <c r="U128" s="103">
        <v>17750</v>
      </c>
      <c r="V128" s="103">
        <v>37559013</v>
      </c>
      <c r="W128" s="103">
        <v>99799150</v>
      </c>
      <c r="X128" s="103">
        <f t="shared" si="17"/>
        <v>19358532.859527942</v>
      </c>
      <c r="Y128" s="103">
        <f t="shared" si="18"/>
        <v>38734703</v>
      </c>
      <c r="Z128" s="103">
        <f t="shared" si="19"/>
        <v>4329464.8</v>
      </c>
      <c r="AA128" s="103">
        <f t="shared" si="20"/>
        <v>99799150</v>
      </c>
      <c r="AB128" s="106">
        <f t="shared" si="21"/>
        <v>0.49977233230697399</v>
      </c>
      <c r="AC128" s="106">
        <f t="shared" si="22"/>
        <v>4.3381780305744085E-2</v>
      </c>
      <c r="AD128" s="107">
        <f t="shared" si="23"/>
        <v>0.54315411261271807</v>
      </c>
    </row>
    <row r="129" spans="2:30" x14ac:dyDescent="0.2">
      <c r="B129" s="102" t="s">
        <v>430</v>
      </c>
      <c r="C129" s="48" t="s">
        <v>431</v>
      </c>
      <c r="D129" s="48" t="str">
        <f t="shared" si="14"/>
        <v>No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f t="shared" si="15"/>
        <v>0</v>
      </c>
      <c r="L129" s="104">
        <f t="shared" si="16"/>
        <v>0</v>
      </c>
      <c r="M129" s="105">
        <v>-61867.510000000009</v>
      </c>
      <c r="N129" s="105">
        <v>402527.63</v>
      </c>
      <c r="O129" s="105">
        <v>-100577.20887791911</v>
      </c>
      <c r="P129" s="105">
        <v>0</v>
      </c>
      <c r="Q129" s="105">
        <v>2775.7029319085232</v>
      </c>
      <c r="R129" s="104">
        <f t="shared" si="12"/>
        <v>35933.995946010575</v>
      </c>
      <c r="S129" s="105">
        <f t="shared" si="13"/>
        <v>438461.62594601058</v>
      </c>
      <c r="T129" s="103">
        <v>0</v>
      </c>
      <c r="U129" s="103">
        <v>0</v>
      </c>
      <c r="V129" s="103">
        <v>7959847</v>
      </c>
      <c r="W129" s="103">
        <v>3154045</v>
      </c>
      <c r="X129" s="103">
        <f t="shared" si="17"/>
        <v>438461.62594601058</v>
      </c>
      <c r="Y129" s="103">
        <f t="shared" si="18"/>
        <v>7959847</v>
      </c>
      <c r="Z129" s="103">
        <f t="shared" si="19"/>
        <v>0</v>
      </c>
      <c r="AA129" s="103">
        <f t="shared" si="20"/>
        <v>3154045</v>
      </c>
      <c r="AB129" s="106">
        <f t="shared" si="21"/>
        <v>5.5084177616229378E-2</v>
      </c>
      <c r="AC129" s="106">
        <f t="shared" si="22"/>
        <v>0</v>
      </c>
      <c r="AD129" s="107">
        <f t="shared" si="23"/>
        <v>5.5084177616229378E-2</v>
      </c>
    </row>
    <row r="130" spans="2:30" x14ac:dyDescent="0.2">
      <c r="B130" s="102" t="s">
        <v>434</v>
      </c>
      <c r="C130" s="48" t="s">
        <v>435</v>
      </c>
      <c r="D130" s="48" t="str">
        <f t="shared" si="14"/>
        <v>Yes</v>
      </c>
      <c r="E130" s="103">
        <v>222734900</v>
      </c>
      <c r="F130" s="103">
        <v>259461172</v>
      </c>
      <c r="G130" s="103">
        <v>0</v>
      </c>
      <c r="H130" s="103">
        <v>0</v>
      </c>
      <c r="I130" s="103">
        <v>10260008</v>
      </c>
      <c r="J130" s="103">
        <v>0</v>
      </c>
      <c r="K130" s="103">
        <f t="shared" si="15"/>
        <v>232994908</v>
      </c>
      <c r="L130" s="104">
        <f t="shared" si="16"/>
        <v>492456080</v>
      </c>
      <c r="M130" s="105">
        <v>153399460.14999998</v>
      </c>
      <c r="N130" s="105">
        <v>48544215.830000006</v>
      </c>
      <c r="O130" s="105">
        <v>3462189.9960772819</v>
      </c>
      <c r="P130" s="105">
        <v>68467119.299999997</v>
      </c>
      <c r="Q130" s="105">
        <v>0</v>
      </c>
      <c r="R130" s="104">
        <f t="shared" ref="R130:R193" si="24">M130-O130-P130-Q130</f>
        <v>81470150.85392271</v>
      </c>
      <c r="S130" s="105">
        <f t="shared" ref="S130:S193" si="25">R130+N130</f>
        <v>130014366.68392271</v>
      </c>
      <c r="T130" s="103">
        <v>293673630</v>
      </c>
      <c r="U130" s="103">
        <v>507809181</v>
      </c>
      <c r="V130" s="103">
        <v>593781696</v>
      </c>
      <c r="W130" s="103">
        <v>1348056206</v>
      </c>
      <c r="X130" s="103">
        <f t="shared" si="17"/>
        <v>622470446.68392277</v>
      </c>
      <c r="Y130" s="103">
        <f t="shared" si="18"/>
        <v>1086237776</v>
      </c>
      <c r="Z130" s="103">
        <f t="shared" si="19"/>
        <v>60678722</v>
      </c>
      <c r="AA130" s="103">
        <f t="shared" si="20"/>
        <v>1348056206</v>
      </c>
      <c r="AB130" s="106">
        <f t="shared" si="21"/>
        <v>0.57305173916536922</v>
      </c>
      <c r="AC130" s="106">
        <f t="shared" si="22"/>
        <v>4.5012011910132474E-2</v>
      </c>
      <c r="AD130" s="107">
        <f t="shared" si="23"/>
        <v>0.61806375107550171</v>
      </c>
    </row>
    <row r="131" spans="2:30" x14ac:dyDescent="0.2">
      <c r="B131" s="102" t="s">
        <v>438</v>
      </c>
      <c r="C131" s="48" t="s">
        <v>439</v>
      </c>
      <c r="D131" s="48" t="str">
        <f t="shared" ref="D131:D194" si="26">IF(AD131&gt;25%,"Yes","No")</f>
        <v>No</v>
      </c>
      <c r="E131" s="103">
        <v>0</v>
      </c>
      <c r="F131" s="103">
        <v>0</v>
      </c>
      <c r="G131" s="103">
        <v>0</v>
      </c>
      <c r="H131" s="103">
        <v>0</v>
      </c>
      <c r="I131" s="103">
        <v>56934.97</v>
      </c>
      <c r="J131" s="103">
        <v>0</v>
      </c>
      <c r="K131" s="103">
        <f t="shared" ref="K131:K194" si="27">E131+G131+I131</f>
        <v>56934.97</v>
      </c>
      <c r="L131" s="104">
        <f t="shared" ref="L131:L194" si="28">E131+F131+G131+H131+I131+J131</f>
        <v>56934.97</v>
      </c>
      <c r="M131" s="105">
        <v>29570481.219999999</v>
      </c>
      <c r="N131" s="105">
        <v>5513473.6800000006</v>
      </c>
      <c r="O131" s="105">
        <v>14630813.584798036</v>
      </c>
      <c r="P131" s="105">
        <v>0</v>
      </c>
      <c r="Q131" s="105">
        <v>0</v>
      </c>
      <c r="R131" s="104">
        <f t="shared" si="24"/>
        <v>14939667.635201963</v>
      </c>
      <c r="S131" s="105">
        <f t="shared" si="25"/>
        <v>20453141.315201964</v>
      </c>
      <c r="T131" s="103">
        <v>97127380</v>
      </c>
      <c r="U131" s="103">
        <v>33615894</v>
      </c>
      <c r="V131" s="103">
        <v>286438966</v>
      </c>
      <c r="W131" s="103">
        <v>844184220</v>
      </c>
      <c r="X131" s="103">
        <f t="shared" ref="X131:X194" si="29">(S131+L131)</f>
        <v>20510076.285201963</v>
      </c>
      <c r="Y131" s="103">
        <f t="shared" ref="Y131:Y194" si="30">V131+L131</f>
        <v>286495900.97000003</v>
      </c>
      <c r="Z131" s="103">
        <f t="shared" ref="Z131:Z194" si="31">T131-K131</f>
        <v>97070445.030000001</v>
      </c>
      <c r="AA131" s="103">
        <f t="shared" ref="AA131:AA194" si="32">W131</f>
        <v>844184220</v>
      </c>
      <c r="AB131" s="106">
        <f t="shared" ref="AB131:AB194" si="33">X131/Y131</f>
        <v>7.1589423149721235E-2</v>
      </c>
      <c r="AC131" s="106">
        <f t="shared" ref="AC131:AC194" si="34">IFERROR(IF(Z131/AA131&lt;0,0,(Z131/AA131)),0)</f>
        <v>0.11498727733858849</v>
      </c>
      <c r="AD131" s="107">
        <f t="shared" ref="AD131:AD194" si="35">IF(AC131+AB131&lt;0,0,IF(AC131+AB131&lt;100%,AC131+AB131,100%))</f>
        <v>0.18657670048830971</v>
      </c>
    </row>
    <row r="132" spans="2:30" x14ac:dyDescent="0.2">
      <c r="B132" s="102" t="s">
        <v>441</v>
      </c>
      <c r="C132" s="48" t="s">
        <v>442</v>
      </c>
      <c r="D132" s="48" t="str">
        <f t="shared" si="26"/>
        <v>No</v>
      </c>
      <c r="E132" s="103">
        <v>0</v>
      </c>
      <c r="F132" s="103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f t="shared" si="27"/>
        <v>0</v>
      </c>
      <c r="L132" s="104">
        <f t="shared" si="28"/>
        <v>0</v>
      </c>
      <c r="M132" s="105">
        <v>-47953.450000000004</v>
      </c>
      <c r="N132" s="105">
        <v>147951.42000000001</v>
      </c>
      <c r="O132" s="105">
        <v>-56001.618639030712</v>
      </c>
      <c r="P132" s="105">
        <v>0</v>
      </c>
      <c r="Q132" s="105">
        <v>-255.95642575729653</v>
      </c>
      <c r="R132" s="104">
        <f t="shared" si="24"/>
        <v>8304.1250647880042</v>
      </c>
      <c r="S132" s="105">
        <f t="shared" si="25"/>
        <v>156255.54506478802</v>
      </c>
      <c r="T132" s="103">
        <v>0</v>
      </c>
      <c r="U132" s="103">
        <v>0</v>
      </c>
      <c r="V132" s="103">
        <v>3368727</v>
      </c>
      <c r="W132" s="103">
        <v>713127</v>
      </c>
      <c r="X132" s="103">
        <f t="shared" si="29"/>
        <v>156255.54506478802</v>
      </c>
      <c r="Y132" s="103">
        <f t="shared" si="30"/>
        <v>3368727</v>
      </c>
      <c r="Z132" s="103">
        <f t="shared" si="31"/>
        <v>0</v>
      </c>
      <c r="AA132" s="103">
        <f t="shared" si="32"/>
        <v>713127</v>
      </c>
      <c r="AB132" s="106">
        <f t="shared" si="33"/>
        <v>4.6384151955557104E-2</v>
      </c>
      <c r="AC132" s="106">
        <f t="shared" si="34"/>
        <v>0</v>
      </c>
      <c r="AD132" s="107">
        <f t="shared" si="35"/>
        <v>4.6384151955557104E-2</v>
      </c>
    </row>
    <row r="133" spans="2:30" x14ac:dyDescent="0.2">
      <c r="B133" s="102" t="s">
        <v>445</v>
      </c>
      <c r="C133" s="48" t="s">
        <v>446</v>
      </c>
      <c r="D133" s="48" t="str">
        <f t="shared" si="26"/>
        <v>No</v>
      </c>
      <c r="E133" s="103">
        <v>0</v>
      </c>
      <c r="F133" s="103">
        <v>0</v>
      </c>
      <c r="G133" s="103">
        <v>0</v>
      </c>
      <c r="H133" s="103">
        <v>0</v>
      </c>
      <c r="I133" s="103">
        <v>0</v>
      </c>
      <c r="J133" s="103">
        <v>0</v>
      </c>
      <c r="K133" s="103">
        <f t="shared" si="27"/>
        <v>0</v>
      </c>
      <c r="L133" s="104">
        <f t="shared" si="28"/>
        <v>0</v>
      </c>
      <c r="M133" s="105">
        <v>4712841.5200000005</v>
      </c>
      <c r="N133" s="105">
        <v>509121.06999999995</v>
      </c>
      <c r="O133" s="105">
        <v>3170399.8066901099</v>
      </c>
      <c r="P133" s="105">
        <v>0</v>
      </c>
      <c r="Q133" s="105">
        <v>0</v>
      </c>
      <c r="R133" s="104">
        <f t="shared" si="24"/>
        <v>1542441.7133098906</v>
      </c>
      <c r="S133" s="105">
        <f t="shared" si="25"/>
        <v>2051562.7833098904</v>
      </c>
      <c r="T133" s="103">
        <v>0</v>
      </c>
      <c r="U133" s="103">
        <v>0</v>
      </c>
      <c r="V133" s="103">
        <v>316281754</v>
      </c>
      <c r="W133" s="103">
        <v>598711853</v>
      </c>
      <c r="X133" s="103">
        <f t="shared" si="29"/>
        <v>2051562.7833098904</v>
      </c>
      <c r="Y133" s="103">
        <f t="shared" si="30"/>
        <v>316281754</v>
      </c>
      <c r="Z133" s="103">
        <f t="shared" si="31"/>
        <v>0</v>
      </c>
      <c r="AA133" s="103">
        <f t="shared" si="32"/>
        <v>598711853</v>
      </c>
      <c r="AB133" s="106">
        <f t="shared" si="33"/>
        <v>6.4865037497859913E-3</v>
      </c>
      <c r="AC133" s="106">
        <f t="shared" si="34"/>
        <v>0</v>
      </c>
      <c r="AD133" s="107">
        <f t="shared" si="35"/>
        <v>6.4865037497859913E-3</v>
      </c>
    </row>
    <row r="134" spans="2:30" x14ac:dyDescent="0.2">
      <c r="B134" s="102" t="s">
        <v>448</v>
      </c>
      <c r="C134" s="48" t="s">
        <v>449</v>
      </c>
      <c r="D134" s="48" t="str">
        <f t="shared" si="26"/>
        <v>No</v>
      </c>
      <c r="E134" s="103">
        <v>0</v>
      </c>
      <c r="F134" s="103">
        <v>0</v>
      </c>
      <c r="G134" s="103">
        <v>11896</v>
      </c>
      <c r="H134" s="103">
        <v>0</v>
      </c>
      <c r="I134" s="103">
        <v>0</v>
      </c>
      <c r="J134" s="103">
        <v>0</v>
      </c>
      <c r="K134" s="103">
        <f t="shared" si="27"/>
        <v>11896</v>
      </c>
      <c r="L134" s="104">
        <f t="shared" si="28"/>
        <v>11896</v>
      </c>
      <c r="M134" s="105">
        <v>5285308.82</v>
      </c>
      <c r="N134" s="105">
        <v>2053642.1700000002</v>
      </c>
      <c r="O134" s="105">
        <v>642901.93995705841</v>
      </c>
      <c r="P134" s="105">
        <v>0</v>
      </c>
      <c r="Q134" s="105">
        <v>1293212.49958711</v>
      </c>
      <c r="R134" s="104">
        <f t="shared" si="24"/>
        <v>3349194.380455832</v>
      </c>
      <c r="S134" s="105">
        <f t="shared" si="25"/>
        <v>5402836.5504558319</v>
      </c>
      <c r="T134" s="103">
        <v>3520378</v>
      </c>
      <c r="U134" s="103">
        <v>13290735</v>
      </c>
      <c r="V134" s="103">
        <v>54192284</v>
      </c>
      <c r="W134" s="103">
        <v>63883169</v>
      </c>
      <c r="X134" s="103">
        <f t="shared" si="29"/>
        <v>5414732.5504558319</v>
      </c>
      <c r="Y134" s="103">
        <f t="shared" si="30"/>
        <v>54204180</v>
      </c>
      <c r="Z134" s="103">
        <f t="shared" si="31"/>
        <v>3508482</v>
      </c>
      <c r="AA134" s="103">
        <f t="shared" si="32"/>
        <v>63883169</v>
      </c>
      <c r="AB134" s="106">
        <f t="shared" si="33"/>
        <v>9.989511049619848E-2</v>
      </c>
      <c r="AC134" s="106">
        <f t="shared" si="34"/>
        <v>5.4920287376476265E-2</v>
      </c>
      <c r="AD134" s="107">
        <f t="shared" si="35"/>
        <v>0.15481539787267473</v>
      </c>
    </row>
    <row r="135" spans="2:30" x14ac:dyDescent="0.2">
      <c r="B135" s="102" t="s">
        <v>452</v>
      </c>
      <c r="C135" s="48" t="s">
        <v>453</v>
      </c>
      <c r="D135" s="48" t="str">
        <f t="shared" si="26"/>
        <v>No</v>
      </c>
      <c r="E135" s="103">
        <v>0</v>
      </c>
      <c r="F135" s="103">
        <v>0</v>
      </c>
      <c r="G135" s="103">
        <v>96606</v>
      </c>
      <c r="H135" s="103">
        <v>65930</v>
      </c>
      <c r="I135" s="103">
        <v>0</v>
      </c>
      <c r="J135" s="103">
        <v>0</v>
      </c>
      <c r="K135" s="103">
        <f t="shared" si="27"/>
        <v>96606</v>
      </c>
      <c r="L135" s="104">
        <f t="shared" si="28"/>
        <v>162536</v>
      </c>
      <c r="M135" s="105">
        <v>22293099.949999999</v>
      </c>
      <c r="N135" s="105">
        <v>6927550.0600000005</v>
      </c>
      <c r="O135" s="105">
        <v>5462161.6038681157</v>
      </c>
      <c r="P135" s="105">
        <v>0</v>
      </c>
      <c r="Q135" s="105">
        <v>0</v>
      </c>
      <c r="R135" s="104">
        <f t="shared" si="24"/>
        <v>16830938.346131884</v>
      </c>
      <c r="S135" s="105">
        <f t="shared" si="25"/>
        <v>23758488.406131886</v>
      </c>
      <c r="T135" s="103">
        <v>41811794</v>
      </c>
      <c r="U135" s="103">
        <v>46290782</v>
      </c>
      <c r="V135" s="103">
        <v>406257239</v>
      </c>
      <c r="W135" s="103">
        <v>1064503975</v>
      </c>
      <c r="X135" s="103">
        <f t="shared" si="29"/>
        <v>23921024.406131886</v>
      </c>
      <c r="Y135" s="103">
        <f t="shared" si="30"/>
        <v>406419775</v>
      </c>
      <c r="Z135" s="103">
        <f t="shared" si="31"/>
        <v>41715188</v>
      </c>
      <c r="AA135" s="103">
        <f t="shared" si="32"/>
        <v>1064503975</v>
      </c>
      <c r="AB135" s="106">
        <f t="shared" si="33"/>
        <v>5.8857924435718918E-2</v>
      </c>
      <c r="AC135" s="106">
        <f t="shared" si="34"/>
        <v>3.9187442207531446E-2</v>
      </c>
      <c r="AD135" s="107">
        <f t="shared" si="35"/>
        <v>9.8045366643250365E-2</v>
      </c>
    </row>
    <row r="136" spans="2:30" x14ac:dyDescent="0.2">
      <c r="B136" s="102" t="s">
        <v>456</v>
      </c>
      <c r="C136" s="48" t="s">
        <v>457</v>
      </c>
      <c r="D136" s="48" t="str">
        <f t="shared" si="26"/>
        <v>Yes</v>
      </c>
      <c r="E136" s="103">
        <v>15701132.483779859</v>
      </c>
      <c r="F136" s="103">
        <v>42177813.886220142</v>
      </c>
      <c r="G136" s="103">
        <v>314208.44999999995</v>
      </c>
      <c r="H136" s="103">
        <v>42191177.876220144</v>
      </c>
      <c r="I136" s="103">
        <v>222751.63</v>
      </c>
      <c r="J136" s="103">
        <v>1521218.9499999962</v>
      </c>
      <c r="K136" s="103">
        <f t="shared" si="27"/>
        <v>16238092.563779859</v>
      </c>
      <c r="L136" s="104">
        <f t="shared" si="28"/>
        <v>102128303.27622016</v>
      </c>
      <c r="M136" s="105">
        <v>3088948.8200000003</v>
      </c>
      <c r="N136" s="105">
        <v>6563895.9299999997</v>
      </c>
      <c r="O136" s="105">
        <v>1714611.0102936327</v>
      </c>
      <c r="P136" s="105">
        <v>0</v>
      </c>
      <c r="Q136" s="105">
        <v>0</v>
      </c>
      <c r="R136" s="104">
        <f t="shared" si="24"/>
        <v>1374337.8097063676</v>
      </c>
      <c r="S136" s="105">
        <f t="shared" si="25"/>
        <v>7938233.7397063673</v>
      </c>
      <c r="T136" s="103">
        <v>23819.940000000002</v>
      </c>
      <c r="U136" s="103">
        <v>18602.46</v>
      </c>
      <c r="V136" s="103">
        <v>151172434</v>
      </c>
      <c r="W136" s="103">
        <v>77554048</v>
      </c>
      <c r="X136" s="103">
        <f t="shared" si="29"/>
        <v>110066537.01592652</v>
      </c>
      <c r="Y136" s="103">
        <f t="shared" si="30"/>
        <v>253300737.27622014</v>
      </c>
      <c r="Z136" s="103">
        <f t="shared" si="31"/>
        <v>-16214272.623779859</v>
      </c>
      <c r="AA136" s="103">
        <f t="shared" si="32"/>
        <v>77554048</v>
      </c>
      <c r="AB136" s="106">
        <f t="shared" si="33"/>
        <v>0.43452908270022461</v>
      </c>
      <c r="AC136" s="106">
        <f t="shared" si="34"/>
        <v>0</v>
      </c>
      <c r="AD136" s="107">
        <f t="shared" si="35"/>
        <v>0.43452908270022461</v>
      </c>
    </row>
    <row r="137" spans="2:30" x14ac:dyDescent="0.2">
      <c r="B137" s="102" t="s">
        <v>459</v>
      </c>
      <c r="C137" s="48" t="s">
        <v>460</v>
      </c>
      <c r="D137" s="48" t="str">
        <f t="shared" si="26"/>
        <v>No</v>
      </c>
      <c r="E137" s="103">
        <v>0</v>
      </c>
      <c r="F137" s="103">
        <v>0</v>
      </c>
      <c r="G137" s="103">
        <v>434611</v>
      </c>
      <c r="H137" s="103">
        <v>77617</v>
      </c>
      <c r="I137" s="103">
        <v>0</v>
      </c>
      <c r="J137" s="103">
        <v>0</v>
      </c>
      <c r="K137" s="103">
        <f t="shared" si="27"/>
        <v>434611</v>
      </c>
      <c r="L137" s="104">
        <f t="shared" si="28"/>
        <v>512228</v>
      </c>
      <c r="M137" s="105">
        <v>3611790.3400000003</v>
      </c>
      <c r="N137" s="105">
        <v>3460358.0700000003</v>
      </c>
      <c r="O137" s="105">
        <v>-2876987.6690724446</v>
      </c>
      <c r="P137" s="105">
        <v>0</v>
      </c>
      <c r="Q137" s="105">
        <v>-859612.93456726172</v>
      </c>
      <c r="R137" s="104">
        <f t="shared" si="24"/>
        <v>7348390.9436397068</v>
      </c>
      <c r="S137" s="105">
        <f t="shared" si="25"/>
        <v>10808749.013639707</v>
      </c>
      <c r="T137" s="103">
        <v>5841389</v>
      </c>
      <c r="U137" s="103">
        <v>10855223</v>
      </c>
      <c r="V137" s="103">
        <v>153201489</v>
      </c>
      <c r="W137" s="103">
        <v>207537022</v>
      </c>
      <c r="X137" s="103">
        <f t="shared" si="29"/>
        <v>11320977.013639707</v>
      </c>
      <c r="Y137" s="103">
        <f t="shared" si="30"/>
        <v>153713717</v>
      </c>
      <c r="Z137" s="103">
        <f t="shared" si="31"/>
        <v>5406778</v>
      </c>
      <c r="AA137" s="103">
        <f t="shared" si="32"/>
        <v>207537022</v>
      </c>
      <c r="AB137" s="106">
        <f t="shared" si="33"/>
        <v>7.364975120365938E-2</v>
      </c>
      <c r="AC137" s="106">
        <f t="shared" si="34"/>
        <v>2.6052113246570533E-2</v>
      </c>
      <c r="AD137" s="107">
        <f t="shared" si="35"/>
        <v>9.970186445022991E-2</v>
      </c>
    </row>
    <row r="138" spans="2:30" x14ac:dyDescent="0.2">
      <c r="B138" s="102" t="s">
        <v>463</v>
      </c>
      <c r="C138" s="48" t="s">
        <v>464</v>
      </c>
      <c r="D138" s="48" t="str">
        <f t="shared" si="26"/>
        <v>Yes</v>
      </c>
      <c r="E138" s="103">
        <v>303623440.03943008</v>
      </c>
      <c r="F138" s="103">
        <v>426601878.71675617</v>
      </c>
      <c r="G138" s="103">
        <v>104398</v>
      </c>
      <c r="H138" s="103">
        <v>248144</v>
      </c>
      <c r="I138" s="103">
        <v>13338018.33</v>
      </c>
      <c r="J138" s="103">
        <v>144242</v>
      </c>
      <c r="K138" s="103">
        <f t="shared" si="27"/>
        <v>317065856.36943007</v>
      </c>
      <c r="L138" s="104">
        <f t="shared" si="28"/>
        <v>744060121.08618629</v>
      </c>
      <c r="M138" s="105">
        <v>364126297.746005</v>
      </c>
      <c r="N138" s="105">
        <v>80882112.469999999</v>
      </c>
      <c r="O138" s="105">
        <v>32198665.886004999</v>
      </c>
      <c r="P138" s="105">
        <v>190063055.06</v>
      </c>
      <c r="Q138" s="105">
        <v>0</v>
      </c>
      <c r="R138" s="104">
        <f t="shared" si="24"/>
        <v>141864576.80000001</v>
      </c>
      <c r="S138" s="105">
        <f t="shared" si="25"/>
        <v>222746689.27000001</v>
      </c>
      <c r="T138" s="103">
        <v>616550558.06999898</v>
      </c>
      <c r="U138" s="103">
        <v>1740967387.55954</v>
      </c>
      <c r="V138" s="103">
        <v>938711304</v>
      </c>
      <c r="W138" s="103">
        <v>3006171664</v>
      </c>
      <c r="X138" s="103">
        <f t="shared" si="29"/>
        <v>966806810.35618627</v>
      </c>
      <c r="Y138" s="103">
        <f t="shared" si="30"/>
        <v>1682771425.0861864</v>
      </c>
      <c r="Z138" s="103">
        <f t="shared" si="31"/>
        <v>299484701.70056891</v>
      </c>
      <c r="AA138" s="103">
        <f t="shared" si="32"/>
        <v>3006171664</v>
      </c>
      <c r="AB138" s="106">
        <f t="shared" si="33"/>
        <v>0.57453246230792721</v>
      </c>
      <c r="AC138" s="106">
        <f t="shared" si="34"/>
        <v>9.9623286749391998E-2</v>
      </c>
      <c r="AD138" s="107">
        <f t="shared" si="35"/>
        <v>0.67415574905731923</v>
      </c>
    </row>
    <row r="139" spans="2:30" x14ac:dyDescent="0.2">
      <c r="B139" s="102" t="s">
        <v>466</v>
      </c>
      <c r="C139" s="48" t="s">
        <v>467</v>
      </c>
      <c r="D139" s="48" t="str">
        <f t="shared" si="26"/>
        <v>Yes</v>
      </c>
      <c r="E139" s="103">
        <v>6082488</v>
      </c>
      <c r="F139" s="103">
        <v>0</v>
      </c>
      <c r="G139" s="103">
        <v>0</v>
      </c>
      <c r="H139" s="103">
        <v>0</v>
      </c>
      <c r="I139" s="103">
        <v>442248</v>
      </c>
      <c r="J139" s="103">
        <v>18027351</v>
      </c>
      <c r="K139" s="103">
        <f t="shared" si="27"/>
        <v>6524736</v>
      </c>
      <c r="L139" s="104">
        <f t="shared" si="28"/>
        <v>24552087</v>
      </c>
      <c r="M139" s="105">
        <v>1020959.77</v>
      </c>
      <c r="N139" s="105">
        <v>1358805.58</v>
      </c>
      <c r="O139" s="105">
        <v>-813827.57656834426</v>
      </c>
      <c r="P139" s="105">
        <v>0</v>
      </c>
      <c r="Q139" s="105">
        <v>0</v>
      </c>
      <c r="R139" s="104">
        <f t="shared" si="24"/>
        <v>1834787.3465683442</v>
      </c>
      <c r="S139" s="105">
        <f t="shared" si="25"/>
        <v>3193592.9265683442</v>
      </c>
      <c r="T139" s="103">
        <v>596892</v>
      </c>
      <c r="U139" s="103">
        <v>2268859</v>
      </c>
      <c r="V139" s="103">
        <v>31845524</v>
      </c>
      <c r="W139" s="103">
        <v>15759872</v>
      </c>
      <c r="X139" s="103">
        <f t="shared" si="29"/>
        <v>27745679.926568344</v>
      </c>
      <c r="Y139" s="103">
        <f t="shared" si="30"/>
        <v>56397611</v>
      </c>
      <c r="Z139" s="103">
        <f t="shared" si="31"/>
        <v>-5927844</v>
      </c>
      <c r="AA139" s="103">
        <f t="shared" si="32"/>
        <v>15759872</v>
      </c>
      <c r="AB139" s="106">
        <f t="shared" si="33"/>
        <v>0.49196551830126889</v>
      </c>
      <c r="AC139" s="106">
        <f t="shared" si="34"/>
        <v>0</v>
      </c>
      <c r="AD139" s="107">
        <f t="shared" si="35"/>
        <v>0.49196551830126889</v>
      </c>
    </row>
    <row r="140" spans="2:30" x14ac:dyDescent="0.2">
      <c r="B140" s="102" t="s">
        <v>470</v>
      </c>
      <c r="C140" s="48" t="s">
        <v>471</v>
      </c>
      <c r="D140" s="48" t="str">
        <f t="shared" si="26"/>
        <v>No</v>
      </c>
      <c r="E140" s="103">
        <v>0</v>
      </c>
      <c r="F140" s="103">
        <v>0</v>
      </c>
      <c r="G140" s="103">
        <v>0</v>
      </c>
      <c r="H140" s="103">
        <v>0</v>
      </c>
      <c r="I140" s="103">
        <v>0</v>
      </c>
      <c r="J140" s="103">
        <v>0</v>
      </c>
      <c r="K140" s="103">
        <f t="shared" si="27"/>
        <v>0</v>
      </c>
      <c r="L140" s="104">
        <f t="shared" si="28"/>
        <v>0</v>
      </c>
      <c r="M140" s="105">
        <v>46940186.029999994</v>
      </c>
      <c r="N140" s="105">
        <v>18616408.440000001</v>
      </c>
      <c r="O140" s="105">
        <v>6055294.0539625064</v>
      </c>
      <c r="P140" s="105">
        <v>0</v>
      </c>
      <c r="Q140" s="105">
        <v>0</v>
      </c>
      <c r="R140" s="104">
        <f t="shared" si="24"/>
        <v>40884891.976037487</v>
      </c>
      <c r="S140" s="105">
        <f t="shared" si="25"/>
        <v>59501300.416037485</v>
      </c>
      <c r="T140" s="103">
        <v>118812751</v>
      </c>
      <c r="U140" s="103">
        <v>39876776</v>
      </c>
      <c r="V140" s="103">
        <v>1024641298</v>
      </c>
      <c r="W140" s="103">
        <v>2747579948</v>
      </c>
      <c r="X140" s="103">
        <f t="shared" si="29"/>
        <v>59501300.416037485</v>
      </c>
      <c r="Y140" s="103">
        <f t="shared" si="30"/>
        <v>1024641298</v>
      </c>
      <c r="Z140" s="103">
        <f t="shared" si="31"/>
        <v>118812751</v>
      </c>
      <c r="AA140" s="103">
        <f t="shared" si="32"/>
        <v>2747579948</v>
      </c>
      <c r="AB140" s="106">
        <f t="shared" si="33"/>
        <v>5.8070371096868953E-2</v>
      </c>
      <c r="AC140" s="106">
        <f t="shared" si="34"/>
        <v>4.324269111313226E-2</v>
      </c>
      <c r="AD140" s="107">
        <f t="shared" si="35"/>
        <v>0.10131306221000122</v>
      </c>
    </row>
    <row r="141" spans="2:30" x14ac:dyDescent="0.2">
      <c r="B141" s="102" t="s">
        <v>473</v>
      </c>
      <c r="C141" s="48" t="s">
        <v>474</v>
      </c>
      <c r="D141" s="48" t="str">
        <f t="shared" si="26"/>
        <v>No</v>
      </c>
      <c r="E141" s="103">
        <v>0</v>
      </c>
      <c r="F141" s="103">
        <v>0</v>
      </c>
      <c r="G141" s="103">
        <v>0</v>
      </c>
      <c r="H141" s="103">
        <v>0</v>
      </c>
      <c r="I141" s="103">
        <v>0</v>
      </c>
      <c r="J141" s="103">
        <v>0</v>
      </c>
      <c r="K141" s="103">
        <f t="shared" si="27"/>
        <v>0</v>
      </c>
      <c r="L141" s="104">
        <f t="shared" si="28"/>
        <v>0</v>
      </c>
      <c r="M141" s="105">
        <v>40502.829999999994</v>
      </c>
      <c r="N141" s="105">
        <v>722652.38</v>
      </c>
      <c r="O141" s="105">
        <v>43086.714102939601</v>
      </c>
      <c r="P141" s="105">
        <v>0</v>
      </c>
      <c r="Q141" s="105">
        <v>-2583.8803018242743</v>
      </c>
      <c r="R141" s="104">
        <f t="shared" si="24"/>
        <v>-3.8011153319530422E-3</v>
      </c>
      <c r="S141" s="105">
        <f t="shared" si="25"/>
        <v>722652.37619888468</v>
      </c>
      <c r="T141" s="103">
        <v>0</v>
      </c>
      <c r="U141" s="103">
        <v>0</v>
      </c>
      <c r="V141" s="103">
        <v>19994209</v>
      </c>
      <c r="W141" s="103">
        <v>11951316</v>
      </c>
      <c r="X141" s="103">
        <f t="shared" si="29"/>
        <v>722652.37619888468</v>
      </c>
      <c r="Y141" s="103">
        <f t="shared" si="30"/>
        <v>19994209</v>
      </c>
      <c r="Z141" s="103">
        <f t="shared" si="31"/>
        <v>0</v>
      </c>
      <c r="AA141" s="103">
        <f t="shared" si="32"/>
        <v>11951316</v>
      </c>
      <c r="AB141" s="106">
        <f t="shared" si="33"/>
        <v>3.6143084039927997E-2</v>
      </c>
      <c r="AC141" s="106">
        <f t="shared" si="34"/>
        <v>0</v>
      </c>
      <c r="AD141" s="107">
        <f t="shared" si="35"/>
        <v>3.6143084039927997E-2</v>
      </c>
    </row>
    <row r="142" spans="2:30" x14ac:dyDescent="0.2">
      <c r="B142" s="102" t="s">
        <v>476</v>
      </c>
      <c r="C142" s="48" t="s">
        <v>477</v>
      </c>
      <c r="D142" s="48" t="str">
        <f t="shared" si="26"/>
        <v>No</v>
      </c>
      <c r="E142" s="103">
        <v>0</v>
      </c>
      <c r="F142" s="103">
        <v>0</v>
      </c>
      <c r="G142" s="103">
        <v>2231494.0799999996</v>
      </c>
      <c r="H142" s="103">
        <v>4307234.8200000012</v>
      </c>
      <c r="I142" s="103">
        <v>1004581.52</v>
      </c>
      <c r="J142" s="103">
        <v>1757054</v>
      </c>
      <c r="K142" s="103">
        <f t="shared" si="27"/>
        <v>3236075.5999999996</v>
      </c>
      <c r="L142" s="104">
        <f t="shared" si="28"/>
        <v>9300364.4199999999</v>
      </c>
      <c r="M142" s="105">
        <v>10411640.060000001</v>
      </c>
      <c r="N142" s="105">
        <v>7177776.5900000008</v>
      </c>
      <c r="O142" s="105">
        <v>3857090.5146267843</v>
      </c>
      <c r="P142" s="105">
        <v>1148391.48</v>
      </c>
      <c r="Q142" s="105">
        <v>0</v>
      </c>
      <c r="R142" s="104">
        <f t="shared" si="24"/>
        <v>5406158.0653732158</v>
      </c>
      <c r="S142" s="105">
        <f t="shared" si="25"/>
        <v>12583934.655373216</v>
      </c>
      <c r="T142" s="103">
        <v>5413711.4500000002</v>
      </c>
      <c r="U142" s="103">
        <v>11514159.570000017</v>
      </c>
      <c r="V142" s="103">
        <v>146627096</v>
      </c>
      <c r="W142" s="103">
        <v>183394087</v>
      </c>
      <c r="X142" s="103">
        <f t="shared" si="29"/>
        <v>21884299.075373217</v>
      </c>
      <c r="Y142" s="103">
        <f t="shared" si="30"/>
        <v>155927460.41999999</v>
      </c>
      <c r="Z142" s="103">
        <f t="shared" si="31"/>
        <v>2177635.8500000006</v>
      </c>
      <c r="AA142" s="103">
        <f t="shared" si="32"/>
        <v>183394087</v>
      </c>
      <c r="AB142" s="106">
        <f t="shared" si="33"/>
        <v>0.14034923044617376</v>
      </c>
      <c r="AC142" s="106">
        <f t="shared" si="34"/>
        <v>1.1874078851844338E-2</v>
      </c>
      <c r="AD142" s="107">
        <f t="shared" si="35"/>
        <v>0.15222330929801808</v>
      </c>
    </row>
    <row r="143" spans="2:30" x14ac:dyDescent="0.2">
      <c r="B143" s="102" t="s">
        <v>478</v>
      </c>
      <c r="C143" s="48" t="s">
        <v>479</v>
      </c>
      <c r="D143" s="48" t="str">
        <f t="shared" si="26"/>
        <v>No</v>
      </c>
      <c r="E143" s="103">
        <v>0</v>
      </c>
      <c r="F143" s="103">
        <v>0</v>
      </c>
      <c r="G143" s="103">
        <v>1818</v>
      </c>
      <c r="H143" s="103">
        <v>0</v>
      </c>
      <c r="I143" s="103">
        <v>0</v>
      </c>
      <c r="J143" s="103">
        <v>0</v>
      </c>
      <c r="K143" s="103">
        <f t="shared" si="27"/>
        <v>1818</v>
      </c>
      <c r="L143" s="104">
        <f t="shared" si="28"/>
        <v>1818</v>
      </c>
      <c r="M143" s="105">
        <v>1614194.0799999998</v>
      </c>
      <c r="N143" s="105">
        <v>1490546.5799999998</v>
      </c>
      <c r="O143" s="105">
        <v>1289980.7244344628</v>
      </c>
      <c r="P143" s="105">
        <v>0</v>
      </c>
      <c r="Q143" s="105">
        <v>0</v>
      </c>
      <c r="R143" s="104">
        <f t="shared" si="24"/>
        <v>324213.355565537</v>
      </c>
      <c r="S143" s="105">
        <f t="shared" si="25"/>
        <v>1814759.9355655368</v>
      </c>
      <c r="T143" s="103">
        <v>3731821</v>
      </c>
      <c r="U143" s="103">
        <v>10111335</v>
      </c>
      <c r="V143" s="103">
        <v>45131233</v>
      </c>
      <c r="W143" s="103">
        <v>67129372</v>
      </c>
      <c r="X143" s="103">
        <f t="shared" si="29"/>
        <v>1816577.9355655368</v>
      </c>
      <c r="Y143" s="103">
        <f t="shared" si="30"/>
        <v>45133051</v>
      </c>
      <c r="Z143" s="103">
        <f t="shared" si="31"/>
        <v>3730003</v>
      </c>
      <c r="AA143" s="103">
        <f t="shared" si="32"/>
        <v>67129372</v>
      </c>
      <c r="AB143" s="106">
        <f t="shared" si="33"/>
        <v>4.0249393633183292E-2</v>
      </c>
      <c r="AC143" s="106">
        <f t="shared" si="34"/>
        <v>5.5564395865344902E-2</v>
      </c>
      <c r="AD143" s="107">
        <f t="shared" si="35"/>
        <v>9.5813789498528201E-2</v>
      </c>
    </row>
    <row r="144" spans="2:30" x14ac:dyDescent="0.2">
      <c r="B144" s="102" t="s">
        <v>481</v>
      </c>
      <c r="C144" s="48" t="s">
        <v>482</v>
      </c>
      <c r="D144" s="48" t="str">
        <f t="shared" si="26"/>
        <v>No</v>
      </c>
      <c r="E144" s="103">
        <v>371351</v>
      </c>
      <c r="F144" s="103">
        <v>395583</v>
      </c>
      <c r="G144" s="103">
        <v>0</v>
      </c>
      <c r="H144" s="103">
        <v>0</v>
      </c>
      <c r="I144" s="103">
        <v>6514</v>
      </c>
      <c r="J144" s="103">
        <v>15156</v>
      </c>
      <c r="K144" s="103">
        <f t="shared" si="27"/>
        <v>377865</v>
      </c>
      <c r="L144" s="104">
        <f t="shared" si="28"/>
        <v>788604</v>
      </c>
      <c r="M144" s="105">
        <v>51974.790000000008</v>
      </c>
      <c r="N144" s="105">
        <v>152419.21</v>
      </c>
      <c r="O144" s="105">
        <v>16983.375968861914</v>
      </c>
      <c r="P144" s="105">
        <v>0</v>
      </c>
      <c r="Q144" s="105">
        <v>8412.4358431908695</v>
      </c>
      <c r="R144" s="104">
        <f t="shared" si="24"/>
        <v>26578.978187947221</v>
      </c>
      <c r="S144" s="105">
        <f t="shared" si="25"/>
        <v>178998.18818794721</v>
      </c>
      <c r="T144" s="103">
        <v>349803</v>
      </c>
      <c r="U144" s="103">
        <v>813873</v>
      </c>
      <c r="V144" s="103">
        <v>9566837</v>
      </c>
      <c r="W144" s="103">
        <v>6365718</v>
      </c>
      <c r="X144" s="103">
        <f t="shared" si="29"/>
        <v>967602.18818794726</v>
      </c>
      <c r="Y144" s="103">
        <f t="shared" si="30"/>
        <v>10355441</v>
      </c>
      <c r="Z144" s="103">
        <f t="shared" si="31"/>
        <v>-28062</v>
      </c>
      <c r="AA144" s="103">
        <f t="shared" si="32"/>
        <v>6365718</v>
      </c>
      <c r="AB144" s="106">
        <f t="shared" si="33"/>
        <v>9.3439013190065714E-2</v>
      </c>
      <c r="AC144" s="106">
        <f t="shared" si="34"/>
        <v>0</v>
      </c>
      <c r="AD144" s="107">
        <f t="shared" si="35"/>
        <v>9.3439013190065714E-2</v>
      </c>
    </row>
    <row r="145" spans="1:30" x14ac:dyDescent="0.2">
      <c r="B145" s="102" t="s">
        <v>484</v>
      </c>
      <c r="C145" s="48" t="s">
        <v>485</v>
      </c>
      <c r="D145" s="48" t="str">
        <f t="shared" si="26"/>
        <v>No</v>
      </c>
      <c r="E145" s="103">
        <v>0</v>
      </c>
      <c r="F145" s="103">
        <v>0</v>
      </c>
      <c r="G145" s="103">
        <v>0</v>
      </c>
      <c r="H145" s="103">
        <v>0</v>
      </c>
      <c r="I145" s="103">
        <v>0</v>
      </c>
      <c r="J145" s="103">
        <v>0</v>
      </c>
      <c r="K145" s="103">
        <f t="shared" si="27"/>
        <v>0</v>
      </c>
      <c r="L145" s="104">
        <f t="shared" si="28"/>
        <v>0</v>
      </c>
      <c r="M145" s="105">
        <v>38174780.43</v>
      </c>
      <c r="N145" s="105">
        <v>2889416.46</v>
      </c>
      <c r="O145" s="105">
        <v>11038247.673388524</v>
      </c>
      <c r="P145" s="105">
        <v>0</v>
      </c>
      <c r="Q145" s="105">
        <v>0</v>
      </c>
      <c r="R145" s="104">
        <f t="shared" si="24"/>
        <v>27136532.756611474</v>
      </c>
      <c r="S145" s="105">
        <f t="shared" si="25"/>
        <v>30025949.216611475</v>
      </c>
      <c r="T145" s="103">
        <v>0</v>
      </c>
      <c r="U145" s="103">
        <v>0</v>
      </c>
      <c r="V145" s="103">
        <v>757941108</v>
      </c>
      <c r="W145" s="103">
        <v>4217209651</v>
      </c>
      <c r="X145" s="103">
        <f t="shared" si="29"/>
        <v>30025949.216611475</v>
      </c>
      <c r="Y145" s="103">
        <f t="shared" si="30"/>
        <v>757941108</v>
      </c>
      <c r="Z145" s="103">
        <f t="shared" si="31"/>
        <v>0</v>
      </c>
      <c r="AA145" s="103">
        <f t="shared" si="32"/>
        <v>4217209651</v>
      </c>
      <c r="AB145" s="106">
        <f t="shared" si="33"/>
        <v>3.9615148063207407E-2</v>
      </c>
      <c r="AC145" s="106">
        <f t="shared" si="34"/>
        <v>0</v>
      </c>
      <c r="AD145" s="107">
        <f t="shared" si="35"/>
        <v>3.9615148063207407E-2</v>
      </c>
    </row>
    <row r="146" spans="1:30" x14ac:dyDescent="0.2">
      <c r="B146" s="102" t="s">
        <v>486</v>
      </c>
      <c r="C146" s="48" t="s">
        <v>487</v>
      </c>
      <c r="D146" s="48" t="str">
        <f t="shared" si="26"/>
        <v>No</v>
      </c>
      <c r="E146" s="103">
        <v>719741</v>
      </c>
      <c r="F146" s="103">
        <v>408492</v>
      </c>
      <c r="G146" s="103">
        <v>0</v>
      </c>
      <c r="H146" s="103">
        <v>0</v>
      </c>
      <c r="I146" s="103">
        <v>6816</v>
      </c>
      <c r="J146" s="103">
        <v>26129</v>
      </c>
      <c r="K146" s="103">
        <f t="shared" si="27"/>
        <v>726557</v>
      </c>
      <c r="L146" s="104">
        <f t="shared" si="28"/>
        <v>1161178</v>
      </c>
      <c r="M146" s="105">
        <v>838450.15999999992</v>
      </c>
      <c r="N146" s="105">
        <v>602812.81000000006</v>
      </c>
      <c r="O146" s="105">
        <v>-51334.772505161818</v>
      </c>
      <c r="P146" s="105">
        <v>0</v>
      </c>
      <c r="Q146" s="105">
        <v>309468.94911339052</v>
      </c>
      <c r="R146" s="104">
        <f t="shared" si="24"/>
        <v>580315.98339177121</v>
      </c>
      <c r="S146" s="105">
        <f t="shared" si="25"/>
        <v>1183128.7933917711</v>
      </c>
      <c r="T146" s="103">
        <v>430767</v>
      </c>
      <c r="U146" s="103">
        <v>1651381</v>
      </c>
      <c r="V146" s="103">
        <v>12069758</v>
      </c>
      <c r="W146" s="103">
        <v>4738724</v>
      </c>
      <c r="X146" s="103">
        <f t="shared" si="29"/>
        <v>2344306.7933917711</v>
      </c>
      <c r="Y146" s="103">
        <f t="shared" si="30"/>
        <v>13230936</v>
      </c>
      <c r="Z146" s="103">
        <f t="shared" si="31"/>
        <v>-295790</v>
      </c>
      <c r="AA146" s="103">
        <f t="shared" si="32"/>
        <v>4738724</v>
      </c>
      <c r="AB146" s="106">
        <f t="shared" si="33"/>
        <v>0.17718374523100794</v>
      </c>
      <c r="AC146" s="106">
        <f t="shared" si="34"/>
        <v>0</v>
      </c>
      <c r="AD146" s="107">
        <f t="shared" si="35"/>
        <v>0.17718374523100794</v>
      </c>
    </row>
    <row r="147" spans="1:30" x14ac:dyDescent="0.2">
      <c r="B147" s="102" t="s">
        <v>490</v>
      </c>
      <c r="C147" s="48" t="s">
        <v>491</v>
      </c>
      <c r="D147" s="48" t="str">
        <f t="shared" si="26"/>
        <v>No</v>
      </c>
      <c r="E147" s="103">
        <v>0</v>
      </c>
      <c r="F147" s="103">
        <v>0</v>
      </c>
      <c r="G147" s="103">
        <v>0</v>
      </c>
      <c r="H147" s="103">
        <v>0</v>
      </c>
      <c r="I147" s="103">
        <v>0</v>
      </c>
      <c r="J147" s="103">
        <v>0</v>
      </c>
      <c r="K147" s="103">
        <f t="shared" si="27"/>
        <v>0</v>
      </c>
      <c r="L147" s="104">
        <f t="shared" si="28"/>
        <v>0</v>
      </c>
      <c r="M147" s="105">
        <v>68341030.730000004</v>
      </c>
      <c r="N147" s="105">
        <v>11506606.930000002</v>
      </c>
      <c r="O147" s="105">
        <v>26669958.012968171</v>
      </c>
      <c r="P147" s="105">
        <v>0</v>
      </c>
      <c r="Q147" s="105">
        <v>0</v>
      </c>
      <c r="R147" s="104">
        <f t="shared" si="24"/>
        <v>41671072.717031837</v>
      </c>
      <c r="S147" s="105">
        <f t="shared" si="25"/>
        <v>53177679.647031836</v>
      </c>
      <c r="T147" s="103">
        <v>13652696</v>
      </c>
      <c r="U147" s="103">
        <v>15919325</v>
      </c>
      <c r="V147" s="103">
        <v>328555655</v>
      </c>
      <c r="W147" s="103">
        <v>457563383</v>
      </c>
      <c r="X147" s="103">
        <f t="shared" si="29"/>
        <v>53177679.647031836</v>
      </c>
      <c r="Y147" s="103">
        <f t="shared" si="30"/>
        <v>328555655</v>
      </c>
      <c r="Z147" s="103">
        <f t="shared" si="31"/>
        <v>13652696</v>
      </c>
      <c r="AA147" s="103">
        <f t="shared" si="32"/>
        <v>457563383</v>
      </c>
      <c r="AB147" s="106">
        <f t="shared" si="33"/>
        <v>0.16185288196312383</v>
      </c>
      <c r="AC147" s="106">
        <f t="shared" si="34"/>
        <v>2.983782467575645E-2</v>
      </c>
      <c r="AD147" s="107">
        <f t="shared" si="35"/>
        <v>0.19169070663888027</v>
      </c>
    </row>
    <row r="148" spans="1:30" x14ac:dyDescent="0.2">
      <c r="B148" s="102" t="s">
        <v>494</v>
      </c>
      <c r="C148" s="48" t="s">
        <v>495</v>
      </c>
      <c r="D148" s="48" t="str">
        <f t="shared" si="26"/>
        <v>Yes</v>
      </c>
      <c r="E148" s="103">
        <v>50139134</v>
      </c>
      <c r="F148" s="103">
        <v>0</v>
      </c>
      <c r="G148" s="103">
        <v>0</v>
      </c>
      <c r="H148" s="103">
        <v>0</v>
      </c>
      <c r="I148" s="103">
        <v>0</v>
      </c>
      <c r="J148" s="103">
        <v>0</v>
      </c>
      <c r="K148" s="103">
        <f t="shared" si="27"/>
        <v>50139134</v>
      </c>
      <c r="L148" s="104">
        <f t="shared" si="28"/>
        <v>50139134</v>
      </c>
      <c r="M148" s="105">
        <v>0</v>
      </c>
      <c r="N148" s="105">
        <v>0</v>
      </c>
      <c r="O148" s="105">
        <v>0</v>
      </c>
      <c r="P148" s="105">
        <v>0</v>
      </c>
      <c r="Q148" s="105">
        <v>0</v>
      </c>
      <c r="R148" s="104">
        <f t="shared" si="24"/>
        <v>0</v>
      </c>
      <c r="S148" s="105">
        <f t="shared" si="25"/>
        <v>0</v>
      </c>
      <c r="T148" s="103">
        <v>47151639</v>
      </c>
      <c r="U148" s="103">
        <v>0</v>
      </c>
      <c r="V148" s="103">
        <v>51534680</v>
      </c>
      <c r="W148" s="103">
        <v>51534354</v>
      </c>
      <c r="X148" s="103">
        <f t="shared" si="29"/>
        <v>50139134</v>
      </c>
      <c r="Y148" s="103">
        <f t="shared" si="30"/>
        <v>101673814</v>
      </c>
      <c r="Z148" s="103">
        <f t="shared" si="31"/>
        <v>-2987495</v>
      </c>
      <c r="AA148" s="103">
        <f t="shared" si="32"/>
        <v>51534354</v>
      </c>
      <c r="AB148" s="106">
        <f t="shared" si="33"/>
        <v>0.49313714148659754</v>
      </c>
      <c r="AC148" s="106">
        <f t="shared" si="34"/>
        <v>0</v>
      </c>
      <c r="AD148" s="107">
        <f t="shared" si="35"/>
        <v>0.49313714148659754</v>
      </c>
    </row>
    <row r="149" spans="1:30" x14ac:dyDescent="0.2">
      <c r="B149" s="102" t="s">
        <v>496</v>
      </c>
      <c r="C149" s="48" t="s">
        <v>497</v>
      </c>
      <c r="D149" s="48" t="str">
        <f t="shared" si="26"/>
        <v>No</v>
      </c>
      <c r="E149" s="103">
        <v>0</v>
      </c>
      <c r="F149" s="103">
        <v>0</v>
      </c>
      <c r="G149" s="103">
        <v>0</v>
      </c>
      <c r="H149" s="103">
        <v>0</v>
      </c>
      <c r="I149" s="103">
        <v>0</v>
      </c>
      <c r="J149" s="103">
        <v>0</v>
      </c>
      <c r="K149" s="103">
        <f t="shared" si="27"/>
        <v>0</v>
      </c>
      <c r="L149" s="104">
        <f t="shared" si="28"/>
        <v>0</v>
      </c>
      <c r="M149" s="105">
        <v>-27440.03</v>
      </c>
      <c r="N149" s="105">
        <v>242591.56</v>
      </c>
      <c r="O149" s="105">
        <v>-68024.896661115592</v>
      </c>
      <c r="P149" s="105">
        <v>0</v>
      </c>
      <c r="Q149" s="105">
        <v>12362.608680721951</v>
      </c>
      <c r="R149" s="104">
        <f t="shared" si="24"/>
        <v>28222.257980393642</v>
      </c>
      <c r="S149" s="105">
        <f t="shared" si="25"/>
        <v>270813.81798039365</v>
      </c>
      <c r="T149" s="103">
        <v>0</v>
      </c>
      <c r="U149" s="103">
        <v>0</v>
      </c>
      <c r="V149" s="103">
        <v>14170649</v>
      </c>
      <c r="W149" s="103">
        <v>5971498</v>
      </c>
      <c r="X149" s="103">
        <f t="shared" si="29"/>
        <v>270813.81798039365</v>
      </c>
      <c r="Y149" s="103">
        <f t="shared" si="30"/>
        <v>14170649</v>
      </c>
      <c r="Z149" s="103">
        <f t="shared" si="31"/>
        <v>0</v>
      </c>
      <c r="AA149" s="103">
        <f t="shared" si="32"/>
        <v>5971498</v>
      </c>
      <c r="AB149" s="106">
        <f t="shared" si="33"/>
        <v>1.9110897318845004E-2</v>
      </c>
      <c r="AC149" s="106">
        <f t="shared" si="34"/>
        <v>0</v>
      </c>
      <c r="AD149" s="107">
        <f t="shared" si="35"/>
        <v>1.9110897318845004E-2</v>
      </c>
    </row>
    <row r="150" spans="1:30" x14ac:dyDescent="0.2">
      <c r="B150" s="102" t="s">
        <v>498</v>
      </c>
      <c r="C150" s="48" t="s">
        <v>499</v>
      </c>
      <c r="D150" s="48" t="str">
        <f t="shared" si="26"/>
        <v>No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5084.08</v>
      </c>
      <c r="K150" s="103">
        <f t="shared" si="27"/>
        <v>0</v>
      </c>
      <c r="L150" s="104">
        <f t="shared" si="28"/>
        <v>5084.08</v>
      </c>
      <c r="M150" s="105">
        <v>61045887.669999994</v>
      </c>
      <c r="N150" s="105">
        <v>12010526.370000005</v>
      </c>
      <c r="O150" s="105">
        <v>24059240.730956748</v>
      </c>
      <c r="P150" s="105">
        <v>0</v>
      </c>
      <c r="Q150" s="105">
        <v>0</v>
      </c>
      <c r="R150" s="104">
        <f t="shared" si="24"/>
        <v>36986646.939043246</v>
      </c>
      <c r="S150" s="105">
        <f t="shared" si="25"/>
        <v>48997173.309043251</v>
      </c>
      <c r="T150" s="103">
        <v>0</v>
      </c>
      <c r="U150" s="103">
        <v>87200</v>
      </c>
      <c r="V150" s="103">
        <v>298244798</v>
      </c>
      <c r="W150" s="103">
        <v>1424253987</v>
      </c>
      <c r="X150" s="103">
        <f t="shared" si="29"/>
        <v>49002257.389043249</v>
      </c>
      <c r="Y150" s="103">
        <f t="shared" si="30"/>
        <v>298249882.07999998</v>
      </c>
      <c r="Z150" s="103">
        <f t="shared" si="31"/>
        <v>0</v>
      </c>
      <c r="AA150" s="103">
        <f t="shared" si="32"/>
        <v>1424253987</v>
      </c>
      <c r="AB150" s="106">
        <f t="shared" si="33"/>
        <v>0.1642993353335151</v>
      </c>
      <c r="AC150" s="106">
        <f t="shared" si="34"/>
        <v>0</v>
      </c>
      <c r="AD150" s="107">
        <f t="shared" si="35"/>
        <v>0.1642993353335151</v>
      </c>
    </row>
    <row r="151" spans="1:30" x14ac:dyDescent="0.2">
      <c r="B151" s="102" t="s">
        <v>501</v>
      </c>
      <c r="C151" s="48" t="s">
        <v>502</v>
      </c>
      <c r="D151" s="48" t="str">
        <f t="shared" si="26"/>
        <v>No</v>
      </c>
      <c r="E151" s="103">
        <v>0</v>
      </c>
      <c r="F151" s="103">
        <v>0</v>
      </c>
      <c r="G151" s="103">
        <v>75506.489999999991</v>
      </c>
      <c r="H151" s="103">
        <v>80758.27</v>
      </c>
      <c r="I151" s="103">
        <v>441409.92958285264</v>
      </c>
      <c r="J151" s="103">
        <v>190378.61999999997</v>
      </c>
      <c r="K151" s="103">
        <f t="shared" si="27"/>
        <v>516916.41958285263</v>
      </c>
      <c r="L151" s="104">
        <f t="shared" si="28"/>
        <v>788053.30958285264</v>
      </c>
      <c r="M151" s="105">
        <v>8781455.9500000011</v>
      </c>
      <c r="N151" s="105">
        <v>3679291.99</v>
      </c>
      <c r="O151" s="105">
        <v>-1387717.2679698556</v>
      </c>
      <c r="P151" s="105">
        <v>0</v>
      </c>
      <c r="Q151" s="105">
        <v>-1069569.5642030118</v>
      </c>
      <c r="R151" s="104">
        <f t="shared" si="24"/>
        <v>11238742.78217287</v>
      </c>
      <c r="S151" s="105">
        <f t="shared" si="25"/>
        <v>14918034.77217287</v>
      </c>
      <c r="T151" s="103">
        <v>420126</v>
      </c>
      <c r="U151" s="103">
        <v>0</v>
      </c>
      <c r="V151" s="103">
        <v>111677220</v>
      </c>
      <c r="W151" s="103">
        <v>560813977</v>
      </c>
      <c r="X151" s="103">
        <f t="shared" si="29"/>
        <v>15706088.081755722</v>
      </c>
      <c r="Y151" s="103">
        <f t="shared" si="30"/>
        <v>112465273.30958286</v>
      </c>
      <c r="Z151" s="103">
        <f t="shared" si="31"/>
        <v>-96790.419582852628</v>
      </c>
      <c r="AA151" s="103">
        <f t="shared" si="32"/>
        <v>560813977</v>
      </c>
      <c r="AB151" s="106">
        <f t="shared" si="33"/>
        <v>0.13965278009436402</v>
      </c>
      <c r="AC151" s="106">
        <f t="shared" si="34"/>
        <v>0</v>
      </c>
      <c r="AD151" s="107">
        <f t="shared" si="35"/>
        <v>0.13965278009436402</v>
      </c>
    </row>
    <row r="152" spans="1:30" x14ac:dyDescent="0.2">
      <c r="B152" s="102" t="s">
        <v>504</v>
      </c>
      <c r="C152" s="48" t="s">
        <v>505</v>
      </c>
      <c r="D152" s="48" t="str">
        <f t="shared" si="26"/>
        <v>No</v>
      </c>
      <c r="E152" s="103">
        <v>0</v>
      </c>
      <c r="F152" s="103">
        <v>0</v>
      </c>
      <c r="G152" s="103">
        <v>414977</v>
      </c>
      <c r="H152" s="103">
        <v>0</v>
      </c>
      <c r="I152" s="103">
        <v>0</v>
      </c>
      <c r="J152" s="103">
        <v>0</v>
      </c>
      <c r="K152" s="103">
        <f t="shared" si="27"/>
        <v>414977</v>
      </c>
      <c r="L152" s="104">
        <f t="shared" si="28"/>
        <v>414977</v>
      </c>
      <c r="M152" s="105">
        <v>8773336.1800000016</v>
      </c>
      <c r="N152" s="105">
        <v>3608400.93</v>
      </c>
      <c r="O152" s="105">
        <v>2167891.1342489165</v>
      </c>
      <c r="P152" s="105">
        <v>2864.8</v>
      </c>
      <c r="Q152" s="105">
        <v>-839692.62334213313</v>
      </c>
      <c r="R152" s="104">
        <f t="shared" si="24"/>
        <v>7442272.8690932188</v>
      </c>
      <c r="S152" s="105">
        <f t="shared" si="25"/>
        <v>11050673.799093219</v>
      </c>
      <c r="T152" s="103">
        <v>5011855.6599999992</v>
      </c>
      <c r="U152" s="103">
        <v>8123036.2800000133</v>
      </c>
      <c r="V152" s="103">
        <v>410293709</v>
      </c>
      <c r="W152" s="103">
        <v>319324637</v>
      </c>
      <c r="X152" s="103">
        <f t="shared" si="29"/>
        <v>11465650.799093219</v>
      </c>
      <c r="Y152" s="103">
        <f t="shared" si="30"/>
        <v>410708686</v>
      </c>
      <c r="Z152" s="103">
        <f t="shared" si="31"/>
        <v>4596878.6599999992</v>
      </c>
      <c r="AA152" s="103">
        <f t="shared" si="32"/>
        <v>319324637</v>
      </c>
      <c r="AB152" s="106">
        <f t="shared" si="33"/>
        <v>2.7916747782376385E-2</v>
      </c>
      <c r="AC152" s="106">
        <f t="shared" si="34"/>
        <v>1.4395627920184558E-2</v>
      </c>
      <c r="AD152" s="107">
        <f t="shared" si="35"/>
        <v>4.2312375702560939E-2</v>
      </c>
    </row>
    <row r="153" spans="1:30" x14ac:dyDescent="0.2">
      <c r="B153" s="102" t="s">
        <v>508</v>
      </c>
      <c r="C153" s="48" t="s">
        <v>509</v>
      </c>
      <c r="D153" s="48" t="str">
        <f t="shared" si="26"/>
        <v>No</v>
      </c>
      <c r="E153" s="103">
        <v>0</v>
      </c>
      <c r="F153" s="103">
        <v>0</v>
      </c>
      <c r="G153" s="103">
        <v>4819739</v>
      </c>
      <c r="H153" s="103">
        <v>0</v>
      </c>
      <c r="I153" s="103">
        <v>510370</v>
      </c>
      <c r="J153" s="103">
        <v>0</v>
      </c>
      <c r="K153" s="103">
        <f t="shared" si="27"/>
        <v>5330109</v>
      </c>
      <c r="L153" s="104">
        <f t="shared" si="28"/>
        <v>5330109</v>
      </c>
      <c r="M153" s="105">
        <v>25017036.699999999</v>
      </c>
      <c r="N153" s="105">
        <v>4665795.3100000005</v>
      </c>
      <c r="O153" s="105">
        <v>11525805.583434066</v>
      </c>
      <c r="P153" s="105">
        <v>0</v>
      </c>
      <c r="Q153" s="105">
        <v>0</v>
      </c>
      <c r="R153" s="104">
        <f t="shared" si="24"/>
        <v>13491231.116565933</v>
      </c>
      <c r="S153" s="105">
        <f t="shared" si="25"/>
        <v>18157026.426565934</v>
      </c>
      <c r="T153" s="103">
        <v>25749021</v>
      </c>
      <c r="U153" s="103">
        <v>33058796</v>
      </c>
      <c r="V153" s="103">
        <v>276636317</v>
      </c>
      <c r="W153" s="103">
        <v>691112013</v>
      </c>
      <c r="X153" s="103">
        <f t="shared" si="29"/>
        <v>23487135.426565934</v>
      </c>
      <c r="Y153" s="103">
        <f t="shared" si="30"/>
        <v>281966426</v>
      </c>
      <c r="Z153" s="103">
        <f t="shared" si="31"/>
        <v>20418912</v>
      </c>
      <c r="AA153" s="103">
        <f t="shared" si="32"/>
        <v>691112013</v>
      </c>
      <c r="AB153" s="106">
        <f t="shared" si="33"/>
        <v>8.329763142284867E-2</v>
      </c>
      <c r="AC153" s="106">
        <f t="shared" si="34"/>
        <v>2.9545010961920581E-2</v>
      </c>
      <c r="AD153" s="107">
        <f t="shared" si="35"/>
        <v>0.11284264238476925</v>
      </c>
    </row>
    <row r="154" spans="1:30" x14ac:dyDescent="0.2">
      <c r="B154" s="102" t="s">
        <v>511</v>
      </c>
      <c r="C154" s="48" t="s">
        <v>512</v>
      </c>
      <c r="D154" s="48" t="str">
        <f t="shared" si="26"/>
        <v>No</v>
      </c>
      <c r="E154" s="103">
        <v>0</v>
      </c>
      <c r="F154" s="103">
        <v>0</v>
      </c>
      <c r="G154" s="103">
        <v>0</v>
      </c>
      <c r="H154" s="103">
        <v>0</v>
      </c>
      <c r="I154" s="103">
        <v>12317.159367390781</v>
      </c>
      <c r="J154" s="103">
        <v>42106</v>
      </c>
      <c r="K154" s="103">
        <f t="shared" si="27"/>
        <v>12317.159367390781</v>
      </c>
      <c r="L154" s="104">
        <f t="shared" si="28"/>
        <v>54423.159367390777</v>
      </c>
      <c r="M154" s="105">
        <v>1042479.48</v>
      </c>
      <c r="N154" s="105">
        <v>559161.65</v>
      </c>
      <c r="O154" s="105">
        <v>-64790.146976805969</v>
      </c>
      <c r="P154" s="105">
        <v>0</v>
      </c>
      <c r="Q154" s="105">
        <v>272902.06018608907</v>
      </c>
      <c r="R154" s="104">
        <f t="shared" si="24"/>
        <v>834367.56679071696</v>
      </c>
      <c r="S154" s="105">
        <f t="shared" si="25"/>
        <v>1393529.2167907171</v>
      </c>
      <c r="T154" s="103">
        <v>532474.79690767627</v>
      </c>
      <c r="U154" s="103">
        <v>1820273.3796858792</v>
      </c>
      <c r="V154" s="103">
        <v>16230424</v>
      </c>
      <c r="W154" s="103">
        <v>7604144</v>
      </c>
      <c r="X154" s="103">
        <f t="shared" si="29"/>
        <v>1447952.3761581078</v>
      </c>
      <c r="Y154" s="103">
        <f t="shared" si="30"/>
        <v>16284847.15936739</v>
      </c>
      <c r="Z154" s="103">
        <f t="shared" si="31"/>
        <v>520157.63754028548</v>
      </c>
      <c r="AA154" s="103">
        <f t="shared" si="32"/>
        <v>7604144</v>
      </c>
      <c r="AB154" s="106">
        <f t="shared" si="33"/>
        <v>8.8914090625972803E-2</v>
      </c>
      <c r="AC154" s="106">
        <f t="shared" si="34"/>
        <v>6.8404495961713177E-2</v>
      </c>
      <c r="AD154" s="107">
        <f t="shared" si="35"/>
        <v>0.15731858658768599</v>
      </c>
    </row>
    <row r="155" spans="1:30" x14ac:dyDescent="0.2">
      <c r="B155" s="102" t="s">
        <v>513</v>
      </c>
      <c r="C155" s="48" t="s">
        <v>514</v>
      </c>
      <c r="D155" s="48" t="str">
        <f t="shared" si="26"/>
        <v>Yes</v>
      </c>
      <c r="E155" s="103">
        <v>1138040</v>
      </c>
      <c r="F155" s="103">
        <v>0</v>
      </c>
      <c r="G155" s="103">
        <v>0</v>
      </c>
      <c r="H155" s="103">
        <v>0</v>
      </c>
      <c r="I155" s="103">
        <v>112711</v>
      </c>
      <c r="J155" s="103">
        <v>1956430</v>
      </c>
      <c r="K155" s="103">
        <f t="shared" si="27"/>
        <v>1250751</v>
      </c>
      <c r="L155" s="104">
        <f t="shared" si="28"/>
        <v>3207181</v>
      </c>
      <c r="M155" s="105">
        <v>898008.60999999987</v>
      </c>
      <c r="N155" s="105">
        <v>578803.19999999995</v>
      </c>
      <c r="O155" s="105">
        <v>87306.449023475056</v>
      </c>
      <c r="P155" s="105">
        <v>36416.11</v>
      </c>
      <c r="Q155" s="105">
        <v>187173.08021912148</v>
      </c>
      <c r="R155" s="104">
        <f t="shared" si="24"/>
        <v>587112.97075740341</v>
      </c>
      <c r="S155" s="105">
        <f t="shared" si="25"/>
        <v>1165916.1707574034</v>
      </c>
      <c r="T155" s="103">
        <v>1431444</v>
      </c>
      <c r="U155" s="103">
        <v>2431668</v>
      </c>
      <c r="V155" s="103">
        <v>11015977</v>
      </c>
      <c r="W155" s="103">
        <v>8992189</v>
      </c>
      <c r="X155" s="103">
        <f t="shared" si="29"/>
        <v>4373097.1707574036</v>
      </c>
      <c r="Y155" s="103">
        <f t="shared" si="30"/>
        <v>14223158</v>
      </c>
      <c r="Z155" s="103">
        <f t="shared" si="31"/>
        <v>180693</v>
      </c>
      <c r="AA155" s="103">
        <f t="shared" si="32"/>
        <v>8992189</v>
      </c>
      <c r="AB155" s="106">
        <f t="shared" si="33"/>
        <v>0.30746316470346485</v>
      </c>
      <c r="AC155" s="106">
        <f t="shared" si="34"/>
        <v>2.0094439740979644E-2</v>
      </c>
      <c r="AD155" s="107">
        <f t="shared" si="35"/>
        <v>0.32755760444444448</v>
      </c>
    </row>
    <row r="156" spans="1:30" x14ac:dyDescent="0.2">
      <c r="B156" s="102" t="s">
        <v>517</v>
      </c>
      <c r="C156" s="48" t="s">
        <v>518</v>
      </c>
      <c r="D156" s="48" t="str">
        <f t="shared" si="26"/>
        <v>No</v>
      </c>
      <c r="E156" s="103">
        <v>0</v>
      </c>
      <c r="F156" s="103">
        <v>0</v>
      </c>
      <c r="G156" s="103">
        <v>0</v>
      </c>
      <c r="H156" s="103">
        <v>0</v>
      </c>
      <c r="I156" s="103">
        <v>0</v>
      </c>
      <c r="J156" s="103">
        <v>0</v>
      </c>
      <c r="K156" s="103">
        <f t="shared" si="27"/>
        <v>0</v>
      </c>
      <c r="L156" s="104">
        <f t="shared" si="28"/>
        <v>0</v>
      </c>
      <c r="M156" s="105">
        <v>-58476.479999999974</v>
      </c>
      <c r="N156" s="105">
        <v>434928.34</v>
      </c>
      <c r="O156" s="105">
        <v>-160573.10496855347</v>
      </c>
      <c r="P156" s="105">
        <v>0</v>
      </c>
      <c r="Q156" s="105">
        <v>5663.5511413290369</v>
      </c>
      <c r="R156" s="104">
        <f t="shared" si="24"/>
        <v>96433.073827224449</v>
      </c>
      <c r="S156" s="105">
        <f t="shared" si="25"/>
        <v>531361.41382722452</v>
      </c>
      <c r="T156" s="103">
        <v>141618.44</v>
      </c>
      <c r="U156" s="103">
        <v>954827.39</v>
      </c>
      <c r="V156" s="103">
        <v>7236377</v>
      </c>
      <c r="W156" s="103">
        <v>2817215</v>
      </c>
      <c r="X156" s="103">
        <f t="shared" si="29"/>
        <v>531361.41382722452</v>
      </c>
      <c r="Y156" s="103">
        <f t="shared" si="30"/>
        <v>7236377</v>
      </c>
      <c r="Z156" s="103">
        <f t="shared" si="31"/>
        <v>141618.44</v>
      </c>
      <c r="AA156" s="103">
        <f t="shared" si="32"/>
        <v>2817215</v>
      </c>
      <c r="AB156" s="106">
        <f t="shared" si="33"/>
        <v>7.3429205502591216E-2</v>
      </c>
      <c r="AC156" s="106">
        <f t="shared" si="34"/>
        <v>5.026895000914023E-2</v>
      </c>
      <c r="AD156" s="107">
        <f t="shared" si="35"/>
        <v>0.12369815551173144</v>
      </c>
    </row>
    <row r="157" spans="1:30" x14ac:dyDescent="0.2">
      <c r="B157" s="102" t="s">
        <v>521</v>
      </c>
      <c r="C157" s="48" t="s">
        <v>522</v>
      </c>
      <c r="D157" s="48" t="str">
        <f t="shared" si="26"/>
        <v>No</v>
      </c>
      <c r="E157" s="103">
        <v>1444845</v>
      </c>
      <c r="F157" s="103">
        <v>2088192</v>
      </c>
      <c r="G157" s="103">
        <v>0</v>
      </c>
      <c r="H157" s="103">
        <v>0</v>
      </c>
      <c r="I157" s="103">
        <v>19188</v>
      </c>
      <c r="J157" s="103">
        <v>66596</v>
      </c>
      <c r="K157" s="103">
        <f t="shared" si="27"/>
        <v>1464033</v>
      </c>
      <c r="L157" s="104">
        <f t="shared" si="28"/>
        <v>3618821</v>
      </c>
      <c r="M157" s="105">
        <v>790861.25</v>
      </c>
      <c r="N157" s="105">
        <v>682691.09000000008</v>
      </c>
      <c r="O157" s="105">
        <v>-285622.78779690393</v>
      </c>
      <c r="P157" s="105">
        <v>0</v>
      </c>
      <c r="Q157" s="105">
        <v>306738.43285900186</v>
      </c>
      <c r="R157" s="104">
        <f t="shared" si="24"/>
        <v>769745.60493790195</v>
      </c>
      <c r="S157" s="105">
        <f t="shared" si="25"/>
        <v>1452436.694937902</v>
      </c>
      <c r="T157" s="103">
        <v>627948</v>
      </c>
      <c r="U157" s="103">
        <v>2179410</v>
      </c>
      <c r="V157" s="103">
        <v>18151205</v>
      </c>
      <c r="W157" s="103">
        <v>7576962</v>
      </c>
      <c r="X157" s="103">
        <f t="shared" si="29"/>
        <v>5071257.6949379016</v>
      </c>
      <c r="Y157" s="103">
        <f t="shared" si="30"/>
        <v>21770026</v>
      </c>
      <c r="Z157" s="103">
        <f t="shared" si="31"/>
        <v>-836085</v>
      </c>
      <c r="AA157" s="103">
        <f t="shared" si="32"/>
        <v>7576962</v>
      </c>
      <c r="AB157" s="106">
        <f t="shared" si="33"/>
        <v>0.2329467909196756</v>
      </c>
      <c r="AC157" s="106">
        <f t="shared" si="34"/>
        <v>0</v>
      </c>
      <c r="AD157" s="107">
        <f t="shared" si="35"/>
        <v>0.2329467909196756</v>
      </c>
    </row>
    <row r="158" spans="1:30" x14ac:dyDescent="0.2">
      <c r="B158" s="102" t="s">
        <v>525</v>
      </c>
      <c r="C158" s="48" t="s">
        <v>526</v>
      </c>
      <c r="D158" s="48" t="str">
        <f t="shared" si="26"/>
        <v>Yes</v>
      </c>
      <c r="E158" s="103">
        <v>5426270</v>
      </c>
      <c r="F158" s="103">
        <v>10281121</v>
      </c>
      <c r="G158" s="103">
        <v>0</v>
      </c>
      <c r="H158" s="103">
        <v>0</v>
      </c>
      <c r="I158" s="103">
        <v>289529</v>
      </c>
      <c r="J158" s="103">
        <v>0</v>
      </c>
      <c r="K158" s="103">
        <f t="shared" si="27"/>
        <v>5715799</v>
      </c>
      <c r="L158" s="104">
        <f t="shared" si="28"/>
        <v>15996920</v>
      </c>
      <c r="M158" s="105">
        <v>3728965.59</v>
      </c>
      <c r="N158" s="105">
        <v>2503565.23</v>
      </c>
      <c r="O158" s="105">
        <v>-486705.06123748899</v>
      </c>
      <c r="P158" s="105">
        <v>5454.69</v>
      </c>
      <c r="Q158" s="105">
        <v>-472717.09140792454</v>
      </c>
      <c r="R158" s="104">
        <f t="shared" si="24"/>
        <v>4682933.0526454132</v>
      </c>
      <c r="S158" s="105">
        <f t="shared" si="25"/>
        <v>7186498.2826454137</v>
      </c>
      <c r="T158" s="103">
        <v>3798354</v>
      </c>
      <c r="U158" s="103">
        <v>7196719</v>
      </c>
      <c r="V158" s="103">
        <v>52980052</v>
      </c>
      <c r="W158" s="103">
        <v>57483974</v>
      </c>
      <c r="X158" s="103">
        <f t="shared" si="29"/>
        <v>23183418.282645412</v>
      </c>
      <c r="Y158" s="103">
        <f t="shared" si="30"/>
        <v>68976972</v>
      </c>
      <c r="Z158" s="103">
        <f t="shared" si="31"/>
        <v>-1917445</v>
      </c>
      <c r="AA158" s="103">
        <f t="shared" si="32"/>
        <v>57483974</v>
      </c>
      <c r="AB158" s="106">
        <f t="shared" si="33"/>
        <v>0.33610374028371981</v>
      </c>
      <c r="AC158" s="106">
        <f t="shared" si="34"/>
        <v>0</v>
      </c>
      <c r="AD158" s="107">
        <f t="shared" si="35"/>
        <v>0.33610374028371981</v>
      </c>
    </row>
    <row r="159" spans="1:30" x14ac:dyDescent="0.2">
      <c r="A159" s="108" t="s">
        <v>529</v>
      </c>
      <c r="B159" s="109" t="s">
        <v>529</v>
      </c>
      <c r="C159" s="48" t="s">
        <v>530</v>
      </c>
      <c r="D159" s="48" t="str">
        <f t="shared" si="26"/>
        <v>No</v>
      </c>
      <c r="E159" s="103">
        <v>4298330</v>
      </c>
      <c r="F159" s="103">
        <v>0</v>
      </c>
      <c r="G159" s="103">
        <v>0</v>
      </c>
      <c r="H159" s="103">
        <v>0</v>
      </c>
      <c r="I159" s="103">
        <v>38671</v>
      </c>
      <c r="J159" s="103">
        <v>32731</v>
      </c>
      <c r="K159" s="103">
        <f t="shared" si="27"/>
        <v>4337001</v>
      </c>
      <c r="L159" s="104">
        <f t="shared" si="28"/>
        <v>4369732</v>
      </c>
      <c r="M159" s="105">
        <v>6144031.7699999996</v>
      </c>
      <c r="N159" s="105">
        <v>2152725.1</v>
      </c>
      <c r="O159" s="105">
        <v>-587142.09064716985</v>
      </c>
      <c r="P159" s="105">
        <v>0</v>
      </c>
      <c r="Q159" s="105">
        <v>336792.77540434431</v>
      </c>
      <c r="R159" s="104">
        <f t="shared" si="24"/>
        <v>6394381.0852428256</v>
      </c>
      <c r="S159" s="105">
        <f t="shared" si="25"/>
        <v>8547106.1852428261</v>
      </c>
      <c r="T159" s="103">
        <v>2085904</v>
      </c>
      <c r="U159" s="103">
        <v>2596950</v>
      </c>
      <c r="V159" s="103">
        <v>60392411</v>
      </c>
      <c r="W159" s="103">
        <v>154642808</v>
      </c>
      <c r="X159" s="103">
        <f t="shared" si="29"/>
        <v>12916838.185242826</v>
      </c>
      <c r="Y159" s="103">
        <f t="shared" si="30"/>
        <v>64762143</v>
      </c>
      <c r="Z159" s="103">
        <f t="shared" si="31"/>
        <v>-2251097</v>
      </c>
      <c r="AA159" s="103">
        <f t="shared" si="32"/>
        <v>154642808</v>
      </c>
      <c r="AB159" s="106">
        <f t="shared" si="33"/>
        <v>0.19945044414671123</v>
      </c>
      <c r="AC159" s="106">
        <f t="shared" si="34"/>
        <v>0</v>
      </c>
      <c r="AD159" s="107">
        <f t="shared" si="35"/>
        <v>0.19945044414671123</v>
      </c>
    </row>
    <row r="160" spans="1:30" x14ac:dyDescent="0.2">
      <c r="B160" s="102" t="s">
        <v>532</v>
      </c>
      <c r="C160" s="48" t="s">
        <v>533</v>
      </c>
      <c r="D160" s="48" t="str">
        <f t="shared" si="26"/>
        <v>No</v>
      </c>
      <c r="E160" s="103">
        <v>0</v>
      </c>
      <c r="F160" s="103">
        <v>0</v>
      </c>
      <c r="G160" s="103">
        <v>375800</v>
      </c>
      <c r="H160" s="103">
        <v>0</v>
      </c>
      <c r="I160" s="103">
        <v>0</v>
      </c>
      <c r="J160" s="103">
        <v>0</v>
      </c>
      <c r="K160" s="103">
        <f t="shared" si="27"/>
        <v>375800</v>
      </c>
      <c r="L160" s="104">
        <f t="shared" si="28"/>
        <v>375800</v>
      </c>
      <c r="M160" s="105">
        <v>6632346.0199999996</v>
      </c>
      <c r="N160" s="105">
        <v>2165815.9299999997</v>
      </c>
      <c r="O160" s="105">
        <v>4272416.4146252777</v>
      </c>
      <c r="P160" s="105">
        <v>0</v>
      </c>
      <c r="Q160" s="105">
        <v>0</v>
      </c>
      <c r="R160" s="104">
        <f t="shared" si="24"/>
        <v>2359929.6053747218</v>
      </c>
      <c r="S160" s="105">
        <f t="shared" si="25"/>
        <v>4525745.5353747215</v>
      </c>
      <c r="T160" s="103">
        <v>4959570</v>
      </c>
      <c r="U160" s="103">
        <v>13180350</v>
      </c>
      <c r="V160" s="103">
        <v>77237054</v>
      </c>
      <c r="W160" s="103">
        <v>151224809</v>
      </c>
      <c r="X160" s="103">
        <f t="shared" si="29"/>
        <v>4901545.5353747215</v>
      </c>
      <c r="Y160" s="103">
        <f t="shared" si="30"/>
        <v>77612854</v>
      </c>
      <c r="Z160" s="103">
        <f t="shared" si="31"/>
        <v>4583770</v>
      </c>
      <c r="AA160" s="103">
        <f t="shared" si="32"/>
        <v>151224809</v>
      </c>
      <c r="AB160" s="106">
        <f t="shared" si="33"/>
        <v>6.3153785523396955E-2</v>
      </c>
      <c r="AC160" s="106">
        <f t="shared" si="34"/>
        <v>3.0310965709336755E-2</v>
      </c>
      <c r="AD160" s="107">
        <f t="shared" si="35"/>
        <v>9.3464751232733706E-2</v>
      </c>
    </row>
    <row r="161" spans="2:30" x14ac:dyDescent="0.2">
      <c r="B161" s="102" t="s">
        <v>536</v>
      </c>
      <c r="C161" s="48" t="s">
        <v>537</v>
      </c>
      <c r="D161" s="48" t="str">
        <f t="shared" si="26"/>
        <v>No</v>
      </c>
      <c r="E161" s="103">
        <v>13524356</v>
      </c>
      <c r="F161" s="103">
        <v>0</v>
      </c>
      <c r="G161" s="103">
        <v>0</v>
      </c>
      <c r="H161" s="103">
        <v>0</v>
      </c>
      <c r="I161" s="103">
        <v>0</v>
      </c>
      <c r="J161" s="103">
        <v>0</v>
      </c>
      <c r="K161" s="103">
        <f t="shared" si="27"/>
        <v>13524356</v>
      </c>
      <c r="L161" s="104">
        <f t="shared" si="28"/>
        <v>13524356</v>
      </c>
      <c r="M161" s="105">
        <v>12016513.27</v>
      </c>
      <c r="N161" s="105">
        <v>8273411.1499999994</v>
      </c>
      <c r="O161" s="105">
        <v>1585554.2937420709</v>
      </c>
      <c r="P161" s="105">
        <v>620764.49</v>
      </c>
      <c r="Q161" s="105">
        <v>0</v>
      </c>
      <c r="R161" s="104">
        <f t="shared" si="24"/>
        <v>9810194.4862579275</v>
      </c>
      <c r="S161" s="105">
        <f t="shared" si="25"/>
        <v>18083605.636257928</v>
      </c>
      <c r="T161" s="103">
        <v>3239619</v>
      </c>
      <c r="U161" s="103">
        <v>4731789</v>
      </c>
      <c r="V161" s="103">
        <v>168953695</v>
      </c>
      <c r="W161" s="103">
        <v>284593416</v>
      </c>
      <c r="X161" s="103">
        <f t="shared" si="29"/>
        <v>31607961.636257928</v>
      </c>
      <c r="Y161" s="103">
        <f t="shared" si="30"/>
        <v>182478051</v>
      </c>
      <c r="Z161" s="103">
        <f t="shared" si="31"/>
        <v>-10284737</v>
      </c>
      <c r="AA161" s="103">
        <f t="shared" si="32"/>
        <v>284593416</v>
      </c>
      <c r="AB161" s="106">
        <f t="shared" si="33"/>
        <v>0.17321514265985846</v>
      </c>
      <c r="AC161" s="106">
        <f t="shared" si="34"/>
        <v>0</v>
      </c>
      <c r="AD161" s="107">
        <f t="shared" si="35"/>
        <v>0.17321514265985846</v>
      </c>
    </row>
    <row r="162" spans="2:30" x14ac:dyDescent="0.2">
      <c r="B162" s="102" t="s">
        <v>538</v>
      </c>
      <c r="C162" s="48" t="s">
        <v>539</v>
      </c>
      <c r="D162" s="48" t="str">
        <f t="shared" si="26"/>
        <v>Yes</v>
      </c>
      <c r="E162" s="103">
        <v>0</v>
      </c>
      <c r="F162" s="103">
        <v>0</v>
      </c>
      <c r="G162" s="103">
        <v>250</v>
      </c>
      <c r="H162" s="103">
        <v>0</v>
      </c>
      <c r="I162" s="103">
        <v>190634</v>
      </c>
      <c r="J162" s="103">
        <v>141470</v>
      </c>
      <c r="K162" s="103">
        <f t="shared" si="27"/>
        <v>190884</v>
      </c>
      <c r="L162" s="104">
        <f t="shared" si="28"/>
        <v>332354</v>
      </c>
      <c r="M162" s="105">
        <v>198103588.89000002</v>
      </c>
      <c r="N162" s="105">
        <v>89654874.899999991</v>
      </c>
      <c r="O162" s="105">
        <v>103500975.42504199</v>
      </c>
      <c r="P162" s="105">
        <v>0</v>
      </c>
      <c r="Q162" s="105">
        <v>0</v>
      </c>
      <c r="R162" s="104">
        <f t="shared" si="24"/>
        <v>94602613.464958027</v>
      </c>
      <c r="S162" s="105">
        <f t="shared" si="25"/>
        <v>184257488.36495802</v>
      </c>
      <c r="T162" s="103">
        <v>9045081</v>
      </c>
      <c r="U162" s="103">
        <v>4161034</v>
      </c>
      <c r="V162" s="103">
        <v>367161946</v>
      </c>
      <c r="W162" s="103">
        <v>495739843</v>
      </c>
      <c r="X162" s="103">
        <f t="shared" si="29"/>
        <v>184589842.36495802</v>
      </c>
      <c r="Y162" s="103">
        <f t="shared" si="30"/>
        <v>367494300</v>
      </c>
      <c r="Z162" s="103">
        <f t="shared" si="31"/>
        <v>8854197</v>
      </c>
      <c r="AA162" s="103">
        <f t="shared" si="32"/>
        <v>495739843</v>
      </c>
      <c r="AB162" s="106">
        <f t="shared" si="33"/>
        <v>0.50229307601494233</v>
      </c>
      <c r="AC162" s="106">
        <f t="shared" si="34"/>
        <v>1.786057167892394E-2</v>
      </c>
      <c r="AD162" s="107">
        <f t="shared" si="35"/>
        <v>0.52015364769386629</v>
      </c>
    </row>
    <row r="163" spans="2:30" x14ac:dyDescent="0.2">
      <c r="B163" s="102" t="s">
        <v>540</v>
      </c>
      <c r="C163" s="48" t="s">
        <v>541</v>
      </c>
      <c r="D163" s="48" t="str">
        <f t="shared" si="26"/>
        <v>Yes</v>
      </c>
      <c r="E163" s="103">
        <v>5102191</v>
      </c>
      <c r="F163" s="103">
        <v>3456157</v>
      </c>
      <c r="G163" s="103">
        <v>0</v>
      </c>
      <c r="H163" s="103">
        <v>0</v>
      </c>
      <c r="I163" s="103">
        <v>73769</v>
      </c>
      <c r="J163" s="103">
        <v>139412</v>
      </c>
      <c r="K163" s="103">
        <f t="shared" si="27"/>
        <v>5175960</v>
      </c>
      <c r="L163" s="104">
        <f t="shared" si="28"/>
        <v>8771529</v>
      </c>
      <c r="M163" s="105">
        <v>2004252.1200000006</v>
      </c>
      <c r="N163" s="105">
        <v>1412937.1500000001</v>
      </c>
      <c r="O163" s="105">
        <v>-1046406.8441982768</v>
      </c>
      <c r="P163" s="105">
        <v>1262</v>
      </c>
      <c r="Q163" s="105">
        <v>697017.10096840095</v>
      </c>
      <c r="R163" s="104">
        <f t="shared" si="24"/>
        <v>2352379.8632298764</v>
      </c>
      <c r="S163" s="105">
        <f t="shared" si="25"/>
        <v>3765317.0132298768</v>
      </c>
      <c r="T163" s="103">
        <v>1524246</v>
      </c>
      <c r="U163" s="103">
        <v>2880583</v>
      </c>
      <c r="V163" s="103">
        <v>28674067</v>
      </c>
      <c r="W163" s="103">
        <v>21747881</v>
      </c>
      <c r="X163" s="103">
        <f t="shared" si="29"/>
        <v>12536846.013229877</v>
      </c>
      <c r="Y163" s="103">
        <f t="shared" si="30"/>
        <v>37445596</v>
      </c>
      <c r="Z163" s="103">
        <f t="shared" si="31"/>
        <v>-3651714</v>
      </c>
      <c r="AA163" s="103">
        <f t="shared" si="32"/>
        <v>21747881</v>
      </c>
      <c r="AB163" s="106">
        <f t="shared" si="33"/>
        <v>0.33480161494104344</v>
      </c>
      <c r="AC163" s="106">
        <f t="shared" si="34"/>
        <v>0</v>
      </c>
      <c r="AD163" s="107">
        <f t="shared" si="35"/>
        <v>0.33480161494104344</v>
      </c>
    </row>
    <row r="164" spans="2:30" x14ac:dyDescent="0.2">
      <c r="B164" s="102" t="s">
        <v>544</v>
      </c>
      <c r="C164" s="48" t="s">
        <v>545</v>
      </c>
      <c r="D164" s="48" t="str">
        <f t="shared" si="26"/>
        <v>No</v>
      </c>
      <c r="E164" s="103">
        <v>0</v>
      </c>
      <c r="F164" s="103">
        <v>0</v>
      </c>
      <c r="G164" s="103">
        <v>0</v>
      </c>
      <c r="H164" s="103">
        <v>0</v>
      </c>
      <c r="I164" s="103">
        <v>0</v>
      </c>
      <c r="J164" s="103">
        <v>4299.72</v>
      </c>
      <c r="K164" s="103">
        <f t="shared" si="27"/>
        <v>0</v>
      </c>
      <c r="L164" s="104">
        <f t="shared" si="28"/>
        <v>4299.72</v>
      </c>
      <c r="M164" s="105">
        <v>10659244.42</v>
      </c>
      <c r="N164" s="105">
        <v>2714214.7999999989</v>
      </c>
      <c r="O164" s="105">
        <v>5330857.007756386</v>
      </c>
      <c r="P164" s="105">
        <v>0</v>
      </c>
      <c r="Q164" s="105">
        <v>0</v>
      </c>
      <c r="R164" s="104">
        <f t="shared" si="24"/>
        <v>5328387.412243614</v>
      </c>
      <c r="S164" s="105">
        <f t="shared" si="25"/>
        <v>8042602.2122436129</v>
      </c>
      <c r="T164" s="103">
        <v>1492248.03</v>
      </c>
      <c r="U164" s="103">
        <v>161379.14000000001</v>
      </c>
      <c r="V164" s="103">
        <v>223265720</v>
      </c>
      <c r="W164" s="103">
        <v>1381596967</v>
      </c>
      <c r="X164" s="103">
        <f t="shared" si="29"/>
        <v>8046901.9322436126</v>
      </c>
      <c r="Y164" s="103">
        <f t="shared" si="30"/>
        <v>223270019.72</v>
      </c>
      <c r="Z164" s="103">
        <f t="shared" si="31"/>
        <v>1492248.03</v>
      </c>
      <c r="AA164" s="103">
        <f t="shared" si="32"/>
        <v>1381596967</v>
      </c>
      <c r="AB164" s="106">
        <f t="shared" si="33"/>
        <v>3.6041121608423411E-2</v>
      </c>
      <c r="AC164" s="106">
        <f t="shared" si="34"/>
        <v>1.080089248632521E-3</v>
      </c>
      <c r="AD164" s="107">
        <f t="shared" si="35"/>
        <v>3.7121210857055935E-2</v>
      </c>
    </row>
    <row r="165" spans="2:30" x14ac:dyDescent="0.2">
      <c r="B165" s="102" t="s">
        <v>547</v>
      </c>
      <c r="C165" s="48" t="s">
        <v>548</v>
      </c>
      <c r="D165" s="48" t="str">
        <f t="shared" si="26"/>
        <v>No</v>
      </c>
      <c r="E165" s="103">
        <v>459701.42553435155</v>
      </c>
      <c r="F165" s="103">
        <v>576601</v>
      </c>
      <c r="G165" s="103">
        <v>0</v>
      </c>
      <c r="H165" s="103">
        <v>0</v>
      </c>
      <c r="I165" s="103">
        <v>6257.2171070877084</v>
      </c>
      <c r="J165" s="103">
        <v>20279</v>
      </c>
      <c r="K165" s="103">
        <f t="shared" si="27"/>
        <v>465958.64264143928</v>
      </c>
      <c r="L165" s="104">
        <f t="shared" si="28"/>
        <v>1062838.6426414391</v>
      </c>
      <c r="M165" s="105">
        <v>1156711.1500000001</v>
      </c>
      <c r="N165" s="105">
        <v>1160979.04</v>
      </c>
      <c r="O165" s="105">
        <v>-575596.89188661822</v>
      </c>
      <c r="P165" s="105">
        <v>0</v>
      </c>
      <c r="Q165" s="105">
        <v>554439.4262779213</v>
      </c>
      <c r="R165" s="104">
        <f t="shared" si="24"/>
        <v>1177868.6156086971</v>
      </c>
      <c r="S165" s="105">
        <f t="shared" si="25"/>
        <v>2338847.6556086969</v>
      </c>
      <c r="T165" s="103">
        <v>684924.28003707086</v>
      </c>
      <c r="U165" s="103">
        <v>2219766.4438301674</v>
      </c>
      <c r="V165" s="103">
        <v>36095035</v>
      </c>
      <c r="W165" s="103">
        <v>15041705</v>
      </c>
      <c r="X165" s="103">
        <f t="shared" si="29"/>
        <v>3401686.298250136</v>
      </c>
      <c r="Y165" s="103">
        <f t="shared" si="30"/>
        <v>37157873.64264144</v>
      </c>
      <c r="Z165" s="103">
        <f t="shared" si="31"/>
        <v>218965.63739563158</v>
      </c>
      <c r="AA165" s="103">
        <f t="shared" si="32"/>
        <v>15041705</v>
      </c>
      <c r="AB165" s="106">
        <f t="shared" si="33"/>
        <v>9.1546850365152393E-2</v>
      </c>
      <c r="AC165" s="106">
        <f t="shared" si="34"/>
        <v>1.4557235193459224E-2</v>
      </c>
      <c r="AD165" s="107">
        <f t="shared" si="35"/>
        <v>0.10610408555861162</v>
      </c>
    </row>
    <row r="166" spans="2:30" x14ac:dyDescent="0.2">
      <c r="B166" s="102" t="s">
        <v>551</v>
      </c>
      <c r="C166" s="48" t="s">
        <v>552</v>
      </c>
      <c r="D166" s="48" t="str">
        <f t="shared" si="26"/>
        <v>No</v>
      </c>
      <c r="E166" s="103">
        <v>0</v>
      </c>
      <c r="F166" s="103">
        <v>0</v>
      </c>
      <c r="G166" s="103">
        <v>0</v>
      </c>
      <c r="H166" s="103">
        <v>0</v>
      </c>
      <c r="I166" s="103">
        <v>0</v>
      </c>
      <c r="J166" s="103">
        <v>0</v>
      </c>
      <c r="K166" s="103">
        <f t="shared" si="27"/>
        <v>0</v>
      </c>
      <c r="L166" s="104">
        <f t="shared" si="28"/>
        <v>0</v>
      </c>
      <c r="M166" s="105">
        <v>2718655.38</v>
      </c>
      <c r="N166" s="105">
        <v>1254931.1499999999</v>
      </c>
      <c r="O166" s="105">
        <v>-446631.02460622054</v>
      </c>
      <c r="P166" s="105">
        <v>0</v>
      </c>
      <c r="Q166" s="105">
        <v>553099.07579490461</v>
      </c>
      <c r="R166" s="104">
        <f t="shared" si="24"/>
        <v>2612187.3288113158</v>
      </c>
      <c r="S166" s="105">
        <f t="shared" si="25"/>
        <v>3867118.4788113157</v>
      </c>
      <c r="T166" s="103">
        <v>121560</v>
      </c>
      <c r="U166" s="103">
        <v>225659</v>
      </c>
      <c r="V166" s="103">
        <v>18664054</v>
      </c>
      <c r="W166" s="103">
        <v>36761633</v>
      </c>
      <c r="X166" s="103">
        <f t="shared" si="29"/>
        <v>3867118.4788113157</v>
      </c>
      <c r="Y166" s="103">
        <f t="shared" si="30"/>
        <v>18664054</v>
      </c>
      <c r="Z166" s="103">
        <f t="shared" si="31"/>
        <v>121560</v>
      </c>
      <c r="AA166" s="103">
        <f t="shared" si="32"/>
        <v>36761633</v>
      </c>
      <c r="AB166" s="106">
        <f t="shared" si="33"/>
        <v>0.20719606141363048</v>
      </c>
      <c r="AC166" s="106">
        <f t="shared" si="34"/>
        <v>3.3067083826227197E-3</v>
      </c>
      <c r="AD166" s="107">
        <f t="shared" si="35"/>
        <v>0.21050276979625321</v>
      </c>
    </row>
    <row r="167" spans="2:30" x14ac:dyDescent="0.2">
      <c r="B167" s="102" t="s">
        <v>555</v>
      </c>
      <c r="C167" s="48" t="s">
        <v>556</v>
      </c>
      <c r="D167" s="48" t="str">
        <f t="shared" si="26"/>
        <v>No</v>
      </c>
      <c r="E167" s="103">
        <v>0</v>
      </c>
      <c r="F167" s="103">
        <v>0</v>
      </c>
      <c r="G167" s="103">
        <v>0</v>
      </c>
      <c r="H167" s="103">
        <v>0</v>
      </c>
      <c r="I167" s="103">
        <v>0</v>
      </c>
      <c r="J167" s="103">
        <v>0</v>
      </c>
      <c r="K167" s="103">
        <f t="shared" si="27"/>
        <v>0</v>
      </c>
      <c r="L167" s="104">
        <f t="shared" si="28"/>
        <v>0</v>
      </c>
      <c r="M167" s="105">
        <v>3122350.26</v>
      </c>
      <c r="N167" s="105">
        <v>1097250.01</v>
      </c>
      <c r="O167" s="105">
        <v>665218.21765886899</v>
      </c>
      <c r="P167" s="105">
        <v>0</v>
      </c>
      <c r="Q167" s="105">
        <v>631393.61662072316</v>
      </c>
      <c r="R167" s="104">
        <f t="shared" si="24"/>
        <v>1825738.4257204076</v>
      </c>
      <c r="S167" s="105">
        <f t="shared" si="25"/>
        <v>2922988.4357204074</v>
      </c>
      <c r="T167" s="103">
        <v>887163</v>
      </c>
      <c r="U167" s="103">
        <v>3251789</v>
      </c>
      <c r="V167" s="103">
        <v>20416994</v>
      </c>
      <c r="W167" s="103">
        <v>12679658</v>
      </c>
      <c r="X167" s="103">
        <f t="shared" si="29"/>
        <v>2922988.4357204074</v>
      </c>
      <c r="Y167" s="103">
        <f t="shared" si="30"/>
        <v>20416994</v>
      </c>
      <c r="Z167" s="103">
        <f t="shared" si="31"/>
        <v>887163</v>
      </c>
      <c r="AA167" s="103">
        <f t="shared" si="32"/>
        <v>12679658</v>
      </c>
      <c r="AB167" s="106">
        <f t="shared" si="33"/>
        <v>0.14316448521855898</v>
      </c>
      <c r="AC167" s="106">
        <f t="shared" si="34"/>
        <v>6.9967423411577814E-2</v>
      </c>
      <c r="AD167" s="107">
        <f t="shared" si="35"/>
        <v>0.21313190863013681</v>
      </c>
    </row>
    <row r="168" spans="2:30" x14ac:dyDescent="0.2">
      <c r="B168" s="102" t="s">
        <v>559</v>
      </c>
      <c r="C168" s="48" t="s">
        <v>560</v>
      </c>
      <c r="D168" s="48" t="str">
        <f t="shared" si="26"/>
        <v>Yes</v>
      </c>
      <c r="E168" s="103">
        <v>74913736</v>
      </c>
      <c r="F168" s="103">
        <v>0</v>
      </c>
      <c r="G168" s="103">
        <v>0</v>
      </c>
      <c r="H168" s="103">
        <v>0</v>
      </c>
      <c r="I168" s="103">
        <v>0</v>
      </c>
      <c r="J168" s="103">
        <v>0</v>
      </c>
      <c r="K168" s="103">
        <f t="shared" si="27"/>
        <v>74913736</v>
      </c>
      <c r="L168" s="104">
        <f t="shared" si="28"/>
        <v>74913736</v>
      </c>
      <c r="M168" s="105">
        <v>179258.72</v>
      </c>
      <c r="N168" s="105">
        <v>0</v>
      </c>
      <c r="O168" s="105">
        <v>0</v>
      </c>
      <c r="P168" s="105">
        <v>0</v>
      </c>
      <c r="Q168" s="105">
        <v>0</v>
      </c>
      <c r="R168" s="104">
        <f t="shared" si="24"/>
        <v>179258.72</v>
      </c>
      <c r="S168" s="105">
        <f t="shared" si="25"/>
        <v>179258.72</v>
      </c>
      <c r="T168" s="103">
        <v>37814670</v>
      </c>
      <c r="U168" s="103">
        <v>0</v>
      </c>
      <c r="V168" s="103">
        <v>57268885</v>
      </c>
      <c r="W168" s="103">
        <v>57268885</v>
      </c>
      <c r="X168" s="103">
        <f t="shared" si="29"/>
        <v>75092994.719999999</v>
      </c>
      <c r="Y168" s="103">
        <f t="shared" si="30"/>
        <v>132182621</v>
      </c>
      <c r="Z168" s="103">
        <f t="shared" si="31"/>
        <v>-37099066</v>
      </c>
      <c r="AA168" s="103">
        <f t="shared" si="32"/>
        <v>57268885</v>
      </c>
      <c r="AB168" s="106">
        <f t="shared" si="33"/>
        <v>0.56810036109058537</v>
      </c>
      <c r="AC168" s="106">
        <f t="shared" si="34"/>
        <v>0</v>
      </c>
      <c r="AD168" s="107">
        <f t="shared" si="35"/>
        <v>0.56810036109058537</v>
      </c>
    </row>
    <row r="169" spans="2:30" x14ac:dyDescent="0.2">
      <c r="B169" s="102" t="s">
        <v>563</v>
      </c>
      <c r="C169" s="48" t="s">
        <v>564</v>
      </c>
      <c r="D169" s="48" t="str">
        <f t="shared" si="26"/>
        <v>Yes</v>
      </c>
      <c r="E169" s="103">
        <v>277405124.49178982</v>
      </c>
      <c r="F169" s="103">
        <v>0</v>
      </c>
      <c r="G169" s="103">
        <v>50063.13</v>
      </c>
      <c r="H169" s="103">
        <v>0</v>
      </c>
      <c r="I169" s="103">
        <v>8001310.7459835326</v>
      </c>
      <c r="J169" s="103">
        <v>0</v>
      </c>
      <c r="K169" s="103">
        <f t="shared" si="27"/>
        <v>285456498.36777335</v>
      </c>
      <c r="L169" s="104">
        <f t="shared" si="28"/>
        <v>285456498.36777335</v>
      </c>
      <c r="M169" s="105">
        <v>512631716.82999998</v>
      </c>
      <c r="N169" s="105">
        <v>31719392.829999998</v>
      </c>
      <c r="O169" s="105">
        <v>12357512.771315221</v>
      </c>
      <c r="P169" s="105">
        <v>411850699.39999998</v>
      </c>
      <c r="Q169" s="105">
        <v>0</v>
      </c>
      <c r="R169" s="104">
        <f t="shared" si="24"/>
        <v>88423504.65868479</v>
      </c>
      <c r="S169" s="105">
        <f t="shared" si="25"/>
        <v>120142897.48868479</v>
      </c>
      <c r="T169" s="103">
        <v>383035942.56000006</v>
      </c>
      <c r="U169" s="103">
        <v>658839651.45999825</v>
      </c>
      <c r="V169" s="103">
        <v>695234160</v>
      </c>
      <c r="W169" s="103">
        <v>885331319</v>
      </c>
      <c r="X169" s="103">
        <f t="shared" si="29"/>
        <v>405599395.85645813</v>
      </c>
      <c r="Y169" s="103">
        <f t="shared" si="30"/>
        <v>980690658.36777329</v>
      </c>
      <c r="Z169" s="103">
        <f t="shared" si="31"/>
        <v>97579444.192226708</v>
      </c>
      <c r="AA169" s="103">
        <f t="shared" si="32"/>
        <v>885331319</v>
      </c>
      <c r="AB169" s="106">
        <f t="shared" si="33"/>
        <v>0.4135854587740474</v>
      </c>
      <c r="AC169" s="106">
        <f t="shared" si="34"/>
        <v>0.11021799646989186</v>
      </c>
      <c r="AD169" s="107">
        <f t="shared" si="35"/>
        <v>0.52380345524393923</v>
      </c>
    </row>
    <row r="170" spans="2:30" x14ac:dyDescent="0.2">
      <c r="B170" s="102" t="s">
        <v>566</v>
      </c>
      <c r="C170" s="48" t="s">
        <v>567</v>
      </c>
      <c r="D170" s="48" t="str">
        <f t="shared" si="26"/>
        <v>No</v>
      </c>
      <c r="E170" s="103">
        <v>0</v>
      </c>
      <c r="F170" s="103">
        <v>0</v>
      </c>
      <c r="G170" s="103">
        <v>0</v>
      </c>
      <c r="H170" s="103">
        <v>0</v>
      </c>
      <c r="I170" s="103">
        <v>0</v>
      </c>
      <c r="J170" s="103">
        <v>0</v>
      </c>
      <c r="K170" s="103">
        <f t="shared" si="27"/>
        <v>0</v>
      </c>
      <c r="L170" s="104">
        <f t="shared" si="28"/>
        <v>0</v>
      </c>
      <c r="M170" s="105">
        <v>10481.579999999994</v>
      </c>
      <c r="N170" s="105">
        <v>690401.94</v>
      </c>
      <c r="O170" s="105">
        <v>-70177.333639198157</v>
      </c>
      <c r="P170" s="105">
        <v>0</v>
      </c>
      <c r="Q170" s="105">
        <v>-3318.8354736185865</v>
      </c>
      <c r="R170" s="104">
        <f t="shared" si="24"/>
        <v>83977.749112816731</v>
      </c>
      <c r="S170" s="105">
        <f t="shared" si="25"/>
        <v>774379.6891128167</v>
      </c>
      <c r="T170" s="103">
        <v>0</v>
      </c>
      <c r="U170" s="103">
        <v>0</v>
      </c>
      <c r="V170" s="103">
        <v>8575163</v>
      </c>
      <c r="W170" s="103">
        <v>3094790</v>
      </c>
      <c r="X170" s="103">
        <f t="shared" si="29"/>
        <v>774379.6891128167</v>
      </c>
      <c r="Y170" s="103">
        <f t="shared" si="30"/>
        <v>8575163</v>
      </c>
      <c r="Z170" s="103">
        <f t="shared" si="31"/>
        <v>0</v>
      </c>
      <c r="AA170" s="103">
        <f t="shared" si="32"/>
        <v>3094790</v>
      </c>
      <c r="AB170" s="106">
        <f t="shared" si="33"/>
        <v>9.030495270035295E-2</v>
      </c>
      <c r="AC170" s="106">
        <f t="shared" si="34"/>
        <v>0</v>
      </c>
      <c r="AD170" s="107">
        <f t="shared" si="35"/>
        <v>9.030495270035295E-2</v>
      </c>
    </row>
    <row r="171" spans="2:30" x14ac:dyDescent="0.2">
      <c r="B171" s="102" t="s">
        <v>569</v>
      </c>
      <c r="C171" s="48" t="s">
        <v>570</v>
      </c>
      <c r="D171" s="48" t="str">
        <f t="shared" si="26"/>
        <v>Yes</v>
      </c>
      <c r="E171" s="103">
        <v>1429055</v>
      </c>
      <c r="F171" s="103">
        <v>0</v>
      </c>
      <c r="G171" s="103">
        <v>0</v>
      </c>
      <c r="H171" s="103">
        <v>0</v>
      </c>
      <c r="I171" s="103">
        <v>100994</v>
      </c>
      <c r="J171" s="103">
        <v>4132305</v>
      </c>
      <c r="K171" s="103">
        <f t="shared" si="27"/>
        <v>1530049</v>
      </c>
      <c r="L171" s="104">
        <f t="shared" si="28"/>
        <v>5662354</v>
      </c>
      <c r="M171" s="105">
        <v>1840104.62</v>
      </c>
      <c r="N171" s="105">
        <v>2111657.6</v>
      </c>
      <c r="O171" s="105">
        <v>-454097.97393936146</v>
      </c>
      <c r="P171" s="105">
        <v>0</v>
      </c>
      <c r="Q171" s="105">
        <v>761684.86017851322</v>
      </c>
      <c r="R171" s="104">
        <f t="shared" si="24"/>
        <v>1532517.7337608484</v>
      </c>
      <c r="S171" s="105">
        <f t="shared" si="25"/>
        <v>3644175.3337608483</v>
      </c>
      <c r="T171" s="103">
        <v>466721</v>
      </c>
      <c r="U171" s="103">
        <v>1346755</v>
      </c>
      <c r="V171" s="103">
        <v>17204484</v>
      </c>
      <c r="W171" s="103">
        <v>10140869</v>
      </c>
      <c r="X171" s="103">
        <f t="shared" si="29"/>
        <v>9306529.3337608483</v>
      </c>
      <c r="Y171" s="103">
        <f t="shared" si="30"/>
        <v>22866838</v>
      </c>
      <c r="Z171" s="103">
        <f t="shared" si="31"/>
        <v>-1063328</v>
      </c>
      <c r="AA171" s="103">
        <f t="shared" si="32"/>
        <v>10140869</v>
      </c>
      <c r="AB171" s="106">
        <f t="shared" si="33"/>
        <v>0.40698802929206251</v>
      </c>
      <c r="AC171" s="106">
        <f t="shared" si="34"/>
        <v>0</v>
      </c>
      <c r="AD171" s="107">
        <f t="shared" si="35"/>
        <v>0.40698802929206251</v>
      </c>
    </row>
    <row r="172" spans="2:30" x14ac:dyDescent="0.2">
      <c r="B172" s="102" t="s">
        <v>573</v>
      </c>
      <c r="C172" s="48" t="s">
        <v>574</v>
      </c>
      <c r="D172" s="48" t="str">
        <f t="shared" si="26"/>
        <v>No</v>
      </c>
      <c r="E172" s="103">
        <v>0</v>
      </c>
      <c r="F172" s="103">
        <v>0</v>
      </c>
      <c r="G172" s="103">
        <v>0</v>
      </c>
      <c r="H172" s="103">
        <v>0</v>
      </c>
      <c r="I172" s="103">
        <v>0</v>
      </c>
      <c r="J172" s="103">
        <v>0</v>
      </c>
      <c r="K172" s="103">
        <f t="shared" si="27"/>
        <v>0</v>
      </c>
      <c r="L172" s="104">
        <f t="shared" si="28"/>
        <v>0</v>
      </c>
      <c r="M172" s="105">
        <v>-396532.17999999993</v>
      </c>
      <c r="N172" s="105">
        <v>1986977.68</v>
      </c>
      <c r="O172" s="105">
        <v>-629008.59807744715</v>
      </c>
      <c r="P172" s="105">
        <v>0</v>
      </c>
      <c r="Q172" s="105">
        <v>85594.227006921254</v>
      </c>
      <c r="R172" s="104">
        <f t="shared" si="24"/>
        <v>146882.19107052597</v>
      </c>
      <c r="S172" s="105">
        <f t="shared" si="25"/>
        <v>2133859.8710705261</v>
      </c>
      <c r="T172" s="103">
        <v>0</v>
      </c>
      <c r="U172" s="103">
        <v>0</v>
      </c>
      <c r="V172" s="103">
        <v>334963109</v>
      </c>
      <c r="W172" s="103">
        <v>21313191</v>
      </c>
      <c r="X172" s="103">
        <f t="shared" si="29"/>
        <v>2133859.8710705261</v>
      </c>
      <c r="Y172" s="103">
        <f t="shared" si="30"/>
        <v>334963109</v>
      </c>
      <c r="Z172" s="103">
        <f t="shared" si="31"/>
        <v>0</v>
      </c>
      <c r="AA172" s="103">
        <f t="shared" si="32"/>
        <v>21313191</v>
      </c>
      <c r="AB172" s="106">
        <f t="shared" si="33"/>
        <v>6.3704324856577749E-3</v>
      </c>
      <c r="AC172" s="106">
        <f t="shared" si="34"/>
        <v>0</v>
      </c>
      <c r="AD172" s="107">
        <f t="shared" si="35"/>
        <v>6.3704324856577749E-3</v>
      </c>
    </row>
    <row r="173" spans="2:30" x14ac:dyDescent="0.2">
      <c r="B173" s="102" t="s">
        <v>577</v>
      </c>
      <c r="C173" s="48" t="s">
        <v>439</v>
      </c>
      <c r="D173" s="48" t="str">
        <f t="shared" si="26"/>
        <v>No</v>
      </c>
      <c r="E173" s="103">
        <v>0</v>
      </c>
      <c r="F173" s="103">
        <v>0</v>
      </c>
      <c r="G173" s="103">
        <v>0</v>
      </c>
      <c r="H173" s="103">
        <v>0</v>
      </c>
      <c r="I173" s="103">
        <v>1343588.9999999998</v>
      </c>
      <c r="J173" s="103">
        <v>131911.46</v>
      </c>
      <c r="K173" s="103">
        <f t="shared" si="27"/>
        <v>1343588.9999999998</v>
      </c>
      <c r="L173" s="104">
        <f t="shared" si="28"/>
        <v>1475500.4599999997</v>
      </c>
      <c r="M173" s="105">
        <v>54931008.689999998</v>
      </c>
      <c r="N173" s="105">
        <v>6234172.8999999994</v>
      </c>
      <c r="O173" s="105">
        <v>19364044.20449914</v>
      </c>
      <c r="P173" s="105">
        <v>0</v>
      </c>
      <c r="Q173" s="105">
        <v>0</v>
      </c>
      <c r="R173" s="104">
        <f t="shared" si="24"/>
        <v>35566964.485500857</v>
      </c>
      <c r="S173" s="105">
        <f t="shared" si="25"/>
        <v>41801137.385500856</v>
      </c>
      <c r="T173" s="103">
        <v>56098074.679999985</v>
      </c>
      <c r="U173" s="103">
        <v>54693055.079999819</v>
      </c>
      <c r="V173" s="103">
        <v>488931421</v>
      </c>
      <c r="W173" s="103">
        <v>1197602461</v>
      </c>
      <c r="X173" s="103">
        <f t="shared" si="29"/>
        <v>43276637.845500857</v>
      </c>
      <c r="Y173" s="103">
        <f t="shared" si="30"/>
        <v>490406921.45999998</v>
      </c>
      <c r="Z173" s="103">
        <f t="shared" si="31"/>
        <v>54754485.679999985</v>
      </c>
      <c r="AA173" s="103">
        <f t="shared" si="32"/>
        <v>1197602461</v>
      </c>
      <c r="AB173" s="106">
        <f t="shared" si="33"/>
        <v>8.8246384689394552E-2</v>
      </c>
      <c r="AC173" s="106">
        <f t="shared" si="34"/>
        <v>4.5720084471336089E-2</v>
      </c>
      <c r="AD173" s="107">
        <f t="shared" si="35"/>
        <v>0.13396646916073063</v>
      </c>
    </row>
    <row r="174" spans="2:30" x14ac:dyDescent="0.2">
      <c r="B174" s="102" t="s">
        <v>579</v>
      </c>
      <c r="C174" s="48" t="s">
        <v>580</v>
      </c>
      <c r="D174" s="48" t="str">
        <f t="shared" si="26"/>
        <v>No</v>
      </c>
      <c r="E174" s="103">
        <v>0</v>
      </c>
      <c r="F174" s="103">
        <v>0</v>
      </c>
      <c r="G174" s="103">
        <v>0</v>
      </c>
      <c r="H174" s="103">
        <v>0</v>
      </c>
      <c r="I174" s="103">
        <v>4456</v>
      </c>
      <c r="J174" s="103">
        <v>0</v>
      </c>
      <c r="K174" s="103">
        <f t="shared" si="27"/>
        <v>4456</v>
      </c>
      <c r="L174" s="104">
        <f t="shared" si="28"/>
        <v>4456</v>
      </c>
      <c r="M174" s="105">
        <v>1180427.57</v>
      </c>
      <c r="N174" s="105">
        <v>1001957.14</v>
      </c>
      <c r="O174" s="105">
        <v>-474603.09662691283</v>
      </c>
      <c r="P174" s="105">
        <v>0</v>
      </c>
      <c r="Q174" s="105">
        <v>-180345.91557321954</v>
      </c>
      <c r="R174" s="104">
        <f t="shared" si="24"/>
        <v>1835376.5822001325</v>
      </c>
      <c r="S174" s="105">
        <f t="shared" si="25"/>
        <v>2837333.7222001324</v>
      </c>
      <c r="T174" s="103">
        <v>313492</v>
      </c>
      <c r="U174" s="103">
        <v>1552274</v>
      </c>
      <c r="V174" s="103">
        <v>27530525</v>
      </c>
      <c r="W174" s="103">
        <v>10283363</v>
      </c>
      <c r="X174" s="103">
        <f t="shared" si="29"/>
        <v>2841789.7222001324</v>
      </c>
      <c r="Y174" s="103">
        <f t="shared" si="30"/>
        <v>27534981</v>
      </c>
      <c r="Z174" s="103">
        <f t="shared" si="31"/>
        <v>309036</v>
      </c>
      <c r="AA174" s="103">
        <f t="shared" si="32"/>
        <v>10283363</v>
      </c>
      <c r="AB174" s="106">
        <f t="shared" si="33"/>
        <v>0.10320652562644342</v>
      </c>
      <c r="AC174" s="106">
        <f t="shared" si="34"/>
        <v>3.0052036478727825E-2</v>
      </c>
      <c r="AD174" s="107">
        <f t="shared" si="35"/>
        <v>0.13325856210517123</v>
      </c>
    </row>
    <row r="175" spans="2:30" x14ac:dyDescent="0.2">
      <c r="B175" s="102" t="s">
        <v>582</v>
      </c>
      <c r="C175" s="48" t="s">
        <v>583</v>
      </c>
      <c r="D175" s="48" t="str">
        <f t="shared" si="26"/>
        <v>No</v>
      </c>
      <c r="E175" s="103">
        <v>445758.02645565564</v>
      </c>
      <c r="F175" s="103">
        <v>355278</v>
      </c>
      <c r="G175" s="103">
        <v>0</v>
      </c>
      <c r="H175" s="103">
        <v>0</v>
      </c>
      <c r="I175" s="103">
        <v>24916.10658202961</v>
      </c>
      <c r="J175" s="103">
        <v>59061</v>
      </c>
      <c r="K175" s="103">
        <f t="shared" si="27"/>
        <v>470674.13303768524</v>
      </c>
      <c r="L175" s="104">
        <f t="shared" si="28"/>
        <v>885013.1330376853</v>
      </c>
      <c r="M175" s="105">
        <v>-53669.69</v>
      </c>
      <c r="N175" s="105">
        <v>469738.71</v>
      </c>
      <c r="O175" s="105">
        <v>-107272.66374128006</v>
      </c>
      <c r="P175" s="105">
        <v>0</v>
      </c>
      <c r="Q175" s="105">
        <v>0</v>
      </c>
      <c r="R175" s="104">
        <f t="shared" si="24"/>
        <v>53602.97374128006</v>
      </c>
      <c r="S175" s="105">
        <f t="shared" si="25"/>
        <v>523341.68374128011</v>
      </c>
      <c r="T175" s="103">
        <v>390795.86065104301</v>
      </c>
      <c r="U175" s="103">
        <v>926330.60748743999</v>
      </c>
      <c r="V175" s="103">
        <v>23772164</v>
      </c>
      <c r="W175" s="103">
        <v>12697086</v>
      </c>
      <c r="X175" s="103">
        <f t="shared" si="29"/>
        <v>1408354.8167789653</v>
      </c>
      <c r="Y175" s="103">
        <f t="shared" si="30"/>
        <v>24657177.133037686</v>
      </c>
      <c r="Z175" s="103">
        <f t="shared" si="31"/>
        <v>-79878.272386642231</v>
      </c>
      <c r="AA175" s="103">
        <f t="shared" si="32"/>
        <v>12697086</v>
      </c>
      <c r="AB175" s="106">
        <f t="shared" si="33"/>
        <v>5.7117439242140057E-2</v>
      </c>
      <c r="AC175" s="106">
        <f t="shared" si="34"/>
        <v>0</v>
      </c>
      <c r="AD175" s="107">
        <f t="shared" si="35"/>
        <v>5.7117439242140057E-2</v>
      </c>
    </row>
    <row r="176" spans="2:30" x14ac:dyDescent="0.2">
      <c r="B176" s="102" t="s">
        <v>586</v>
      </c>
      <c r="C176" s="48" t="s">
        <v>587</v>
      </c>
      <c r="D176" s="48" t="str">
        <f t="shared" si="26"/>
        <v>No</v>
      </c>
      <c r="E176" s="103">
        <v>0</v>
      </c>
      <c r="F176" s="103">
        <v>0</v>
      </c>
      <c r="G176" s="103">
        <v>0</v>
      </c>
      <c r="H176" s="103">
        <v>0</v>
      </c>
      <c r="I176" s="103">
        <v>0</v>
      </c>
      <c r="J176" s="103">
        <v>0</v>
      </c>
      <c r="K176" s="103">
        <f t="shared" si="27"/>
        <v>0</v>
      </c>
      <c r="L176" s="104">
        <f t="shared" si="28"/>
        <v>0</v>
      </c>
      <c r="M176" s="105">
        <v>19487809.350000001</v>
      </c>
      <c r="N176" s="105">
        <v>3293844.2600000002</v>
      </c>
      <c r="O176" s="105">
        <v>9650598.4556659423</v>
      </c>
      <c r="P176" s="105">
        <v>0</v>
      </c>
      <c r="Q176" s="105">
        <v>0</v>
      </c>
      <c r="R176" s="104">
        <f t="shared" si="24"/>
        <v>9837210.8943340592</v>
      </c>
      <c r="S176" s="105">
        <f t="shared" si="25"/>
        <v>13131055.154334059</v>
      </c>
      <c r="T176" s="103">
        <v>15966784.16</v>
      </c>
      <c r="U176" s="103">
        <v>7090796.8200000003</v>
      </c>
      <c r="V176" s="103">
        <v>95739510</v>
      </c>
      <c r="W176" s="103">
        <v>356941606</v>
      </c>
      <c r="X176" s="103">
        <f t="shared" si="29"/>
        <v>13131055.154334059</v>
      </c>
      <c r="Y176" s="103">
        <f t="shared" si="30"/>
        <v>95739510</v>
      </c>
      <c r="Z176" s="103">
        <f t="shared" si="31"/>
        <v>15966784.16</v>
      </c>
      <c r="AA176" s="103">
        <f t="shared" si="32"/>
        <v>356941606</v>
      </c>
      <c r="AB176" s="106">
        <f t="shared" si="33"/>
        <v>0.13715398328583528</v>
      </c>
      <c r="AC176" s="106">
        <f t="shared" si="34"/>
        <v>4.4732202387188232E-2</v>
      </c>
      <c r="AD176" s="107">
        <f t="shared" si="35"/>
        <v>0.1818861856730235</v>
      </c>
    </row>
    <row r="177" spans="2:30" x14ac:dyDescent="0.2">
      <c r="B177" s="102" t="s">
        <v>588</v>
      </c>
      <c r="C177" s="48" t="s">
        <v>589</v>
      </c>
      <c r="D177" s="48" t="str">
        <f t="shared" si="26"/>
        <v>No</v>
      </c>
      <c r="E177" s="103">
        <v>0</v>
      </c>
      <c r="F177" s="103">
        <v>0</v>
      </c>
      <c r="G177" s="103">
        <v>29993.58</v>
      </c>
      <c r="H177" s="103">
        <v>5787</v>
      </c>
      <c r="I177" s="103">
        <v>18727</v>
      </c>
      <c r="J177" s="103">
        <v>0</v>
      </c>
      <c r="K177" s="103">
        <f t="shared" si="27"/>
        <v>48720.58</v>
      </c>
      <c r="L177" s="104">
        <f t="shared" si="28"/>
        <v>54507.58</v>
      </c>
      <c r="M177" s="105">
        <v>48300964.789999999</v>
      </c>
      <c r="N177" s="105">
        <v>3841110.43</v>
      </c>
      <c r="O177" s="105">
        <v>21217375.910535716</v>
      </c>
      <c r="P177" s="105">
        <v>0</v>
      </c>
      <c r="Q177" s="105">
        <v>0</v>
      </c>
      <c r="R177" s="104">
        <f t="shared" si="24"/>
        <v>27083588.879464284</v>
      </c>
      <c r="S177" s="105">
        <f t="shared" si="25"/>
        <v>30924699.309464283</v>
      </c>
      <c r="T177" s="103">
        <v>24165025.370000001</v>
      </c>
      <c r="U177" s="103">
        <v>25283075.670000002</v>
      </c>
      <c r="V177" s="103">
        <v>464673995</v>
      </c>
      <c r="W177" s="103">
        <v>1050983437</v>
      </c>
      <c r="X177" s="103">
        <f t="shared" si="29"/>
        <v>30979206.889464281</v>
      </c>
      <c r="Y177" s="103">
        <f t="shared" si="30"/>
        <v>464728502.57999998</v>
      </c>
      <c r="Z177" s="103">
        <f t="shared" si="31"/>
        <v>24116304.790000003</v>
      </c>
      <c r="AA177" s="103">
        <f t="shared" si="32"/>
        <v>1050983437</v>
      </c>
      <c r="AB177" s="106">
        <f t="shared" si="33"/>
        <v>6.6660871277486183E-2</v>
      </c>
      <c r="AC177" s="106">
        <f t="shared" si="34"/>
        <v>2.294641755615032E-2</v>
      </c>
      <c r="AD177" s="107">
        <f t="shared" si="35"/>
        <v>8.96072888336365E-2</v>
      </c>
    </row>
    <row r="178" spans="2:30" x14ac:dyDescent="0.2">
      <c r="B178" s="102" t="s">
        <v>591</v>
      </c>
      <c r="C178" s="48" t="s">
        <v>592</v>
      </c>
      <c r="D178" s="48" t="str">
        <f t="shared" si="26"/>
        <v>No</v>
      </c>
      <c r="E178" s="103">
        <v>1936183</v>
      </c>
      <c r="F178" s="103">
        <v>2455878</v>
      </c>
      <c r="G178" s="103">
        <v>0</v>
      </c>
      <c r="H178" s="103">
        <v>0</v>
      </c>
      <c r="I178" s="103">
        <v>22742</v>
      </c>
      <c r="J178" s="103">
        <v>84695</v>
      </c>
      <c r="K178" s="103">
        <f t="shared" si="27"/>
        <v>1958925</v>
      </c>
      <c r="L178" s="104">
        <f t="shared" si="28"/>
        <v>4499498</v>
      </c>
      <c r="M178" s="105">
        <v>464972.56999999995</v>
      </c>
      <c r="N178" s="105">
        <v>1492681.18</v>
      </c>
      <c r="O178" s="105">
        <v>72856.18925005669</v>
      </c>
      <c r="P178" s="105">
        <v>0</v>
      </c>
      <c r="Q178" s="105">
        <v>-46622.525167613123</v>
      </c>
      <c r="R178" s="104">
        <f t="shared" si="24"/>
        <v>438738.90591755637</v>
      </c>
      <c r="S178" s="105">
        <f t="shared" si="25"/>
        <v>1931420.0859175562</v>
      </c>
      <c r="T178" s="103">
        <v>1223332</v>
      </c>
      <c r="U178" s="103">
        <v>4556064</v>
      </c>
      <c r="V178" s="103">
        <v>36210475</v>
      </c>
      <c r="W178" s="103">
        <v>22332776</v>
      </c>
      <c r="X178" s="103">
        <f t="shared" si="29"/>
        <v>6430918.0859175567</v>
      </c>
      <c r="Y178" s="103">
        <f t="shared" si="30"/>
        <v>40709973</v>
      </c>
      <c r="Z178" s="103">
        <f t="shared" si="31"/>
        <v>-735593</v>
      </c>
      <c r="AA178" s="103">
        <f t="shared" si="32"/>
        <v>22332776</v>
      </c>
      <c r="AB178" s="106">
        <f t="shared" si="33"/>
        <v>0.15796910712560672</v>
      </c>
      <c r="AC178" s="106">
        <f t="shared" si="34"/>
        <v>0</v>
      </c>
      <c r="AD178" s="107">
        <f t="shared" si="35"/>
        <v>0.15796910712560672</v>
      </c>
    </row>
    <row r="179" spans="2:30" x14ac:dyDescent="0.2">
      <c r="B179" s="102" t="s">
        <v>595</v>
      </c>
      <c r="C179" s="48" t="s">
        <v>596</v>
      </c>
      <c r="D179" s="48" t="str">
        <f t="shared" si="26"/>
        <v>No</v>
      </c>
      <c r="E179" s="103">
        <v>0</v>
      </c>
      <c r="F179" s="103">
        <v>0</v>
      </c>
      <c r="G179" s="103">
        <v>0</v>
      </c>
      <c r="H179" s="103">
        <v>0</v>
      </c>
      <c r="I179" s="103">
        <v>0</v>
      </c>
      <c r="J179" s="103">
        <v>0</v>
      </c>
      <c r="K179" s="103">
        <f t="shared" si="27"/>
        <v>0</v>
      </c>
      <c r="L179" s="104">
        <f t="shared" si="28"/>
        <v>0</v>
      </c>
      <c r="M179" s="105">
        <v>6749843.8400000008</v>
      </c>
      <c r="N179" s="105">
        <v>3155473.6</v>
      </c>
      <c r="O179" s="105">
        <v>3082192.6786527978</v>
      </c>
      <c r="P179" s="105">
        <v>0</v>
      </c>
      <c r="Q179" s="105">
        <v>0</v>
      </c>
      <c r="R179" s="104">
        <f t="shared" si="24"/>
        <v>3667651.161347203</v>
      </c>
      <c r="S179" s="105">
        <f t="shared" si="25"/>
        <v>6823124.7613472026</v>
      </c>
      <c r="T179" s="103">
        <v>0</v>
      </c>
      <c r="U179" s="103">
        <v>0</v>
      </c>
      <c r="V179" s="103">
        <v>227940971</v>
      </c>
      <c r="W179" s="103">
        <v>298170293</v>
      </c>
      <c r="X179" s="103">
        <f t="shared" si="29"/>
        <v>6823124.7613472026</v>
      </c>
      <c r="Y179" s="103">
        <f t="shared" si="30"/>
        <v>227940971</v>
      </c>
      <c r="Z179" s="103">
        <f t="shared" si="31"/>
        <v>0</v>
      </c>
      <c r="AA179" s="103">
        <f t="shared" si="32"/>
        <v>298170293</v>
      </c>
      <c r="AB179" s="106">
        <f t="shared" si="33"/>
        <v>2.9933735613275083E-2</v>
      </c>
      <c r="AC179" s="106">
        <f t="shared" si="34"/>
        <v>0</v>
      </c>
      <c r="AD179" s="107">
        <f t="shared" si="35"/>
        <v>2.9933735613275083E-2</v>
      </c>
    </row>
    <row r="180" spans="2:30" x14ac:dyDescent="0.2">
      <c r="B180" s="102" t="s">
        <v>598</v>
      </c>
      <c r="C180" s="48" t="s">
        <v>209</v>
      </c>
      <c r="D180" s="48" t="str">
        <f t="shared" si="26"/>
        <v>No</v>
      </c>
      <c r="E180" s="103">
        <v>0</v>
      </c>
      <c r="F180" s="103">
        <v>0</v>
      </c>
      <c r="G180" s="103">
        <v>224845</v>
      </c>
      <c r="H180" s="103">
        <v>186642.38999999998</v>
      </c>
      <c r="I180" s="103">
        <v>411195.8</v>
      </c>
      <c r="J180" s="103">
        <v>19849.990000000002</v>
      </c>
      <c r="K180" s="103">
        <f t="shared" si="27"/>
        <v>636040.80000000005</v>
      </c>
      <c r="L180" s="104">
        <f t="shared" si="28"/>
        <v>842533.17999999993</v>
      </c>
      <c r="M180" s="105">
        <v>53106208.200000003</v>
      </c>
      <c r="N180" s="105">
        <v>7852000.5699999994</v>
      </c>
      <c r="O180" s="105">
        <v>12967187.884734519</v>
      </c>
      <c r="P180" s="105">
        <v>0</v>
      </c>
      <c r="Q180" s="105">
        <v>0</v>
      </c>
      <c r="R180" s="104">
        <f t="shared" si="24"/>
        <v>40139020.315265484</v>
      </c>
      <c r="S180" s="105">
        <f t="shared" si="25"/>
        <v>47991020.885265484</v>
      </c>
      <c r="T180" s="103">
        <v>78424394.620000005</v>
      </c>
      <c r="U180" s="103">
        <v>25935672.98000003</v>
      </c>
      <c r="V180" s="103">
        <v>571468944</v>
      </c>
      <c r="W180" s="103">
        <v>2131235529</v>
      </c>
      <c r="X180" s="103">
        <f t="shared" si="29"/>
        <v>48833554.065265484</v>
      </c>
      <c r="Y180" s="103">
        <f t="shared" si="30"/>
        <v>572311477.17999995</v>
      </c>
      <c r="Z180" s="103">
        <f t="shared" si="31"/>
        <v>77788353.820000008</v>
      </c>
      <c r="AA180" s="103">
        <f t="shared" si="32"/>
        <v>2131235529</v>
      </c>
      <c r="AB180" s="106">
        <f t="shared" si="33"/>
        <v>8.5326882322694794E-2</v>
      </c>
      <c r="AC180" s="106">
        <f t="shared" si="34"/>
        <v>3.649918216993088E-2</v>
      </c>
      <c r="AD180" s="107">
        <f t="shared" si="35"/>
        <v>0.12182606449262567</v>
      </c>
    </row>
    <row r="181" spans="2:30" x14ac:dyDescent="0.2">
      <c r="B181" s="102" t="s">
        <v>600</v>
      </c>
      <c r="C181" s="48" t="s">
        <v>601</v>
      </c>
      <c r="D181" s="48" t="str">
        <f t="shared" si="26"/>
        <v>No</v>
      </c>
      <c r="E181" s="103">
        <v>0</v>
      </c>
      <c r="F181" s="103">
        <v>0</v>
      </c>
      <c r="G181" s="103">
        <v>0</v>
      </c>
      <c r="H181" s="103">
        <v>0</v>
      </c>
      <c r="I181" s="103">
        <v>0</v>
      </c>
      <c r="J181" s="103">
        <v>0</v>
      </c>
      <c r="K181" s="103">
        <f t="shared" si="27"/>
        <v>0</v>
      </c>
      <c r="L181" s="104">
        <f t="shared" si="28"/>
        <v>0</v>
      </c>
      <c r="M181" s="105">
        <v>3144717.94</v>
      </c>
      <c r="N181" s="105">
        <v>1730522.2599999998</v>
      </c>
      <c r="O181" s="105">
        <v>-605597.76100116945</v>
      </c>
      <c r="P181" s="105">
        <v>0</v>
      </c>
      <c r="Q181" s="105">
        <v>29619.09216265718</v>
      </c>
      <c r="R181" s="104">
        <f t="shared" si="24"/>
        <v>3720696.6088385121</v>
      </c>
      <c r="S181" s="105">
        <f t="shared" si="25"/>
        <v>5451218.8688385114</v>
      </c>
      <c r="T181" s="103">
        <v>1277564.95</v>
      </c>
      <c r="U181" s="103">
        <v>9778686.2699999996</v>
      </c>
      <c r="V181" s="103">
        <v>46216189</v>
      </c>
      <c r="W181" s="103">
        <v>42260862</v>
      </c>
      <c r="X181" s="103">
        <f t="shared" si="29"/>
        <v>5451218.8688385114</v>
      </c>
      <c r="Y181" s="103">
        <f t="shared" si="30"/>
        <v>46216189</v>
      </c>
      <c r="Z181" s="103">
        <f t="shared" si="31"/>
        <v>1277564.95</v>
      </c>
      <c r="AA181" s="103">
        <f t="shared" si="32"/>
        <v>42260862</v>
      </c>
      <c r="AB181" s="106">
        <f t="shared" si="33"/>
        <v>0.11795041925327317</v>
      </c>
      <c r="AC181" s="106">
        <f t="shared" si="34"/>
        <v>3.0230451759360705E-2</v>
      </c>
      <c r="AD181" s="107">
        <f t="shared" si="35"/>
        <v>0.14818087101263389</v>
      </c>
    </row>
    <row r="182" spans="2:30" x14ac:dyDescent="0.2">
      <c r="B182" s="102" t="s">
        <v>604</v>
      </c>
      <c r="C182" s="48" t="s">
        <v>605</v>
      </c>
      <c r="D182" s="48" t="str">
        <f t="shared" si="26"/>
        <v>No</v>
      </c>
      <c r="E182" s="103">
        <v>0</v>
      </c>
      <c r="F182" s="103">
        <v>0</v>
      </c>
      <c r="G182" s="103">
        <v>0</v>
      </c>
      <c r="H182" s="103">
        <v>0</v>
      </c>
      <c r="I182" s="103">
        <v>0</v>
      </c>
      <c r="J182" s="103">
        <v>0</v>
      </c>
      <c r="K182" s="103">
        <f t="shared" si="27"/>
        <v>0</v>
      </c>
      <c r="L182" s="104">
        <f t="shared" si="28"/>
        <v>0</v>
      </c>
      <c r="M182" s="105">
        <v>-42921.329999999994</v>
      </c>
      <c r="N182" s="105">
        <v>375920.93000000005</v>
      </c>
      <c r="O182" s="105">
        <v>-95495.261788007352</v>
      </c>
      <c r="P182" s="105">
        <v>0</v>
      </c>
      <c r="Q182" s="105">
        <v>-783.854176621644</v>
      </c>
      <c r="R182" s="104">
        <f t="shared" si="24"/>
        <v>53357.785964629002</v>
      </c>
      <c r="S182" s="105">
        <f t="shared" si="25"/>
        <v>429278.71596462908</v>
      </c>
      <c r="T182" s="103">
        <v>0</v>
      </c>
      <c r="U182" s="103">
        <v>0</v>
      </c>
      <c r="V182" s="103">
        <v>16401141</v>
      </c>
      <c r="W182" s="103">
        <v>4095401</v>
      </c>
      <c r="X182" s="103">
        <f t="shared" si="29"/>
        <v>429278.71596462908</v>
      </c>
      <c r="Y182" s="103">
        <f t="shared" si="30"/>
        <v>16401141</v>
      </c>
      <c r="Z182" s="103">
        <f t="shared" si="31"/>
        <v>0</v>
      </c>
      <c r="AA182" s="103">
        <f t="shared" si="32"/>
        <v>4095401</v>
      </c>
      <c r="AB182" s="106">
        <f t="shared" si="33"/>
        <v>2.6173710473230433E-2</v>
      </c>
      <c r="AC182" s="106">
        <f t="shared" si="34"/>
        <v>0</v>
      </c>
      <c r="AD182" s="107">
        <f t="shared" si="35"/>
        <v>2.6173710473230433E-2</v>
      </c>
    </row>
    <row r="183" spans="2:30" x14ac:dyDescent="0.2">
      <c r="B183" s="102" t="s">
        <v>607</v>
      </c>
      <c r="C183" s="48" t="s">
        <v>608</v>
      </c>
      <c r="D183" s="48" t="str">
        <f t="shared" si="26"/>
        <v>Yes</v>
      </c>
      <c r="E183" s="103">
        <v>40706659.891571403</v>
      </c>
      <c r="F183" s="103">
        <v>23713244.9184286</v>
      </c>
      <c r="G183" s="103">
        <v>3641500.94</v>
      </c>
      <c r="H183" s="103">
        <v>3855532.280000044</v>
      </c>
      <c r="I183" s="103">
        <v>1343889.57</v>
      </c>
      <c r="J183" s="103">
        <v>41894.070000000036</v>
      </c>
      <c r="K183" s="103">
        <f t="shared" si="27"/>
        <v>45692050.4015714</v>
      </c>
      <c r="L183" s="104">
        <f t="shared" si="28"/>
        <v>73302721.670000032</v>
      </c>
      <c r="M183" s="105">
        <v>18478799.399999999</v>
      </c>
      <c r="N183" s="105">
        <v>7233121.6199999992</v>
      </c>
      <c r="O183" s="105">
        <v>1993544.3974415227</v>
      </c>
      <c r="P183" s="105">
        <v>691756.29</v>
      </c>
      <c r="Q183" s="105">
        <v>0</v>
      </c>
      <c r="R183" s="104">
        <f t="shared" si="24"/>
        <v>15793498.712558474</v>
      </c>
      <c r="S183" s="105">
        <f t="shared" si="25"/>
        <v>23026620.332558475</v>
      </c>
      <c r="T183" s="103">
        <v>12229116.279999999</v>
      </c>
      <c r="U183" s="103">
        <v>7525649.96</v>
      </c>
      <c r="V183" s="103">
        <v>226732291</v>
      </c>
      <c r="W183" s="103">
        <v>659737086</v>
      </c>
      <c r="X183" s="103">
        <f t="shared" si="29"/>
        <v>96329342.0025585</v>
      </c>
      <c r="Y183" s="103">
        <f t="shared" si="30"/>
        <v>300035012.67000002</v>
      </c>
      <c r="Z183" s="103">
        <f t="shared" si="31"/>
        <v>-33462934.121571399</v>
      </c>
      <c r="AA183" s="103">
        <f t="shared" si="32"/>
        <v>659737086</v>
      </c>
      <c r="AB183" s="106">
        <f t="shared" si="33"/>
        <v>0.32106033607653783</v>
      </c>
      <c r="AC183" s="106">
        <f t="shared" si="34"/>
        <v>0</v>
      </c>
      <c r="AD183" s="107">
        <f t="shared" si="35"/>
        <v>0.32106033607653783</v>
      </c>
    </row>
    <row r="184" spans="2:30" x14ac:dyDescent="0.2">
      <c r="B184" s="102" t="s">
        <v>610</v>
      </c>
      <c r="C184" s="48" t="s">
        <v>611</v>
      </c>
      <c r="D184" s="48" t="str">
        <f t="shared" si="26"/>
        <v>No</v>
      </c>
      <c r="E184" s="103">
        <v>0</v>
      </c>
      <c r="F184" s="103">
        <v>0</v>
      </c>
      <c r="G184" s="103">
        <v>229775.59</v>
      </c>
      <c r="H184" s="103">
        <v>257040.25</v>
      </c>
      <c r="I184" s="103">
        <v>263404.27</v>
      </c>
      <c r="J184" s="103">
        <v>279715.73</v>
      </c>
      <c r="K184" s="103">
        <f t="shared" si="27"/>
        <v>493179.86</v>
      </c>
      <c r="L184" s="104">
        <f t="shared" si="28"/>
        <v>1029935.84</v>
      </c>
      <c r="M184" s="105">
        <v>38106642.069999993</v>
      </c>
      <c r="N184" s="105">
        <v>8306137.2999999998</v>
      </c>
      <c r="O184" s="105">
        <v>19883906.825785689</v>
      </c>
      <c r="P184" s="105">
        <v>0</v>
      </c>
      <c r="Q184" s="105">
        <v>0</v>
      </c>
      <c r="R184" s="104">
        <f t="shared" si="24"/>
        <v>18222735.244214304</v>
      </c>
      <c r="S184" s="105">
        <f t="shared" si="25"/>
        <v>26528872.544214305</v>
      </c>
      <c r="T184" s="103">
        <v>47009164.160000004</v>
      </c>
      <c r="U184" s="103">
        <v>54113307.789999723</v>
      </c>
      <c r="V184" s="103">
        <v>397222827</v>
      </c>
      <c r="W184" s="103">
        <v>658076526</v>
      </c>
      <c r="X184" s="103">
        <f t="shared" si="29"/>
        <v>27558808.384214304</v>
      </c>
      <c r="Y184" s="103">
        <f t="shared" si="30"/>
        <v>398252762.83999997</v>
      </c>
      <c r="Z184" s="103">
        <f t="shared" si="31"/>
        <v>46515984.300000004</v>
      </c>
      <c r="AA184" s="103">
        <f t="shared" si="32"/>
        <v>658076526</v>
      </c>
      <c r="AB184" s="106">
        <f t="shared" si="33"/>
        <v>6.9199289887377863E-2</v>
      </c>
      <c r="AC184" s="106">
        <f t="shared" si="34"/>
        <v>7.0684764555786636E-2</v>
      </c>
      <c r="AD184" s="107">
        <f t="shared" si="35"/>
        <v>0.13988405444316449</v>
      </c>
    </row>
    <row r="185" spans="2:30" x14ac:dyDescent="0.2">
      <c r="B185" s="102" t="s">
        <v>613</v>
      </c>
      <c r="C185" s="48" t="s">
        <v>614</v>
      </c>
      <c r="D185" s="48" t="str">
        <f t="shared" si="26"/>
        <v>Yes</v>
      </c>
      <c r="E185" s="103">
        <v>280615849.89858651</v>
      </c>
      <c r="F185" s="103">
        <v>231628671.10141349</v>
      </c>
      <c r="G185" s="103">
        <v>111326.88</v>
      </c>
      <c r="H185" s="103">
        <v>493317.38000000006</v>
      </c>
      <c r="I185" s="103">
        <v>11151809.91</v>
      </c>
      <c r="J185" s="103">
        <v>30694.129999999997</v>
      </c>
      <c r="K185" s="103">
        <f t="shared" si="27"/>
        <v>291878986.68858653</v>
      </c>
      <c r="L185" s="104">
        <f t="shared" si="28"/>
        <v>524031669.30000001</v>
      </c>
      <c r="M185" s="105">
        <v>160277545.53</v>
      </c>
      <c r="N185" s="105">
        <v>54254317.009999998</v>
      </c>
      <c r="O185" s="105">
        <v>13841202.223122189</v>
      </c>
      <c r="P185" s="105">
        <v>38797910.289999999</v>
      </c>
      <c r="Q185" s="105">
        <v>0</v>
      </c>
      <c r="R185" s="104">
        <f t="shared" si="24"/>
        <v>107638433.01687783</v>
      </c>
      <c r="S185" s="105">
        <f t="shared" si="25"/>
        <v>161892750.02687782</v>
      </c>
      <c r="T185" s="103">
        <v>171892575.00999999</v>
      </c>
      <c r="U185" s="103">
        <v>299068125.75952023</v>
      </c>
      <c r="V185" s="103">
        <v>909350440</v>
      </c>
      <c r="W185" s="103">
        <v>2197491534</v>
      </c>
      <c r="X185" s="103">
        <f t="shared" si="29"/>
        <v>685924419.32687783</v>
      </c>
      <c r="Y185" s="103">
        <f t="shared" si="30"/>
        <v>1433382109.3</v>
      </c>
      <c r="Z185" s="103">
        <f t="shared" si="31"/>
        <v>-119986411.67858654</v>
      </c>
      <c r="AA185" s="103">
        <f t="shared" si="32"/>
        <v>2197491534</v>
      </c>
      <c r="AB185" s="106">
        <f t="shared" si="33"/>
        <v>0.47853563601533494</v>
      </c>
      <c r="AC185" s="106">
        <f t="shared" si="34"/>
        <v>0</v>
      </c>
      <c r="AD185" s="107">
        <f t="shared" si="35"/>
        <v>0.47853563601533494</v>
      </c>
    </row>
    <row r="186" spans="2:30" x14ac:dyDescent="0.2">
      <c r="B186" s="102" t="s">
        <v>616</v>
      </c>
      <c r="C186" s="48" t="s">
        <v>617</v>
      </c>
      <c r="D186" s="48" t="str">
        <f t="shared" si="26"/>
        <v>No</v>
      </c>
      <c r="E186" s="103">
        <v>0</v>
      </c>
      <c r="F186" s="103">
        <v>0</v>
      </c>
      <c r="G186" s="103">
        <v>0</v>
      </c>
      <c r="H186" s="103">
        <v>0</v>
      </c>
      <c r="I186" s="103">
        <v>0</v>
      </c>
      <c r="J186" s="103">
        <v>0</v>
      </c>
      <c r="K186" s="103">
        <f t="shared" si="27"/>
        <v>0</v>
      </c>
      <c r="L186" s="104">
        <f t="shared" si="28"/>
        <v>0</v>
      </c>
      <c r="M186" s="105">
        <v>26570.510000000009</v>
      </c>
      <c r="N186" s="105">
        <v>453572.68</v>
      </c>
      <c r="O186" s="105">
        <v>-123518.9045088774</v>
      </c>
      <c r="P186" s="105">
        <v>912.97</v>
      </c>
      <c r="Q186" s="105">
        <v>44148.745068556738</v>
      </c>
      <c r="R186" s="104">
        <f t="shared" si="24"/>
        <v>105027.69944032066</v>
      </c>
      <c r="S186" s="105">
        <f t="shared" si="25"/>
        <v>558600.37944032066</v>
      </c>
      <c r="T186" s="103">
        <v>0</v>
      </c>
      <c r="U186" s="103">
        <v>0</v>
      </c>
      <c r="V186" s="103">
        <v>12168462</v>
      </c>
      <c r="W186" s="103">
        <v>1963573</v>
      </c>
      <c r="X186" s="103">
        <f t="shared" si="29"/>
        <v>558600.37944032066</v>
      </c>
      <c r="Y186" s="103">
        <f t="shared" si="30"/>
        <v>12168462</v>
      </c>
      <c r="Z186" s="103">
        <f t="shared" si="31"/>
        <v>0</v>
      </c>
      <c r="AA186" s="103">
        <f t="shared" si="32"/>
        <v>1963573</v>
      </c>
      <c r="AB186" s="106">
        <f t="shared" si="33"/>
        <v>4.5905586050260141E-2</v>
      </c>
      <c r="AC186" s="106">
        <f t="shared" si="34"/>
        <v>0</v>
      </c>
      <c r="AD186" s="107">
        <f t="shared" si="35"/>
        <v>4.5905586050260141E-2</v>
      </c>
    </row>
    <row r="187" spans="2:30" x14ac:dyDescent="0.2">
      <c r="B187" s="102" t="s">
        <v>620</v>
      </c>
      <c r="C187" s="48" t="s">
        <v>621</v>
      </c>
      <c r="D187" s="48" t="str">
        <f t="shared" si="26"/>
        <v>Yes</v>
      </c>
      <c r="E187" s="103">
        <v>34369610.940943271</v>
      </c>
      <c r="F187" s="103">
        <v>20844987.08905673</v>
      </c>
      <c r="G187" s="103">
        <v>7663440.5302493628</v>
      </c>
      <c r="H187" s="103">
        <v>8710134.9400000386</v>
      </c>
      <c r="I187" s="103">
        <v>1187859.7599999998</v>
      </c>
      <c r="J187" s="103">
        <v>673055.46000000089</v>
      </c>
      <c r="K187" s="103">
        <f t="shared" si="27"/>
        <v>43220911.231192634</v>
      </c>
      <c r="L187" s="104">
        <f t="shared" si="28"/>
        <v>73449088.720249414</v>
      </c>
      <c r="M187" s="105">
        <v>11853170.940000001</v>
      </c>
      <c r="N187" s="105">
        <v>7091729.3000000007</v>
      </c>
      <c r="O187" s="105">
        <v>-59243.04402078141</v>
      </c>
      <c r="P187" s="105">
        <v>1091868.6000000001</v>
      </c>
      <c r="Q187" s="105">
        <v>0</v>
      </c>
      <c r="R187" s="104">
        <f t="shared" si="24"/>
        <v>10820545.384020783</v>
      </c>
      <c r="S187" s="105">
        <f t="shared" si="25"/>
        <v>17912274.684020784</v>
      </c>
      <c r="T187" s="103">
        <v>13073935.76</v>
      </c>
      <c r="U187" s="103">
        <v>13789216.600000018</v>
      </c>
      <c r="V187" s="103">
        <v>279974048</v>
      </c>
      <c r="W187" s="103">
        <v>604687187</v>
      </c>
      <c r="X187" s="103">
        <f t="shared" si="29"/>
        <v>91361363.404270202</v>
      </c>
      <c r="Y187" s="103">
        <f t="shared" si="30"/>
        <v>353423136.72024941</v>
      </c>
      <c r="Z187" s="103">
        <f t="shared" si="31"/>
        <v>-30146975.471192636</v>
      </c>
      <c r="AA187" s="103">
        <f t="shared" si="32"/>
        <v>604687187</v>
      </c>
      <c r="AB187" s="106">
        <f t="shared" si="33"/>
        <v>0.2585041948642624</v>
      </c>
      <c r="AC187" s="106">
        <f t="shared" si="34"/>
        <v>0</v>
      </c>
      <c r="AD187" s="107">
        <f t="shared" si="35"/>
        <v>0.2585041948642624</v>
      </c>
    </row>
    <row r="188" spans="2:30" x14ac:dyDescent="0.2">
      <c r="B188" s="102" t="s">
        <v>624</v>
      </c>
      <c r="C188" s="48" t="s">
        <v>625</v>
      </c>
      <c r="D188" s="48" t="str">
        <f t="shared" si="26"/>
        <v>No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103">
        <v>0</v>
      </c>
      <c r="K188" s="103">
        <f t="shared" si="27"/>
        <v>0</v>
      </c>
      <c r="L188" s="104">
        <f t="shared" si="28"/>
        <v>0</v>
      </c>
      <c r="M188" s="105">
        <v>-62768.5</v>
      </c>
      <c r="N188" s="105">
        <v>413198.83</v>
      </c>
      <c r="O188" s="105">
        <v>-86329.369903400002</v>
      </c>
      <c r="P188" s="105">
        <v>4597.8599999999997</v>
      </c>
      <c r="Q188" s="105">
        <v>1747.3319349250996</v>
      </c>
      <c r="R188" s="104">
        <f t="shared" si="24"/>
        <v>17215.677968474902</v>
      </c>
      <c r="S188" s="105">
        <f t="shared" si="25"/>
        <v>430414.50796847494</v>
      </c>
      <c r="T188" s="103">
        <v>0</v>
      </c>
      <c r="U188" s="103">
        <v>0</v>
      </c>
      <c r="V188" s="103">
        <v>18645728</v>
      </c>
      <c r="W188" s="103">
        <v>7836073</v>
      </c>
      <c r="X188" s="103">
        <f t="shared" si="29"/>
        <v>430414.50796847494</v>
      </c>
      <c r="Y188" s="103">
        <f t="shared" si="30"/>
        <v>18645728</v>
      </c>
      <c r="Z188" s="103">
        <f t="shared" si="31"/>
        <v>0</v>
      </c>
      <c r="AA188" s="103">
        <f t="shared" si="32"/>
        <v>7836073</v>
      </c>
      <c r="AB188" s="106">
        <f t="shared" si="33"/>
        <v>2.3083813513126168E-2</v>
      </c>
      <c r="AC188" s="106">
        <f t="shared" si="34"/>
        <v>0</v>
      </c>
      <c r="AD188" s="107">
        <f t="shared" si="35"/>
        <v>2.3083813513126168E-2</v>
      </c>
    </row>
    <row r="189" spans="2:30" x14ac:dyDescent="0.2">
      <c r="B189" s="102" t="s">
        <v>627</v>
      </c>
      <c r="C189" s="48" t="s">
        <v>628</v>
      </c>
      <c r="D189" s="48" t="str">
        <f t="shared" si="26"/>
        <v>No</v>
      </c>
      <c r="E189" s="103">
        <v>0</v>
      </c>
      <c r="F189" s="103">
        <v>0</v>
      </c>
      <c r="G189" s="103">
        <v>0</v>
      </c>
      <c r="H189" s="103">
        <v>0</v>
      </c>
      <c r="I189" s="103">
        <v>0</v>
      </c>
      <c r="J189" s="103">
        <v>0</v>
      </c>
      <c r="K189" s="103">
        <f t="shared" si="27"/>
        <v>0</v>
      </c>
      <c r="L189" s="104">
        <f t="shared" si="28"/>
        <v>0</v>
      </c>
      <c r="M189" s="105">
        <v>-41681.06</v>
      </c>
      <c r="N189" s="105">
        <v>249394.41</v>
      </c>
      <c r="O189" s="105">
        <v>-71819.64000794712</v>
      </c>
      <c r="P189" s="105">
        <v>0</v>
      </c>
      <c r="Q189" s="105">
        <v>1967.6722004604671</v>
      </c>
      <c r="R189" s="104">
        <f t="shared" si="24"/>
        <v>28170.907807486656</v>
      </c>
      <c r="S189" s="105">
        <f t="shared" si="25"/>
        <v>277565.31780748663</v>
      </c>
      <c r="T189" s="103">
        <v>0</v>
      </c>
      <c r="U189" s="103">
        <v>0</v>
      </c>
      <c r="V189" s="103">
        <v>10697277</v>
      </c>
      <c r="W189" s="103">
        <v>2643952</v>
      </c>
      <c r="X189" s="103">
        <f t="shared" si="29"/>
        <v>277565.31780748663</v>
      </c>
      <c r="Y189" s="103">
        <f t="shared" si="30"/>
        <v>10697277</v>
      </c>
      <c r="Z189" s="103">
        <f t="shared" si="31"/>
        <v>0</v>
      </c>
      <c r="AA189" s="103">
        <f t="shared" si="32"/>
        <v>2643952</v>
      </c>
      <c r="AB189" s="106">
        <f t="shared" si="33"/>
        <v>2.5947287128068819E-2</v>
      </c>
      <c r="AC189" s="106">
        <f t="shared" si="34"/>
        <v>0</v>
      </c>
      <c r="AD189" s="107">
        <f t="shared" si="35"/>
        <v>2.5947287128068819E-2</v>
      </c>
    </row>
    <row r="190" spans="2:30" x14ac:dyDescent="0.2">
      <c r="B190" s="102" t="s">
        <v>630</v>
      </c>
      <c r="C190" s="48" t="s">
        <v>631</v>
      </c>
      <c r="D190" s="48" t="str">
        <f t="shared" si="26"/>
        <v>No</v>
      </c>
      <c r="E190" s="103">
        <v>0</v>
      </c>
      <c r="F190" s="103">
        <v>0</v>
      </c>
      <c r="G190" s="103">
        <v>0</v>
      </c>
      <c r="H190" s="103">
        <v>0</v>
      </c>
      <c r="I190" s="103">
        <v>258714</v>
      </c>
      <c r="J190" s="103">
        <v>42063</v>
      </c>
      <c r="K190" s="103">
        <f t="shared" si="27"/>
        <v>258714</v>
      </c>
      <c r="L190" s="104">
        <f t="shared" si="28"/>
        <v>300777</v>
      </c>
      <c r="M190" s="105">
        <v>19386082.270000003</v>
      </c>
      <c r="N190" s="105">
        <v>3231918.17</v>
      </c>
      <c r="O190" s="105">
        <v>10038386.651438903</v>
      </c>
      <c r="P190" s="105">
        <v>0</v>
      </c>
      <c r="Q190" s="105">
        <v>0</v>
      </c>
      <c r="R190" s="104">
        <f t="shared" si="24"/>
        <v>9347695.6185611002</v>
      </c>
      <c r="S190" s="105">
        <f t="shared" si="25"/>
        <v>12579613.7885611</v>
      </c>
      <c r="T190" s="103">
        <v>19040707</v>
      </c>
      <c r="U190" s="103">
        <v>18867134</v>
      </c>
      <c r="V190" s="103">
        <v>272704239</v>
      </c>
      <c r="W190" s="103">
        <v>662549895</v>
      </c>
      <c r="X190" s="103">
        <f t="shared" si="29"/>
        <v>12880390.7885611</v>
      </c>
      <c r="Y190" s="103">
        <f t="shared" si="30"/>
        <v>273005016</v>
      </c>
      <c r="Z190" s="103">
        <f t="shared" si="31"/>
        <v>18781993</v>
      </c>
      <c r="AA190" s="103">
        <f t="shared" si="32"/>
        <v>662549895</v>
      </c>
      <c r="AB190" s="106">
        <f t="shared" si="33"/>
        <v>4.7180051770774424E-2</v>
      </c>
      <c r="AC190" s="106">
        <f t="shared" si="34"/>
        <v>2.8348043131151655E-2</v>
      </c>
      <c r="AD190" s="107">
        <f t="shared" si="35"/>
        <v>7.5528094901926079E-2</v>
      </c>
    </row>
    <row r="191" spans="2:30" x14ac:dyDescent="0.2">
      <c r="B191" s="102" t="s">
        <v>633</v>
      </c>
      <c r="C191" s="48" t="s">
        <v>634</v>
      </c>
      <c r="D191" s="48" t="str">
        <f t="shared" si="26"/>
        <v>No</v>
      </c>
      <c r="E191" s="103">
        <v>0</v>
      </c>
      <c r="F191" s="103">
        <v>0</v>
      </c>
      <c r="G191" s="103">
        <v>0</v>
      </c>
      <c r="H191" s="103">
        <v>0</v>
      </c>
      <c r="I191" s="103">
        <v>0</v>
      </c>
      <c r="J191" s="103">
        <v>0</v>
      </c>
      <c r="K191" s="103">
        <f t="shared" si="27"/>
        <v>0</v>
      </c>
      <c r="L191" s="104">
        <f t="shared" si="28"/>
        <v>0</v>
      </c>
      <c r="M191" s="105">
        <v>340419.45</v>
      </c>
      <c r="N191" s="105">
        <v>1283732.68</v>
      </c>
      <c r="O191" s="105">
        <v>-244395.5311427401</v>
      </c>
      <c r="P191" s="105">
        <v>0</v>
      </c>
      <c r="Q191" s="105">
        <v>284468.21800739638</v>
      </c>
      <c r="R191" s="104">
        <f t="shared" si="24"/>
        <v>300346.76313534373</v>
      </c>
      <c r="S191" s="105">
        <f t="shared" si="25"/>
        <v>1584079.4431353437</v>
      </c>
      <c r="T191" s="103">
        <v>0</v>
      </c>
      <c r="U191" s="103">
        <v>0</v>
      </c>
      <c r="V191" s="103">
        <v>130731571</v>
      </c>
      <c r="W191" s="103">
        <v>14956573</v>
      </c>
      <c r="X191" s="103">
        <f t="shared" si="29"/>
        <v>1584079.4431353437</v>
      </c>
      <c r="Y191" s="103">
        <f t="shared" si="30"/>
        <v>130731571</v>
      </c>
      <c r="Z191" s="103">
        <f t="shared" si="31"/>
        <v>0</v>
      </c>
      <c r="AA191" s="103">
        <f t="shared" si="32"/>
        <v>14956573</v>
      </c>
      <c r="AB191" s="106">
        <f t="shared" si="33"/>
        <v>1.2117038225872338E-2</v>
      </c>
      <c r="AC191" s="106">
        <f t="shared" si="34"/>
        <v>0</v>
      </c>
      <c r="AD191" s="107">
        <f t="shared" si="35"/>
        <v>1.2117038225872338E-2</v>
      </c>
    </row>
    <row r="192" spans="2:30" x14ac:dyDescent="0.2">
      <c r="B192" s="102" t="s">
        <v>635</v>
      </c>
      <c r="C192" s="48" t="s">
        <v>636</v>
      </c>
      <c r="D192" s="48" t="str">
        <f t="shared" si="26"/>
        <v>Yes</v>
      </c>
      <c r="E192" s="103">
        <v>4805165</v>
      </c>
      <c r="F192" s="103">
        <v>1440987</v>
      </c>
      <c r="G192" s="103">
        <v>0</v>
      </c>
      <c r="H192" s="103">
        <v>110358</v>
      </c>
      <c r="I192" s="103">
        <v>32880</v>
      </c>
      <c r="J192" s="103">
        <v>0</v>
      </c>
      <c r="K192" s="103">
        <f t="shared" si="27"/>
        <v>4838045</v>
      </c>
      <c r="L192" s="104">
        <f t="shared" si="28"/>
        <v>6389390</v>
      </c>
      <c r="M192" s="105">
        <v>1937158.73</v>
      </c>
      <c r="N192" s="105">
        <v>1138341.23</v>
      </c>
      <c r="O192" s="105">
        <v>-695694.84008429456</v>
      </c>
      <c r="P192" s="105">
        <v>0</v>
      </c>
      <c r="Q192" s="105">
        <v>716568.49827847362</v>
      </c>
      <c r="R192" s="104">
        <f t="shared" si="24"/>
        <v>1916285.0718058208</v>
      </c>
      <c r="S192" s="105">
        <f t="shared" si="25"/>
        <v>3054626.3018058208</v>
      </c>
      <c r="T192" s="103">
        <v>826382</v>
      </c>
      <c r="U192" s="103">
        <v>2698205</v>
      </c>
      <c r="V192" s="103">
        <v>30462710</v>
      </c>
      <c r="W192" s="103">
        <v>12289216</v>
      </c>
      <c r="X192" s="103">
        <f t="shared" si="29"/>
        <v>9444016.3018058203</v>
      </c>
      <c r="Y192" s="103">
        <f t="shared" si="30"/>
        <v>36852100</v>
      </c>
      <c r="Z192" s="103">
        <f t="shared" si="31"/>
        <v>-4011663</v>
      </c>
      <c r="AA192" s="103">
        <f t="shared" si="32"/>
        <v>12289216</v>
      </c>
      <c r="AB192" s="106">
        <f t="shared" si="33"/>
        <v>0.2562680634700823</v>
      </c>
      <c r="AC192" s="106">
        <f t="shared" si="34"/>
        <v>0</v>
      </c>
      <c r="AD192" s="107">
        <f t="shared" si="35"/>
        <v>0.2562680634700823</v>
      </c>
    </row>
    <row r="193" spans="2:30" x14ac:dyDescent="0.2">
      <c r="B193" s="102" t="s">
        <v>639</v>
      </c>
      <c r="C193" s="48" t="s">
        <v>640</v>
      </c>
      <c r="D193" s="48" t="str">
        <f t="shared" si="26"/>
        <v>No</v>
      </c>
      <c r="E193" s="103">
        <v>0</v>
      </c>
      <c r="F193" s="103">
        <v>0</v>
      </c>
      <c r="G193" s="103">
        <v>0</v>
      </c>
      <c r="H193" s="103">
        <v>0</v>
      </c>
      <c r="I193" s="103">
        <v>0</v>
      </c>
      <c r="J193" s="103">
        <v>0</v>
      </c>
      <c r="K193" s="103">
        <f t="shared" si="27"/>
        <v>0</v>
      </c>
      <c r="L193" s="104">
        <f t="shared" si="28"/>
        <v>0</v>
      </c>
      <c r="M193" s="105">
        <v>-41039.58</v>
      </c>
      <c r="N193" s="105">
        <v>669218.27</v>
      </c>
      <c r="O193" s="105">
        <v>-228508.09295029702</v>
      </c>
      <c r="P193" s="105">
        <v>0</v>
      </c>
      <c r="Q193" s="105">
        <v>-20755.121266049056</v>
      </c>
      <c r="R193" s="104">
        <f t="shared" si="24"/>
        <v>208223.63421634608</v>
      </c>
      <c r="S193" s="105">
        <f t="shared" si="25"/>
        <v>877441.9042163461</v>
      </c>
      <c r="T193" s="103">
        <v>0</v>
      </c>
      <c r="U193" s="103">
        <v>0</v>
      </c>
      <c r="V193" s="103">
        <v>11110752</v>
      </c>
      <c r="W193" s="103">
        <v>5330837</v>
      </c>
      <c r="X193" s="103">
        <f t="shared" si="29"/>
        <v>877441.9042163461</v>
      </c>
      <c r="Y193" s="103">
        <f t="shared" si="30"/>
        <v>11110752</v>
      </c>
      <c r="Z193" s="103">
        <f t="shared" si="31"/>
        <v>0</v>
      </c>
      <c r="AA193" s="103">
        <f t="shared" si="32"/>
        <v>5330837</v>
      </c>
      <c r="AB193" s="106">
        <f t="shared" si="33"/>
        <v>7.8972323764975233E-2</v>
      </c>
      <c r="AC193" s="106">
        <f t="shared" si="34"/>
        <v>0</v>
      </c>
      <c r="AD193" s="107">
        <f t="shared" si="35"/>
        <v>7.8972323764975233E-2</v>
      </c>
    </row>
    <row r="194" spans="2:30" x14ac:dyDescent="0.2">
      <c r="B194" s="102" t="s">
        <v>643</v>
      </c>
      <c r="C194" s="48" t="s">
        <v>644</v>
      </c>
      <c r="D194" s="48" t="str">
        <f t="shared" si="26"/>
        <v>Yes</v>
      </c>
      <c r="E194" s="103">
        <v>1978509</v>
      </c>
      <c r="F194" s="103">
        <v>350000</v>
      </c>
      <c r="G194" s="103">
        <v>0</v>
      </c>
      <c r="H194" s="103">
        <v>2384819</v>
      </c>
      <c r="I194" s="103">
        <v>115678</v>
      </c>
      <c r="J194" s="103">
        <v>0</v>
      </c>
      <c r="K194" s="103">
        <f t="shared" si="27"/>
        <v>2094187</v>
      </c>
      <c r="L194" s="104">
        <f t="shared" si="28"/>
        <v>4829006</v>
      </c>
      <c r="M194" s="105">
        <v>405766.28000000014</v>
      </c>
      <c r="N194" s="105">
        <v>3158422.82</v>
      </c>
      <c r="O194" s="105">
        <v>-1755674.2716653254</v>
      </c>
      <c r="P194" s="105">
        <v>0</v>
      </c>
      <c r="Q194" s="105">
        <v>-463143.09046966938</v>
      </c>
      <c r="R194" s="104">
        <f t="shared" ref="R194:R257" si="36">M194-O194-P194-Q194</f>
        <v>2624583.6421349952</v>
      </c>
      <c r="S194" s="105">
        <f t="shared" ref="S194:S257" si="37">R194+N194</f>
        <v>5783006.4621349946</v>
      </c>
      <c r="T194" s="103">
        <v>704363</v>
      </c>
      <c r="U194" s="103">
        <v>1352766</v>
      </c>
      <c r="V194" s="103">
        <v>33210588</v>
      </c>
      <c r="W194" s="103">
        <v>17058943</v>
      </c>
      <c r="X194" s="103">
        <f t="shared" si="29"/>
        <v>10612012.462134995</v>
      </c>
      <c r="Y194" s="103">
        <f t="shared" si="30"/>
        <v>38039594</v>
      </c>
      <c r="Z194" s="103">
        <f t="shared" si="31"/>
        <v>-1389824</v>
      </c>
      <c r="AA194" s="103">
        <f t="shared" si="32"/>
        <v>17058943</v>
      </c>
      <c r="AB194" s="106">
        <f t="shared" si="33"/>
        <v>0.27897281085952164</v>
      </c>
      <c r="AC194" s="106">
        <f t="shared" si="34"/>
        <v>0</v>
      </c>
      <c r="AD194" s="107">
        <f t="shared" si="35"/>
        <v>0.27897281085952164</v>
      </c>
    </row>
    <row r="195" spans="2:30" x14ac:dyDescent="0.2">
      <c r="B195" s="102" t="s">
        <v>646</v>
      </c>
      <c r="C195" s="48" t="s">
        <v>647</v>
      </c>
      <c r="D195" s="48" t="str">
        <f t="shared" ref="D195:D258" si="38">IF(AD195&gt;25%,"Yes","No")</f>
        <v>No</v>
      </c>
      <c r="E195" s="103">
        <v>0</v>
      </c>
      <c r="F195" s="103">
        <v>0</v>
      </c>
      <c r="G195" s="103">
        <v>0</v>
      </c>
      <c r="H195" s="103">
        <v>0</v>
      </c>
      <c r="I195" s="103">
        <v>0</v>
      </c>
      <c r="J195" s="103">
        <v>0</v>
      </c>
      <c r="K195" s="103">
        <f t="shared" ref="K195:K258" si="39">E195+G195+I195</f>
        <v>0</v>
      </c>
      <c r="L195" s="104">
        <f t="shared" ref="L195:L258" si="40">E195+F195+G195+H195+I195+J195</f>
        <v>0</v>
      </c>
      <c r="M195" s="105">
        <v>-45540.369999999988</v>
      </c>
      <c r="N195" s="105">
        <v>524816.21</v>
      </c>
      <c r="O195" s="105">
        <v>-283203.05841349717</v>
      </c>
      <c r="P195" s="105">
        <v>0</v>
      </c>
      <c r="Q195" s="105">
        <v>37674.034014929144</v>
      </c>
      <c r="R195" s="104">
        <f t="shared" si="36"/>
        <v>199988.65439856803</v>
      </c>
      <c r="S195" s="105">
        <f t="shared" si="37"/>
        <v>724804.86439856794</v>
      </c>
      <c r="T195" s="103">
        <v>0</v>
      </c>
      <c r="U195" s="103">
        <v>0</v>
      </c>
      <c r="V195" s="103">
        <v>6368959</v>
      </c>
      <c r="W195" s="103">
        <v>2649087</v>
      </c>
      <c r="X195" s="103">
        <f t="shared" ref="X195:X258" si="41">(S195+L195)</f>
        <v>724804.86439856794</v>
      </c>
      <c r="Y195" s="103">
        <f t="shared" ref="Y195:Y258" si="42">V195+L195</f>
        <v>6368959</v>
      </c>
      <c r="Z195" s="103">
        <f t="shared" ref="Z195:Z258" si="43">T195-K195</f>
        <v>0</v>
      </c>
      <c r="AA195" s="103">
        <f t="shared" ref="AA195:AA258" si="44">W195</f>
        <v>2649087</v>
      </c>
      <c r="AB195" s="106">
        <f t="shared" ref="AB195:AB258" si="45">X195/Y195</f>
        <v>0.11380272104100025</v>
      </c>
      <c r="AC195" s="106">
        <f t="shared" ref="AC195:AC258" si="46">IFERROR(IF(Z195/AA195&lt;0,0,(Z195/AA195)),0)</f>
        <v>0</v>
      </c>
      <c r="AD195" s="107">
        <f t="shared" ref="AD195:AD258" si="47">IF(AC195+AB195&lt;0,0,IF(AC195+AB195&lt;100%,AC195+AB195,100%))</f>
        <v>0.11380272104100025</v>
      </c>
    </row>
    <row r="196" spans="2:30" x14ac:dyDescent="0.2">
      <c r="B196" s="102" t="s">
        <v>649</v>
      </c>
      <c r="C196" s="48" t="s">
        <v>650</v>
      </c>
      <c r="D196" s="48" t="str">
        <f t="shared" si="38"/>
        <v>No</v>
      </c>
      <c r="E196" s="103">
        <v>0</v>
      </c>
      <c r="F196" s="103">
        <v>0</v>
      </c>
      <c r="G196" s="103">
        <v>0</v>
      </c>
      <c r="H196" s="103">
        <v>0</v>
      </c>
      <c r="I196" s="103">
        <v>0</v>
      </c>
      <c r="J196" s="103">
        <v>0</v>
      </c>
      <c r="K196" s="103">
        <f t="shared" si="39"/>
        <v>0</v>
      </c>
      <c r="L196" s="104">
        <f t="shared" si="40"/>
        <v>0</v>
      </c>
      <c r="M196" s="105">
        <v>-3400.9899999999907</v>
      </c>
      <c r="N196" s="105">
        <v>762227.45</v>
      </c>
      <c r="O196" s="105">
        <v>-120634.62896238508</v>
      </c>
      <c r="P196" s="105">
        <v>0</v>
      </c>
      <c r="Q196" s="105">
        <v>69085.414767117152</v>
      </c>
      <c r="R196" s="104">
        <f t="shared" si="36"/>
        <v>48148.224195267932</v>
      </c>
      <c r="S196" s="105">
        <f t="shared" si="37"/>
        <v>810375.67419526784</v>
      </c>
      <c r="T196" s="103">
        <v>0</v>
      </c>
      <c r="U196" s="103">
        <v>0</v>
      </c>
      <c r="V196" s="103">
        <v>20479135</v>
      </c>
      <c r="W196" s="103">
        <v>3279641</v>
      </c>
      <c r="X196" s="103">
        <f t="shared" si="41"/>
        <v>810375.67419526784</v>
      </c>
      <c r="Y196" s="103">
        <f t="shared" si="42"/>
        <v>20479135</v>
      </c>
      <c r="Z196" s="103">
        <f t="shared" si="43"/>
        <v>0</v>
      </c>
      <c r="AA196" s="103">
        <f t="shared" si="44"/>
        <v>3279641</v>
      </c>
      <c r="AB196" s="106">
        <f t="shared" si="45"/>
        <v>3.95707960416916E-2</v>
      </c>
      <c r="AC196" s="106">
        <f t="shared" si="46"/>
        <v>0</v>
      </c>
      <c r="AD196" s="107">
        <f t="shared" si="47"/>
        <v>3.95707960416916E-2</v>
      </c>
    </row>
    <row r="197" spans="2:30" x14ac:dyDescent="0.2">
      <c r="B197" s="102" t="s">
        <v>653</v>
      </c>
      <c r="C197" s="48" t="s">
        <v>654</v>
      </c>
      <c r="D197" s="48" t="str">
        <f t="shared" si="38"/>
        <v>No</v>
      </c>
      <c r="E197" s="103">
        <v>0</v>
      </c>
      <c r="F197" s="103">
        <v>0</v>
      </c>
      <c r="G197" s="103">
        <v>0</v>
      </c>
      <c r="H197" s="103">
        <v>0</v>
      </c>
      <c r="I197" s="103">
        <v>0</v>
      </c>
      <c r="J197" s="103">
        <v>0</v>
      </c>
      <c r="K197" s="103">
        <f t="shared" si="39"/>
        <v>0</v>
      </c>
      <c r="L197" s="104">
        <f t="shared" si="40"/>
        <v>0</v>
      </c>
      <c r="M197" s="105">
        <v>3069706.67</v>
      </c>
      <c r="N197" s="105">
        <v>706014.64</v>
      </c>
      <c r="O197" s="105">
        <v>69996.315867236059</v>
      </c>
      <c r="P197" s="105">
        <v>0</v>
      </c>
      <c r="Q197" s="105">
        <v>297090.41861323343</v>
      </c>
      <c r="R197" s="104">
        <f t="shared" si="36"/>
        <v>2702619.9355195304</v>
      </c>
      <c r="S197" s="105">
        <f t="shared" si="37"/>
        <v>3408634.5755195306</v>
      </c>
      <c r="T197" s="103">
        <v>0</v>
      </c>
      <c r="U197" s="103">
        <v>0</v>
      </c>
      <c r="V197" s="103">
        <v>75610909</v>
      </c>
      <c r="W197" s="103">
        <v>61074787</v>
      </c>
      <c r="X197" s="103">
        <f t="shared" si="41"/>
        <v>3408634.5755195306</v>
      </c>
      <c r="Y197" s="103">
        <f t="shared" si="42"/>
        <v>75610909</v>
      </c>
      <c r="Z197" s="103">
        <f t="shared" si="43"/>
        <v>0</v>
      </c>
      <c r="AA197" s="103">
        <f t="shared" si="44"/>
        <v>61074787</v>
      </c>
      <c r="AB197" s="106">
        <f t="shared" si="45"/>
        <v>4.5081253758231243E-2</v>
      </c>
      <c r="AC197" s="106">
        <f t="shared" si="46"/>
        <v>0</v>
      </c>
      <c r="AD197" s="107">
        <f t="shared" si="47"/>
        <v>4.5081253758231243E-2</v>
      </c>
    </row>
    <row r="198" spans="2:30" x14ac:dyDescent="0.2">
      <c r="B198" s="102" t="s">
        <v>656</v>
      </c>
      <c r="C198" s="48" t="s">
        <v>657</v>
      </c>
      <c r="D198" s="48" t="str">
        <f t="shared" si="38"/>
        <v>Yes</v>
      </c>
      <c r="E198" s="103">
        <v>0</v>
      </c>
      <c r="F198" s="103">
        <v>0</v>
      </c>
      <c r="G198" s="103">
        <v>802874.90000000014</v>
      </c>
      <c r="H198" s="103">
        <v>1155209.0900000001</v>
      </c>
      <c r="I198" s="103">
        <v>335543.33999999997</v>
      </c>
      <c r="J198" s="103">
        <v>392083.46999999991</v>
      </c>
      <c r="K198" s="103">
        <f t="shared" si="39"/>
        <v>1138418.2400000002</v>
      </c>
      <c r="L198" s="104">
        <f t="shared" si="40"/>
        <v>2685710.8</v>
      </c>
      <c r="M198" s="105">
        <v>4447378.45</v>
      </c>
      <c r="N198" s="105">
        <v>2175948.5</v>
      </c>
      <c r="O198" s="105">
        <v>-612443.33718586375</v>
      </c>
      <c r="P198" s="105">
        <v>0</v>
      </c>
      <c r="Q198" s="105">
        <v>476742.9013163913</v>
      </c>
      <c r="R198" s="104">
        <f t="shared" si="36"/>
        <v>4583078.8858694723</v>
      </c>
      <c r="S198" s="105">
        <f t="shared" si="37"/>
        <v>6759027.3858694723</v>
      </c>
      <c r="T198" s="103">
        <v>8955246.3599999975</v>
      </c>
      <c r="U198" s="103">
        <v>27156365.120000098</v>
      </c>
      <c r="V198" s="103">
        <v>46172886</v>
      </c>
      <c r="W198" s="103">
        <v>109080778</v>
      </c>
      <c r="X198" s="103">
        <f t="shared" si="41"/>
        <v>9444738.1858694721</v>
      </c>
      <c r="Y198" s="103">
        <f t="shared" si="42"/>
        <v>48858596.799999997</v>
      </c>
      <c r="Z198" s="103">
        <f t="shared" si="43"/>
        <v>7816828.1199999973</v>
      </c>
      <c r="AA198" s="103">
        <f t="shared" si="44"/>
        <v>109080778</v>
      </c>
      <c r="AB198" s="106">
        <f t="shared" si="45"/>
        <v>0.19330760202817518</v>
      </c>
      <c r="AC198" s="106">
        <f t="shared" si="46"/>
        <v>7.1660912796203166E-2</v>
      </c>
      <c r="AD198" s="107">
        <f t="shared" si="47"/>
        <v>0.26496851482437833</v>
      </c>
    </row>
    <row r="199" spans="2:30" x14ac:dyDescent="0.2">
      <c r="B199" s="102" t="s">
        <v>659</v>
      </c>
      <c r="C199" s="48" t="s">
        <v>660</v>
      </c>
      <c r="D199" s="48" t="str">
        <f t="shared" si="38"/>
        <v>No</v>
      </c>
      <c r="E199" s="103">
        <v>0</v>
      </c>
      <c r="F199" s="103">
        <v>0</v>
      </c>
      <c r="G199" s="103">
        <v>8850984.0099999998</v>
      </c>
      <c r="H199" s="103">
        <v>118779.89</v>
      </c>
      <c r="I199" s="103">
        <v>91482.505215706493</v>
      </c>
      <c r="J199" s="103">
        <v>59965.67</v>
      </c>
      <c r="K199" s="103">
        <f t="shared" si="39"/>
        <v>8942466.5152157061</v>
      </c>
      <c r="L199" s="104">
        <f t="shared" si="40"/>
        <v>9121212.0752157066</v>
      </c>
      <c r="M199" s="105">
        <v>21665339.239999998</v>
      </c>
      <c r="N199" s="105">
        <v>3739779.4099999997</v>
      </c>
      <c r="O199" s="105">
        <v>7106619.1045985445</v>
      </c>
      <c r="P199" s="105">
        <v>0</v>
      </c>
      <c r="Q199" s="105">
        <v>0</v>
      </c>
      <c r="R199" s="104">
        <f t="shared" si="36"/>
        <v>14558720.135401454</v>
      </c>
      <c r="S199" s="105">
        <f t="shared" si="37"/>
        <v>18298499.545401454</v>
      </c>
      <c r="T199" s="103">
        <v>1246352.8399999999</v>
      </c>
      <c r="U199" s="103">
        <v>111</v>
      </c>
      <c r="V199" s="103">
        <v>107190794</v>
      </c>
      <c r="W199" s="103">
        <v>459724549</v>
      </c>
      <c r="X199" s="103">
        <f t="shared" si="41"/>
        <v>27419711.620617159</v>
      </c>
      <c r="Y199" s="103">
        <f t="shared" si="42"/>
        <v>116312006.07521571</v>
      </c>
      <c r="Z199" s="103">
        <f t="shared" si="43"/>
        <v>-7696113.6752157062</v>
      </c>
      <c r="AA199" s="103">
        <f t="shared" si="44"/>
        <v>459724549</v>
      </c>
      <c r="AB199" s="106">
        <f t="shared" si="45"/>
        <v>0.23574274527502861</v>
      </c>
      <c r="AC199" s="106">
        <f t="shared" si="46"/>
        <v>0</v>
      </c>
      <c r="AD199" s="107">
        <f t="shared" si="47"/>
        <v>0.23574274527502861</v>
      </c>
    </row>
    <row r="200" spans="2:30" x14ac:dyDescent="0.2">
      <c r="B200" s="102" t="s">
        <v>661</v>
      </c>
      <c r="C200" s="48" t="s">
        <v>662</v>
      </c>
      <c r="D200" s="48" t="str">
        <f t="shared" si="38"/>
        <v>No</v>
      </c>
      <c r="E200" s="103">
        <v>0</v>
      </c>
      <c r="F200" s="103">
        <v>0</v>
      </c>
      <c r="G200" s="103">
        <v>0</v>
      </c>
      <c r="H200" s="103">
        <v>0</v>
      </c>
      <c r="I200" s="103">
        <v>0</v>
      </c>
      <c r="J200" s="103">
        <v>0</v>
      </c>
      <c r="K200" s="103">
        <f t="shared" si="39"/>
        <v>0</v>
      </c>
      <c r="L200" s="104">
        <f t="shared" si="40"/>
        <v>0</v>
      </c>
      <c r="M200" s="105">
        <v>236131.16999999998</v>
      </c>
      <c r="N200" s="105">
        <v>0</v>
      </c>
      <c r="O200" s="105">
        <v>-3018.7564151636411</v>
      </c>
      <c r="P200" s="105">
        <v>0</v>
      </c>
      <c r="Q200" s="105">
        <v>0</v>
      </c>
      <c r="R200" s="104">
        <f t="shared" si="36"/>
        <v>239149.92641516362</v>
      </c>
      <c r="S200" s="105">
        <f t="shared" si="37"/>
        <v>239149.92641516362</v>
      </c>
      <c r="T200" s="103">
        <v>0</v>
      </c>
      <c r="U200" s="103">
        <v>0</v>
      </c>
      <c r="V200" s="103">
        <v>2308656</v>
      </c>
      <c r="W200" s="103">
        <v>1883487</v>
      </c>
      <c r="X200" s="103">
        <f t="shared" si="41"/>
        <v>239149.92641516362</v>
      </c>
      <c r="Y200" s="103">
        <f t="shared" si="42"/>
        <v>2308656</v>
      </c>
      <c r="Z200" s="103">
        <f t="shared" si="43"/>
        <v>0</v>
      </c>
      <c r="AA200" s="103">
        <f t="shared" si="44"/>
        <v>1883487</v>
      </c>
      <c r="AB200" s="106">
        <f t="shared" si="45"/>
        <v>0.10358837627397223</v>
      </c>
      <c r="AC200" s="106">
        <f t="shared" si="46"/>
        <v>0</v>
      </c>
      <c r="AD200" s="107">
        <f t="shared" si="47"/>
        <v>0.10358837627397223</v>
      </c>
    </row>
    <row r="201" spans="2:30" x14ac:dyDescent="0.2">
      <c r="B201" s="102" t="s">
        <v>663</v>
      </c>
      <c r="C201" s="48" t="s">
        <v>664</v>
      </c>
      <c r="D201" s="48" t="str">
        <f t="shared" si="38"/>
        <v>No</v>
      </c>
      <c r="E201" s="103">
        <v>0</v>
      </c>
      <c r="F201" s="103">
        <v>0</v>
      </c>
      <c r="G201" s="103">
        <v>0</v>
      </c>
      <c r="H201" s="103">
        <v>0</v>
      </c>
      <c r="I201" s="103">
        <v>0</v>
      </c>
      <c r="J201" s="103">
        <v>0</v>
      </c>
      <c r="K201" s="103">
        <f t="shared" si="39"/>
        <v>0</v>
      </c>
      <c r="L201" s="104">
        <f t="shared" si="40"/>
        <v>0</v>
      </c>
      <c r="M201" s="105">
        <v>-12760.880000000023</v>
      </c>
      <c r="N201" s="105">
        <v>910271.94</v>
      </c>
      <c r="O201" s="105">
        <v>-206778.63499033122</v>
      </c>
      <c r="P201" s="105">
        <v>3169.2</v>
      </c>
      <c r="Q201" s="105">
        <v>29417.349139883503</v>
      </c>
      <c r="R201" s="104">
        <f t="shared" si="36"/>
        <v>161431.20585044767</v>
      </c>
      <c r="S201" s="105">
        <f t="shared" si="37"/>
        <v>1071703.1458504477</v>
      </c>
      <c r="T201" s="103">
        <v>0</v>
      </c>
      <c r="U201" s="103">
        <v>0</v>
      </c>
      <c r="V201" s="103">
        <v>12023560</v>
      </c>
      <c r="W201" s="103">
        <v>8283649</v>
      </c>
      <c r="X201" s="103">
        <f t="shared" si="41"/>
        <v>1071703.1458504477</v>
      </c>
      <c r="Y201" s="103">
        <f t="shared" si="42"/>
        <v>12023560</v>
      </c>
      <c r="Z201" s="103">
        <f t="shared" si="43"/>
        <v>0</v>
      </c>
      <c r="AA201" s="103">
        <f t="shared" si="44"/>
        <v>8283649</v>
      </c>
      <c r="AB201" s="106">
        <f t="shared" si="45"/>
        <v>8.9133596526357231E-2</v>
      </c>
      <c r="AC201" s="106">
        <f t="shared" si="46"/>
        <v>0</v>
      </c>
      <c r="AD201" s="107">
        <f t="shared" si="47"/>
        <v>8.9133596526357231E-2</v>
      </c>
    </row>
    <row r="202" spans="2:30" x14ac:dyDescent="0.2">
      <c r="B202" s="102" t="s">
        <v>666</v>
      </c>
      <c r="C202" s="48" t="s">
        <v>667</v>
      </c>
      <c r="D202" s="48" t="str">
        <f t="shared" si="38"/>
        <v>No</v>
      </c>
      <c r="E202" s="103">
        <v>0</v>
      </c>
      <c r="F202" s="103">
        <v>0</v>
      </c>
      <c r="G202" s="103">
        <v>9199.16</v>
      </c>
      <c r="H202" s="103">
        <v>1409</v>
      </c>
      <c r="I202" s="103">
        <v>182219.9</v>
      </c>
      <c r="J202" s="103">
        <v>44546</v>
      </c>
      <c r="K202" s="103">
        <f t="shared" si="39"/>
        <v>191419.06</v>
      </c>
      <c r="L202" s="104">
        <f t="shared" si="40"/>
        <v>237374.06</v>
      </c>
      <c r="M202" s="105">
        <v>21173046.650000002</v>
      </c>
      <c r="N202" s="105">
        <v>9114700.9600000009</v>
      </c>
      <c r="O202" s="105">
        <v>7785824.6024767477</v>
      </c>
      <c r="P202" s="105">
        <v>0</v>
      </c>
      <c r="Q202" s="105">
        <v>0</v>
      </c>
      <c r="R202" s="104">
        <f t="shared" si="36"/>
        <v>13387222.047523255</v>
      </c>
      <c r="S202" s="105">
        <f t="shared" si="37"/>
        <v>22501923.007523254</v>
      </c>
      <c r="T202" s="103">
        <v>19355894</v>
      </c>
      <c r="U202" s="103">
        <v>26884996</v>
      </c>
      <c r="V202" s="103">
        <v>558646137</v>
      </c>
      <c r="W202" s="103">
        <v>880178444</v>
      </c>
      <c r="X202" s="103">
        <f t="shared" si="41"/>
        <v>22739297.067523252</v>
      </c>
      <c r="Y202" s="103">
        <f t="shared" si="42"/>
        <v>558883511.05999994</v>
      </c>
      <c r="Z202" s="103">
        <f t="shared" si="43"/>
        <v>19164474.940000001</v>
      </c>
      <c r="AA202" s="103">
        <f t="shared" si="44"/>
        <v>880178444</v>
      </c>
      <c r="AB202" s="106">
        <f t="shared" si="45"/>
        <v>4.0687006536290593E-2</v>
      </c>
      <c r="AC202" s="106">
        <f t="shared" si="46"/>
        <v>2.1773397281699393E-2</v>
      </c>
      <c r="AD202" s="107">
        <f t="shared" si="47"/>
        <v>6.2460403817989986E-2</v>
      </c>
    </row>
    <row r="203" spans="2:30" x14ac:dyDescent="0.2">
      <c r="B203" s="102" t="s">
        <v>668</v>
      </c>
      <c r="C203" s="48" t="s">
        <v>669</v>
      </c>
      <c r="D203" s="48" t="str">
        <f t="shared" si="38"/>
        <v>Yes</v>
      </c>
      <c r="E203" s="103">
        <v>522414</v>
      </c>
      <c r="F203" s="103">
        <v>0</v>
      </c>
      <c r="G203" s="103">
        <v>0</v>
      </c>
      <c r="H203" s="103">
        <v>0</v>
      </c>
      <c r="I203" s="103">
        <v>29243</v>
      </c>
      <c r="J203" s="103">
        <v>96968</v>
      </c>
      <c r="K203" s="103">
        <f t="shared" si="39"/>
        <v>551657</v>
      </c>
      <c r="L203" s="104">
        <f t="shared" si="40"/>
        <v>648625</v>
      </c>
      <c r="M203" s="105">
        <v>1355129.8</v>
      </c>
      <c r="N203" s="105">
        <v>1507731.4500000002</v>
      </c>
      <c r="O203" s="105">
        <v>-322716.25631698495</v>
      </c>
      <c r="P203" s="105">
        <v>177833.17</v>
      </c>
      <c r="Q203" s="105">
        <v>249004.14431362803</v>
      </c>
      <c r="R203" s="104">
        <f t="shared" si="36"/>
        <v>1251008.742003357</v>
      </c>
      <c r="S203" s="105">
        <f t="shared" si="37"/>
        <v>2758740.1920033572</v>
      </c>
      <c r="T203" s="103">
        <v>708068</v>
      </c>
      <c r="U203" s="103">
        <v>2347877</v>
      </c>
      <c r="V203" s="103">
        <v>0</v>
      </c>
      <c r="W203" s="103">
        <v>8234696</v>
      </c>
      <c r="X203" s="103">
        <f t="shared" si="41"/>
        <v>3407365.1920033572</v>
      </c>
      <c r="Y203" s="103">
        <f t="shared" si="42"/>
        <v>648625</v>
      </c>
      <c r="Z203" s="103">
        <f t="shared" si="43"/>
        <v>156411</v>
      </c>
      <c r="AA203" s="103">
        <f t="shared" si="44"/>
        <v>8234696</v>
      </c>
      <c r="AB203" s="106">
        <f t="shared" si="45"/>
        <v>5.2532128610574018</v>
      </c>
      <c r="AC203" s="106">
        <f t="shared" si="46"/>
        <v>1.8994143803244223E-2</v>
      </c>
      <c r="AD203" s="107">
        <f t="shared" si="47"/>
        <v>1</v>
      </c>
    </row>
    <row r="204" spans="2:30" x14ac:dyDescent="0.2">
      <c r="B204" s="102" t="s">
        <v>671</v>
      </c>
      <c r="C204" s="48" t="s">
        <v>672</v>
      </c>
      <c r="D204" s="48" t="str">
        <f t="shared" si="38"/>
        <v>Yes</v>
      </c>
      <c r="E204" s="103">
        <v>0</v>
      </c>
      <c r="F204" s="103">
        <v>0</v>
      </c>
      <c r="G204" s="103">
        <v>7816212.2599999979</v>
      </c>
      <c r="H204" s="103">
        <v>5002754.5100000286</v>
      </c>
      <c r="I204" s="103">
        <v>7632614.0199999986</v>
      </c>
      <c r="J204" s="103">
        <v>1951725.8299999998</v>
      </c>
      <c r="K204" s="103">
        <f t="shared" si="39"/>
        <v>15448826.279999997</v>
      </c>
      <c r="L204" s="104">
        <f t="shared" si="40"/>
        <v>22403306.620000023</v>
      </c>
      <c r="M204" s="105">
        <v>32077500.610000003</v>
      </c>
      <c r="N204" s="105">
        <v>19290118.689999998</v>
      </c>
      <c r="O204" s="105">
        <v>416078.1777161978</v>
      </c>
      <c r="P204" s="105">
        <v>0</v>
      </c>
      <c r="Q204" s="105">
        <v>0</v>
      </c>
      <c r="R204" s="104">
        <f t="shared" si="36"/>
        <v>31661422.432283804</v>
      </c>
      <c r="S204" s="105">
        <f t="shared" si="37"/>
        <v>50951541.122283801</v>
      </c>
      <c r="T204" s="103">
        <v>149004577.79999739</v>
      </c>
      <c r="U204" s="103">
        <v>36445615.93000026</v>
      </c>
      <c r="V204" s="103">
        <v>343263288</v>
      </c>
      <c r="W204" s="103">
        <v>1626747697</v>
      </c>
      <c r="X204" s="103">
        <f t="shared" si="41"/>
        <v>73354847.742283821</v>
      </c>
      <c r="Y204" s="103">
        <f t="shared" si="42"/>
        <v>365666594.62</v>
      </c>
      <c r="Z204" s="103">
        <f t="shared" si="43"/>
        <v>133555751.51999739</v>
      </c>
      <c r="AA204" s="103">
        <f t="shared" si="44"/>
        <v>1626747697</v>
      </c>
      <c r="AB204" s="106">
        <f t="shared" si="45"/>
        <v>0.20060582186489864</v>
      </c>
      <c r="AC204" s="106">
        <f t="shared" si="46"/>
        <v>8.2099855906540981E-2</v>
      </c>
      <c r="AD204" s="107">
        <f t="shared" si="47"/>
        <v>0.28270567777143962</v>
      </c>
    </row>
    <row r="205" spans="2:30" x14ac:dyDescent="0.2">
      <c r="B205" s="102" t="s">
        <v>674</v>
      </c>
      <c r="C205" s="48" t="s">
        <v>675</v>
      </c>
      <c r="D205" s="48" t="str">
        <f t="shared" si="38"/>
        <v>No</v>
      </c>
      <c r="E205" s="103">
        <v>0</v>
      </c>
      <c r="F205" s="103">
        <v>0</v>
      </c>
      <c r="G205" s="103">
        <v>765490</v>
      </c>
      <c r="H205" s="103">
        <v>472282.86</v>
      </c>
      <c r="I205" s="103">
        <v>0</v>
      </c>
      <c r="J205" s="103">
        <v>37900.5</v>
      </c>
      <c r="K205" s="103">
        <f t="shared" si="39"/>
        <v>765490</v>
      </c>
      <c r="L205" s="104">
        <f t="shared" si="40"/>
        <v>1275673.3599999999</v>
      </c>
      <c r="M205" s="105">
        <v>103715543.54000001</v>
      </c>
      <c r="N205" s="105">
        <v>48316725.579999998</v>
      </c>
      <c r="O205" s="105">
        <v>31651936.90511037</v>
      </c>
      <c r="P205" s="105">
        <v>0</v>
      </c>
      <c r="Q205" s="105">
        <v>0</v>
      </c>
      <c r="R205" s="104">
        <f t="shared" si="36"/>
        <v>72063606.634889632</v>
      </c>
      <c r="S205" s="105">
        <f t="shared" si="37"/>
        <v>120380332.21488963</v>
      </c>
      <c r="T205" s="103">
        <v>107712803</v>
      </c>
      <c r="U205" s="103">
        <v>105545962</v>
      </c>
      <c r="V205" s="103">
        <v>1617487652</v>
      </c>
      <c r="W205" s="103">
        <v>1910464464</v>
      </c>
      <c r="X205" s="103">
        <f t="shared" si="41"/>
        <v>121656005.57488963</v>
      </c>
      <c r="Y205" s="103">
        <f t="shared" si="42"/>
        <v>1618763325.3599999</v>
      </c>
      <c r="Z205" s="103">
        <f t="shared" si="43"/>
        <v>106947313</v>
      </c>
      <c r="AA205" s="103">
        <f t="shared" si="44"/>
        <v>1910464464</v>
      </c>
      <c r="AB205" s="106">
        <f t="shared" si="45"/>
        <v>7.5153670502038528E-2</v>
      </c>
      <c r="AC205" s="106">
        <f t="shared" si="46"/>
        <v>5.5979744724526839E-2</v>
      </c>
      <c r="AD205" s="107">
        <f t="shared" si="47"/>
        <v>0.13113341522656535</v>
      </c>
    </row>
    <row r="206" spans="2:30" x14ac:dyDescent="0.2">
      <c r="B206" s="102" t="s">
        <v>677</v>
      </c>
      <c r="C206" s="48" t="s">
        <v>209</v>
      </c>
      <c r="D206" s="48" t="str">
        <f t="shared" si="38"/>
        <v>No</v>
      </c>
      <c r="E206" s="103">
        <v>0</v>
      </c>
      <c r="F206" s="103">
        <v>0</v>
      </c>
      <c r="G206" s="103">
        <v>3559709.6000000006</v>
      </c>
      <c r="H206" s="103">
        <v>669230</v>
      </c>
      <c r="I206" s="103">
        <v>5305452.95</v>
      </c>
      <c r="J206" s="103">
        <v>182872</v>
      </c>
      <c r="K206" s="103">
        <f t="shared" si="39"/>
        <v>8865162.5500000007</v>
      </c>
      <c r="L206" s="104">
        <f t="shared" si="40"/>
        <v>9717264.5500000007</v>
      </c>
      <c r="M206" s="105">
        <v>38259208.910000004</v>
      </c>
      <c r="N206" s="105">
        <v>6655735.9299999997</v>
      </c>
      <c r="O206" s="105">
        <v>11664245.648337767</v>
      </c>
      <c r="P206" s="105">
        <v>0</v>
      </c>
      <c r="Q206" s="105">
        <v>0</v>
      </c>
      <c r="R206" s="104">
        <f t="shared" si="36"/>
        <v>26594963.261662237</v>
      </c>
      <c r="S206" s="105">
        <f t="shared" si="37"/>
        <v>33250699.191662237</v>
      </c>
      <c r="T206" s="103">
        <v>124876769.16</v>
      </c>
      <c r="U206" s="103">
        <v>54267166.86999996</v>
      </c>
      <c r="V206" s="103">
        <v>402487462</v>
      </c>
      <c r="W206" s="103">
        <v>1506363903</v>
      </c>
      <c r="X206" s="103">
        <f t="shared" si="41"/>
        <v>42967963.741662234</v>
      </c>
      <c r="Y206" s="103">
        <f t="shared" si="42"/>
        <v>412204726.55000001</v>
      </c>
      <c r="Z206" s="103">
        <f t="shared" si="43"/>
        <v>116011606.61</v>
      </c>
      <c r="AA206" s="103">
        <f t="shared" si="44"/>
        <v>1506363903</v>
      </c>
      <c r="AB206" s="106">
        <f t="shared" si="45"/>
        <v>0.10423937663521736</v>
      </c>
      <c r="AC206" s="106">
        <f t="shared" si="46"/>
        <v>7.7014329923172614E-2</v>
      </c>
      <c r="AD206" s="107">
        <f t="shared" si="47"/>
        <v>0.18125370655838996</v>
      </c>
    </row>
    <row r="207" spans="2:30" x14ac:dyDescent="0.2">
      <c r="B207" s="102" t="s">
        <v>679</v>
      </c>
      <c r="C207" s="48" t="s">
        <v>680</v>
      </c>
      <c r="D207" s="48" t="str">
        <f t="shared" si="38"/>
        <v>No</v>
      </c>
      <c r="E207" s="103">
        <v>0</v>
      </c>
      <c r="F207" s="103">
        <v>0</v>
      </c>
      <c r="G207" s="103">
        <v>0</v>
      </c>
      <c r="H207" s="103">
        <v>0</v>
      </c>
      <c r="I207" s="103">
        <v>0</v>
      </c>
      <c r="J207" s="103">
        <v>0</v>
      </c>
      <c r="K207" s="103">
        <f t="shared" si="39"/>
        <v>0</v>
      </c>
      <c r="L207" s="104">
        <f t="shared" si="40"/>
        <v>0</v>
      </c>
      <c r="M207" s="105">
        <v>-13181.340000000011</v>
      </c>
      <c r="N207" s="105">
        <v>220815.74</v>
      </c>
      <c r="O207" s="105">
        <v>-99630.27108599717</v>
      </c>
      <c r="P207" s="105">
        <v>0</v>
      </c>
      <c r="Q207" s="105">
        <v>8600.1444822570047</v>
      </c>
      <c r="R207" s="104">
        <f t="shared" si="36"/>
        <v>77848.786603740155</v>
      </c>
      <c r="S207" s="105">
        <f t="shared" si="37"/>
        <v>298664.52660374017</v>
      </c>
      <c r="T207" s="103">
        <v>0</v>
      </c>
      <c r="U207" s="103">
        <v>0</v>
      </c>
      <c r="V207" s="103">
        <v>10344985</v>
      </c>
      <c r="W207" s="103">
        <v>2835665</v>
      </c>
      <c r="X207" s="103">
        <f t="shared" si="41"/>
        <v>298664.52660374017</v>
      </c>
      <c r="Y207" s="103">
        <f t="shared" si="42"/>
        <v>10344985</v>
      </c>
      <c r="Z207" s="103">
        <f t="shared" si="43"/>
        <v>0</v>
      </c>
      <c r="AA207" s="103">
        <f t="shared" si="44"/>
        <v>2835665</v>
      </c>
      <c r="AB207" s="106">
        <f t="shared" si="45"/>
        <v>2.8870464926120259E-2</v>
      </c>
      <c r="AC207" s="106">
        <f t="shared" si="46"/>
        <v>0</v>
      </c>
      <c r="AD207" s="107">
        <f t="shared" si="47"/>
        <v>2.8870464926120259E-2</v>
      </c>
    </row>
    <row r="208" spans="2:30" x14ac:dyDescent="0.2">
      <c r="B208" s="102" t="s">
        <v>682</v>
      </c>
      <c r="C208" s="48" t="s">
        <v>683</v>
      </c>
      <c r="D208" s="48" t="str">
        <f t="shared" si="38"/>
        <v>Yes</v>
      </c>
      <c r="E208" s="103">
        <v>0</v>
      </c>
      <c r="F208" s="103">
        <v>0</v>
      </c>
      <c r="G208" s="103">
        <v>207874</v>
      </c>
      <c r="H208" s="103">
        <v>44811</v>
      </c>
      <c r="I208" s="103">
        <v>5603489</v>
      </c>
      <c r="J208" s="103">
        <v>783639</v>
      </c>
      <c r="K208" s="103">
        <f t="shared" si="39"/>
        <v>5811363</v>
      </c>
      <c r="L208" s="104">
        <f t="shared" si="40"/>
        <v>6639813</v>
      </c>
      <c r="M208" s="105">
        <v>376156695.91073793</v>
      </c>
      <c r="N208" s="105">
        <v>66802691.299999997</v>
      </c>
      <c r="O208" s="105">
        <v>17331285.6507379</v>
      </c>
      <c r="P208" s="105">
        <v>0</v>
      </c>
      <c r="Q208" s="105">
        <v>0</v>
      </c>
      <c r="R208" s="104">
        <f t="shared" si="36"/>
        <v>358825410.26000005</v>
      </c>
      <c r="S208" s="105">
        <f t="shared" si="37"/>
        <v>425628101.56000006</v>
      </c>
      <c r="T208" s="103">
        <v>510914756</v>
      </c>
      <c r="U208" s="103">
        <v>119922309</v>
      </c>
      <c r="V208" s="103">
        <v>2142530278</v>
      </c>
      <c r="W208" s="103">
        <v>5747684694</v>
      </c>
      <c r="X208" s="103">
        <f t="shared" si="41"/>
        <v>432267914.56000006</v>
      </c>
      <c r="Y208" s="103">
        <f t="shared" si="42"/>
        <v>2149170091</v>
      </c>
      <c r="Z208" s="103">
        <f t="shared" si="43"/>
        <v>505103393</v>
      </c>
      <c r="AA208" s="103">
        <f t="shared" si="44"/>
        <v>5747684694</v>
      </c>
      <c r="AB208" s="106">
        <f t="shared" si="45"/>
        <v>0.20113248196138239</v>
      </c>
      <c r="AC208" s="106">
        <f t="shared" si="46"/>
        <v>8.7879454056913858E-2</v>
      </c>
      <c r="AD208" s="107">
        <f t="shared" si="47"/>
        <v>0.28901193601829622</v>
      </c>
    </row>
    <row r="209" spans="2:30" x14ac:dyDescent="0.2">
      <c r="B209" s="102" t="s">
        <v>684</v>
      </c>
      <c r="C209" s="48" t="s">
        <v>685</v>
      </c>
      <c r="D209" s="48" t="str">
        <f t="shared" si="38"/>
        <v>No</v>
      </c>
      <c r="E209" s="103">
        <v>0</v>
      </c>
      <c r="F209" s="103">
        <v>0</v>
      </c>
      <c r="G209" s="103">
        <v>19324</v>
      </c>
      <c r="H209" s="103">
        <v>0</v>
      </c>
      <c r="I209" s="103">
        <v>4461</v>
      </c>
      <c r="J209" s="103">
        <v>58404</v>
      </c>
      <c r="K209" s="103">
        <f t="shared" si="39"/>
        <v>23785</v>
      </c>
      <c r="L209" s="104">
        <f t="shared" si="40"/>
        <v>82189</v>
      </c>
      <c r="M209" s="105">
        <v>6851146.0499999998</v>
      </c>
      <c r="N209" s="105">
        <v>3171038.92</v>
      </c>
      <c r="O209" s="105">
        <v>1424185.2007062156</v>
      </c>
      <c r="P209" s="105">
        <v>370971.53</v>
      </c>
      <c r="Q209" s="105">
        <v>0</v>
      </c>
      <c r="R209" s="104">
        <f t="shared" si="36"/>
        <v>5055989.319293784</v>
      </c>
      <c r="S209" s="105">
        <f t="shared" si="37"/>
        <v>8227028.2392937839</v>
      </c>
      <c r="T209" s="103">
        <v>15449335</v>
      </c>
      <c r="U209" s="103">
        <v>19065123</v>
      </c>
      <c r="V209" s="103">
        <v>153574339</v>
      </c>
      <c r="W209" s="103">
        <v>254780103</v>
      </c>
      <c r="X209" s="103">
        <f t="shared" si="41"/>
        <v>8309217.2392937839</v>
      </c>
      <c r="Y209" s="103">
        <f t="shared" si="42"/>
        <v>153656528</v>
      </c>
      <c r="Z209" s="103">
        <f t="shared" si="43"/>
        <v>15425550</v>
      </c>
      <c r="AA209" s="103">
        <f t="shared" si="44"/>
        <v>254780103</v>
      </c>
      <c r="AB209" s="106">
        <f t="shared" si="45"/>
        <v>5.4076565099100665E-2</v>
      </c>
      <c r="AC209" s="106">
        <f t="shared" si="46"/>
        <v>6.0544563010872167E-2</v>
      </c>
      <c r="AD209" s="107">
        <f t="shared" si="47"/>
        <v>0.11462112810997283</v>
      </c>
    </row>
    <row r="210" spans="2:30" x14ac:dyDescent="0.2">
      <c r="B210" s="102" t="s">
        <v>687</v>
      </c>
      <c r="C210" s="48" t="s">
        <v>688</v>
      </c>
      <c r="D210" s="48" t="str">
        <f t="shared" si="38"/>
        <v>No</v>
      </c>
      <c r="E210" s="103">
        <v>0</v>
      </c>
      <c r="F210" s="103">
        <v>0</v>
      </c>
      <c r="G210" s="103">
        <v>54817.479999999996</v>
      </c>
      <c r="H210" s="103">
        <v>0</v>
      </c>
      <c r="I210" s="103">
        <v>0</v>
      </c>
      <c r="J210" s="103">
        <v>0</v>
      </c>
      <c r="K210" s="103">
        <f t="shared" si="39"/>
        <v>54817.479999999996</v>
      </c>
      <c r="L210" s="104">
        <f t="shared" si="40"/>
        <v>54817.479999999996</v>
      </c>
      <c r="M210" s="105">
        <v>487380.16</v>
      </c>
      <c r="N210" s="105">
        <v>1319217.8500000001</v>
      </c>
      <c r="O210" s="105">
        <v>-680987.96323850693</v>
      </c>
      <c r="P210" s="105">
        <v>0</v>
      </c>
      <c r="Q210" s="105">
        <v>-169933.99455942941</v>
      </c>
      <c r="R210" s="104">
        <f t="shared" si="36"/>
        <v>1338302.1177979363</v>
      </c>
      <c r="S210" s="105">
        <f t="shared" si="37"/>
        <v>2657519.9677979364</v>
      </c>
      <c r="T210" s="103">
        <v>1140787.6000000001</v>
      </c>
      <c r="U210" s="103">
        <v>2068664.6800000006</v>
      </c>
      <c r="V210" s="103">
        <v>24985995</v>
      </c>
      <c r="W210" s="103">
        <v>13603808</v>
      </c>
      <c r="X210" s="103">
        <f t="shared" si="41"/>
        <v>2712337.4477979364</v>
      </c>
      <c r="Y210" s="103">
        <f t="shared" si="42"/>
        <v>25040812.48</v>
      </c>
      <c r="Z210" s="103">
        <f t="shared" si="43"/>
        <v>1085970.1200000001</v>
      </c>
      <c r="AA210" s="103">
        <f t="shared" si="44"/>
        <v>13603808</v>
      </c>
      <c r="AB210" s="106">
        <f t="shared" si="45"/>
        <v>0.10831667103310924</v>
      </c>
      <c r="AC210" s="106">
        <f t="shared" si="46"/>
        <v>7.9828392167840073E-2</v>
      </c>
      <c r="AD210" s="107">
        <f t="shared" si="47"/>
        <v>0.18814506320094931</v>
      </c>
    </row>
    <row r="211" spans="2:30" x14ac:dyDescent="0.2">
      <c r="B211" s="102" t="s">
        <v>690</v>
      </c>
      <c r="C211" s="48" t="s">
        <v>691</v>
      </c>
      <c r="D211" s="48" t="str">
        <f t="shared" si="38"/>
        <v>Yes</v>
      </c>
      <c r="E211" s="103">
        <v>44470043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f t="shared" si="39"/>
        <v>44470043</v>
      </c>
      <c r="L211" s="104">
        <f t="shared" si="40"/>
        <v>44470043</v>
      </c>
      <c r="M211" s="105">
        <v>2204</v>
      </c>
      <c r="N211" s="105">
        <v>0</v>
      </c>
      <c r="O211" s="105">
        <v>0</v>
      </c>
      <c r="P211" s="105">
        <v>0</v>
      </c>
      <c r="Q211" s="105">
        <v>0</v>
      </c>
      <c r="R211" s="104">
        <f t="shared" si="36"/>
        <v>2204</v>
      </c>
      <c r="S211" s="105">
        <f t="shared" si="37"/>
        <v>2204</v>
      </c>
      <c r="T211" s="103">
        <v>21858683</v>
      </c>
      <c r="U211" s="103">
        <v>0</v>
      </c>
      <c r="V211" s="103">
        <v>29997039</v>
      </c>
      <c r="W211" s="103">
        <v>29995552</v>
      </c>
      <c r="X211" s="103">
        <f t="shared" si="41"/>
        <v>44472247</v>
      </c>
      <c r="Y211" s="103">
        <f t="shared" si="42"/>
        <v>74467082</v>
      </c>
      <c r="Z211" s="103">
        <f t="shared" si="43"/>
        <v>-22611360</v>
      </c>
      <c r="AA211" s="103">
        <f t="shared" si="44"/>
        <v>29995552</v>
      </c>
      <c r="AB211" s="106">
        <f t="shared" si="45"/>
        <v>0.59720678997466292</v>
      </c>
      <c r="AC211" s="106">
        <f t="shared" si="46"/>
        <v>0</v>
      </c>
      <c r="AD211" s="107">
        <f t="shared" si="47"/>
        <v>0.59720678997466292</v>
      </c>
    </row>
    <row r="212" spans="2:30" x14ac:dyDescent="0.2">
      <c r="B212" s="102" t="s">
        <v>693</v>
      </c>
      <c r="C212" s="48" t="s">
        <v>694</v>
      </c>
      <c r="D212" s="48" t="str">
        <f t="shared" si="38"/>
        <v>Yes</v>
      </c>
      <c r="E212" s="103">
        <v>37929483</v>
      </c>
      <c r="F212" s="103">
        <v>0</v>
      </c>
      <c r="G212" s="103">
        <v>0</v>
      </c>
      <c r="H212" s="103">
        <v>0</v>
      </c>
      <c r="I212" s="103">
        <v>0</v>
      </c>
      <c r="J212" s="103">
        <v>0</v>
      </c>
      <c r="K212" s="103">
        <f t="shared" si="39"/>
        <v>37929483</v>
      </c>
      <c r="L212" s="104">
        <f t="shared" si="40"/>
        <v>37929483</v>
      </c>
      <c r="M212" s="105">
        <v>2093648.35</v>
      </c>
      <c r="N212" s="105">
        <v>0</v>
      </c>
      <c r="O212" s="105">
        <v>1240825.4023220406</v>
      </c>
      <c r="P212" s="105">
        <v>0</v>
      </c>
      <c r="Q212" s="105">
        <v>0</v>
      </c>
      <c r="R212" s="104">
        <f t="shared" si="36"/>
        <v>852822.94767795946</v>
      </c>
      <c r="S212" s="105">
        <f t="shared" si="37"/>
        <v>852822.94767795946</v>
      </c>
      <c r="T212" s="103">
        <v>29188343</v>
      </c>
      <c r="U212" s="103">
        <v>0</v>
      </c>
      <c r="V212" s="103">
        <v>54825803</v>
      </c>
      <c r="W212" s="103">
        <v>54822696</v>
      </c>
      <c r="X212" s="103">
        <f t="shared" si="41"/>
        <v>38782305.947677962</v>
      </c>
      <c r="Y212" s="103">
        <f t="shared" si="42"/>
        <v>92755286</v>
      </c>
      <c r="Z212" s="103">
        <f t="shared" si="43"/>
        <v>-8741140</v>
      </c>
      <c r="AA212" s="103">
        <f t="shared" si="44"/>
        <v>54822696</v>
      </c>
      <c r="AB212" s="106">
        <f t="shared" si="45"/>
        <v>0.41811424038601919</v>
      </c>
      <c r="AC212" s="106">
        <f t="shared" si="46"/>
        <v>0</v>
      </c>
      <c r="AD212" s="107">
        <f t="shared" si="47"/>
        <v>0.41811424038601919</v>
      </c>
    </row>
    <row r="213" spans="2:30" x14ac:dyDescent="0.2">
      <c r="B213" s="102" t="s">
        <v>695</v>
      </c>
      <c r="C213" s="48" t="s">
        <v>696</v>
      </c>
      <c r="D213" s="48" t="str">
        <f t="shared" si="38"/>
        <v>No</v>
      </c>
      <c r="E213" s="103">
        <v>0</v>
      </c>
      <c r="F213" s="103">
        <v>0</v>
      </c>
      <c r="G213" s="103">
        <v>0</v>
      </c>
      <c r="H213" s="103">
        <v>0</v>
      </c>
      <c r="I213" s="103">
        <v>0</v>
      </c>
      <c r="J213" s="103">
        <v>0</v>
      </c>
      <c r="K213" s="103">
        <f t="shared" si="39"/>
        <v>0</v>
      </c>
      <c r="L213" s="104">
        <f t="shared" si="40"/>
        <v>0</v>
      </c>
      <c r="M213" s="105">
        <v>33589000.420000002</v>
      </c>
      <c r="N213" s="105">
        <v>9279748.6799999997</v>
      </c>
      <c r="O213" s="105">
        <v>13784044.664432241</v>
      </c>
      <c r="P213" s="105">
        <v>0</v>
      </c>
      <c r="Q213" s="105">
        <v>0</v>
      </c>
      <c r="R213" s="104">
        <f t="shared" si="36"/>
        <v>19804955.755567759</v>
      </c>
      <c r="S213" s="105">
        <f t="shared" si="37"/>
        <v>29084704.435567759</v>
      </c>
      <c r="T213" s="103">
        <v>0</v>
      </c>
      <c r="U213" s="103">
        <v>0</v>
      </c>
      <c r="V213" s="103">
        <v>2451664380</v>
      </c>
      <c r="W213" s="103">
        <v>7067593178</v>
      </c>
      <c r="X213" s="103">
        <f t="shared" si="41"/>
        <v>29084704.435567759</v>
      </c>
      <c r="Y213" s="103">
        <f t="shared" si="42"/>
        <v>2451664380</v>
      </c>
      <c r="Z213" s="103">
        <f t="shared" si="43"/>
        <v>0</v>
      </c>
      <c r="AA213" s="103">
        <f t="shared" si="44"/>
        <v>7067593178</v>
      </c>
      <c r="AB213" s="106">
        <f t="shared" si="45"/>
        <v>1.1863248767993178E-2</v>
      </c>
      <c r="AC213" s="106">
        <f t="shared" si="46"/>
        <v>0</v>
      </c>
      <c r="AD213" s="107">
        <f t="shared" si="47"/>
        <v>1.1863248767993178E-2</v>
      </c>
    </row>
    <row r="214" spans="2:30" x14ac:dyDescent="0.2">
      <c r="B214" s="102" t="s">
        <v>698</v>
      </c>
      <c r="C214" s="48" t="s">
        <v>699</v>
      </c>
      <c r="D214" s="48" t="str">
        <f t="shared" si="38"/>
        <v>No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f t="shared" si="39"/>
        <v>0</v>
      </c>
      <c r="L214" s="104">
        <f t="shared" si="40"/>
        <v>0</v>
      </c>
      <c r="M214" s="105">
        <v>20114251.820000004</v>
      </c>
      <c r="N214" s="105">
        <v>20437513.309999999</v>
      </c>
      <c r="O214" s="105">
        <v>1744378.7537057537</v>
      </c>
      <c r="P214" s="105">
        <v>0</v>
      </c>
      <c r="Q214" s="105">
        <v>0</v>
      </c>
      <c r="R214" s="104">
        <f t="shared" si="36"/>
        <v>18369873.066294249</v>
      </c>
      <c r="S214" s="105">
        <f t="shared" si="37"/>
        <v>38807386.376294248</v>
      </c>
      <c r="T214" s="103">
        <v>0</v>
      </c>
      <c r="U214" s="103">
        <v>0</v>
      </c>
      <c r="V214" s="103">
        <v>373330897</v>
      </c>
      <c r="W214" s="103">
        <v>1318896362</v>
      </c>
      <c r="X214" s="103">
        <f t="shared" si="41"/>
        <v>38807386.376294248</v>
      </c>
      <c r="Y214" s="103">
        <f t="shared" si="42"/>
        <v>373330897</v>
      </c>
      <c r="Z214" s="103">
        <f t="shared" si="43"/>
        <v>0</v>
      </c>
      <c r="AA214" s="103">
        <f t="shared" si="44"/>
        <v>1318896362</v>
      </c>
      <c r="AB214" s="106">
        <f t="shared" si="45"/>
        <v>0.10394903472533711</v>
      </c>
      <c r="AC214" s="106">
        <f t="shared" si="46"/>
        <v>0</v>
      </c>
      <c r="AD214" s="107">
        <f t="shared" si="47"/>
        <v>0.10394903472533711</v>
      </c>
    </row>
    <row r="215" spans="2:30" x14ac:dyDescent="0.2">
      <c r="B215" s="102" t="s">
        <v>701</v>
      </c>
      <c r="C215" s="48" t="s">
        <v>702</v>
      </c>
      <c r="D215" s="48" t="str">
        <f t="shared" si="38"/>
        <v>Yes</v>
      </c>
      <c r="E215" s="103">
        <v>15554145.026396763</v>
      </c>
      <c r="F215" s="103">
        <v>8994462.743603237</v>
      </c>
      <c r="G215" s="103">
        <v>10689845.529999994</v>
      </c>
      <c r="H215" s="103">
        <v>12698250.970000049</v>
      </c>
      <c r="I215" s="103">
        <v>12580585.999999994</v>
      </c>
      <c r="J215" s="103">
        <v>5099057.320000031</v>
      </c>
      <c r="K215" s="103">
        <f t="shared" si="39"/>
        <v>38824576.556396753</v>
      </c>
      <c r="L215" s="104">
        <f t="shared" si="40"/>
        <v>65616347.590000071</v>
      </c>
      <c r="M215" s="105">
        <v>50228509.93</v>
      </c>
      <c r="N215" s="105">
        <v>25851397.409999996</v>
      </c>
      <c r="O215" s="105">
        <v>-3346869.167190657</v>
      </c>
      <c r="P215" s="105">
        <v>2750315.88</v>
      </c>
      <c r="Q215" s="105">
        <v>0</v>
      </c>
      <c r="R215" s="104">
        <f t="shared" si="36"/>
        <v>50825063.217190653</v>
      </c>
      <c r="S215" s="105">
        <f t="shared" si="37"/>
        <v>76676460.62719065</v>
      </c>
      <c r="T215" s="103">
        <v>245869641.72</v>
      </c>
      <c r="U215" s="103">
        <v>189847131.06999999</v>
      </c>
      <c r="V215" s="103">
        <v>594071893</v>
      </c>
      <c r="W215" s="103">
        <v>1759348291</v>
      </c>
      <c r="X215" s="103">
        <f t="shared" si="41"/>
        <v>142292808.21719071</v>
      </c>
      <c r="Y215" s="103">
        <f t="shared" si="42"/>
        <v>659688240.59000003</v>
      </c>
      <c r="Z215" s="103">
        <f t="shared" si="43"/>
        <v>207045065.16360325</v>
      </c>
      <c r="AA215" s="103">
        <f t="shared" si="44"/>
        <v>1759348291</v>
      </c>
      <c r="AB215" s="106">
        <f t="shared" si="45"/>
        <v>0.21569705121608571</v>
      </c>
      <c r="AC215" s="106">
        <f t="shared" si="46"/>
        <v>0.11768281824738661</v>
      </c>
      <c r="AD215" s="107">
        <f t="shared" si="47"/>
        <v>0.33337986946347231</v>
      </c>
    </row>
    <row r="216" spans="2:30" x14ac:dyDescent="0.2">
      <c r="B216" s="102" t="s">
        <v>704</v>
      </c>
      <c r="C216" s="48" t="s">
        <v>329</v>
      </c>
      <c r="D216" s="48" t="str">
        <f t="shared" si="38"/>
        <v>No</v>
      </c>
      <c r="E216" s="103">
        <v>0</v>
      </c>
      <c r="F216" s="103">
        <v>0</v>
      </c>
      <c r="G216" s="103">
        <v>7270783.04</v>
      </c>
      <c r="H216" s="103">
        <v>9303433.3200000152</v>
      </c>
      <c r="I216" s="103">
        <v>1586916.17</v>
      </c>
      <c r="J216" s="103">
        <v>3107644.19</v>
      </c>
      <c r="K216" s="103">
        <f t="shared" si="39"/>
        <v>8857699.2100000009</v>
      </c>
      <c r="L216" s="104">
        <f t="shared" si="40"/>
        <v>21268776.720000017</v>
      </c>
      <c r="M216" s="105">
        <v>30826844.949999999</v>
      </c>
      <c r="N216" s="105">
        <v>11115502.539999999</v>
      </c>
      <c r="O216" s="105">
        <v>9157954.9279113822</v>
      </c>
      <c r="P216" s="105">
        <v>0</v>
      </c>
      <c r="Q216" s="105">
        <v>0</v>
      </c>
      <c r="R216" s="104">
        <f t="shared" si="36"/>
        <v>21668890.022088617</v>
      </c>
      <c r="S216" s="105">
        <f t="shared" si="37"/>
        <v>32784392.562088616</v>
      </c>
      <c r="T216" s="103">
        <v>52831807</v>
      </c>
      <c r="U216" s="103">
        <v>52350440</v>
      </c>
      <c r="V216" s="103">
        <v>367866820</v>
      </c>
      <c r="W216" s="103">
        <v>916125325</v>
      </c>
      <c r="X216" s="103">
        <f t="shared" si="41"/>
        <v>54053169.282088637</v>
      </c>
      <c r="Y216" s="103">
        <f t="shared" si="42"/>
        <v>389135596.72000003</v>
      </c>
      <c r="Z216" s="103">
        <f t="shared" si="43"/>
        <v>43974107.789999999</v>
      </c>
      <c r="AA216" s="103">
        <f t="shared" si="44"/>
        <v>916125325</v>
      </c>
      <c r="AB216" s="106">
        <f t="shared" si="45"/>
        <v>0.13890574323628954</v>
      </c>
      <c r="AC216" s="106">
        <f t="shared" si="46"/>
        <v>4.8000100630336794E-2</v>
      </c>
      <c r="AD216" s="107">
        <f t="shared" si="47"/>
        <v>0.18690584386662634</v>
      </c>
    </row>
    <row r="217" spans="2:30" x14ac:dyDescent="0.2">
      <c r="B217" s="102" t="s">
        <v>706</v>
      </c>
      <c r="C217" s="48" t="s">
        <v>707</v>
      </c>
      <c r="D217" s="48" t="str">
        <f t="shared" si="38"/>
        <v>No</v>
      </c>
      <c r="E217" s="103">
        <v>436385</v>
      </c>
      <c r="F217" s="103">
        <v>0</v>
      </c>
      <c r="G217" s="103">
        <v>0</v>
      </c>
      <c r="H217" s="103">
        <v>0</v>
      </c>
      <c r="I217" s="103">
        <v>13116</v>
      </c>
      <c r="J217" s="103">
        <v>34636</v>
      </c>
      <c r="K217" s="103">
        <f t="shared" si="39"/>
        <v>449501</v>
      </c>
      <c r="L217" s="104">
        <f t="shared" si="40"/>
        <v>484137</v>
      </c>
      <c r="M217" s="105">
        <v>262398.80999999994</v>
      </c>
      <c r="N217" s="105">
        <v>269268.14</v>
      </c>
      <c r="O217" s="105">
        <v>-138289.62365354935</v>
      </c>
      <c r="P217" s="105">
        <v>441.93</v>
      </c>
      <c r="Q217" s="105">
        <v>89653.539464108893</v>
      </c>
      <c r="R217" s="104">
        <f t="shared" si="36"/>
        <v>310592.96418944042</v>
      </c>
      <c r="S217" s="105">
        <f t="shared" si="37"/>
        <v>579861.10418944038</v>
      </c>
      <c r="T217" s="103">
        <v>170975</v>
      </c>
      <c r="U217" s="103">
        <v>451512</v>
      </c>
      <c r="V217" s="103">
        <v>8720568</v>
      </c>
      <c r="W217" s="103">
        <v>4331036</v>
      </c>
      <c r="X217" s="103">
        <f t="shared" si="41"/>
        <v>1063998.1041894404</v>
      </c>
      <c r="Y217" s="103">
        <f t="shared" si="42"/>
        <v>9204705</v>
      </c>
      <c r="Z217" s="103">
        <f t="shared" si="43"/>
        <v>-278526</v>
      </c>
      <c r="AA217" s="103">
        <f t="shared" si="44"/>
        <v>4331036</v>
      </c>
      <c r="AB217" s="106">
        <f t="shared" si="45"/>
        <v>0.11559285215435371</v>
      </c>
      <c r="AC217" s="106">
        <f t="shared" si="46"/>
        <v>0</v>
      </c>
      <c r="AD217" s="107">
        <f t="shared" si="47"/>
        <v>0.11559285215435371</v>
      </c>
    </row>
    <row r="218" spans="2:30" x14ac:dyDescent="0.2">
      <c r="B218" s="102" t="s">
        <v>710</v>
      </c>
      <c r="C218" s="48" t="s">
        <v>711</v>
      </c>
      <c r="D218" s="48" t="str">
        <f t="shared" si="38"/>
        <v>No</v>
      </c>
      <c r="E218" s="103">
        <v>0</v>
      </c>
      <c r="F218" s="103">
        <v>0</v>
      </c>
      <c r="G218" s="103">
        <v>2742613</v>
      </c>
      <c r="H218" s="103">
        <v>1385227</v>
      </c>
      <c r="I218" s="103">
        <v>9000</v>
      </c>
      <c r="J218" s="103">
        <v>9000</v>
      </c>
      <c r="K218" s="103">
        <f t="shared" si="39"/>
        <v>2751613</v>
      </c>
      <c r="L218" s="104">
        <f t="shared" si="40"/>
        <v>4145840</v>
      </c>
      <c r="M218" s="105">
        <v>4161255.9299999997</v>
      </c>
      <c r="N218" s="105">
        <v>4358172.09</v>
      </c>
      <c r="O218" s="105">
        <v>1113986.403632883</v>
      </c>
      <c r="P218" s="105">
        <v>247302.04</v>
      </c>
      <c r="Q218" s="105">
        <v>0</v>
      </c>
      <c r="R218" s="104">
        <f t="shared" si="36"/>
        <v>2799967.4863671167</v>
      </c>
      <c r="S218" s="105">
        <f t="shared" si="37"/>
        <v>7158139.5763671165</v>
      </c>
      <c r="T218" s="103">
        <v>13416769.879999997</v>
      </c>
      <c r="U218" s="103">
        <v>23699157.669999864</v>
      </c>
      <c r="V218" s="103">
        <v>126181346</v>
      </c>
      <c r="W218" s="103">
        <v>143520029</v>
      </c>
      <c r="X218" s="103">
        <f t="shared" si="41"/>
        <v>11303979.576367117</v>
      </c>
      <c r="Y218" s="103">
        <f t="shared" si="42"/>
        <v>130327186</v>
      </c>
      <c r="Z218" s="103">
        <f t="shared" si="43"/>
        <v>10665156.879999997</v>
      </c>
      <c r="AA218" s="103">
        <f t="shared" si="44"/>
        <v>143520029</v>
      </c>
      <c r="AB218" s="106">
        <f t="shared" si="45"/>
        <v>8.673539207980073E-2</v>
      </c>
      <c r="AC218" s="106">
        <f t="shared" si="46"/>
        <v>7.4311278741450063E-2</v>
      </c>
      <c r="AD218" s="107">
        <f t="shared" si="47"/>
        <v>0.16104667082125079</v>
      </c>
    </row>
    <row r="219" spans="2:30" x14ac:dyDescent="0.2">
      <c r="B219" s="102" t="s">
        <v>714</v>
      </c>
      <c r="C219" s="48" t="s">
        <v>715</v>
      </c>
      <c r="D219" s="48" t="str">
        <f t="shared" si="38"/>
        <v>No</v>
      </c>
      <c r="E219" s="103">
        <v>0</v>
      </c>
      <c r="F219" s="103">
        <v>0</v>
      </c>
      <c r="G219" s="103">
        <v>53822</v>
      </c>
      <c r="H219" s="103">
        <v>0</v>
      </c>
      <c r="I219" s="103">
        <v>164667.77000000002</v>
      </c>
      <c r="J219" s="103">
        <v>0</v>
      </c>
      <c r="K219" s="103">
        <f t="shared" si="39"/>
        <v>218489.77000000002</v>
      </c>
      <c r="L219" s="104">
        <f t="shared" si="40"/>
        <v>218489.77000000002</v>
      </c>
      <c r="M219" s="105">
        <v>32126017.510000005</v>
      </c>
      <c r="N219" s="105">
        <v>15039355.26</v>
      </c>
      <c r="O219" s="105">
        <v>9460557.3807675913</v>
      </c>
      <c r="P219" s="105">
        <v>0</v>
      </c>
      <c r="Q219" s="105">
        <v>0</v>
      </c>
      <c r="R219" s="104">
        <f t="shared" si="36"/>
        <v>22665460.129232414</v>
      </c>
      <c r="S219" s="105">
        <f t="shared" si="37"/>
        <v>37704815.389232412</v>
      </c>
      <c r="T219" s="103">
        <v>99110651</v>
      </c>
      <c r="U219" s="103">
        <v>81594213</v>
      </c>
      <c r="V219" s="103">
        <v>567752915</v>
      </c>
      <c r="W219" s="103">
        <v>2174865487</v>
      </c>
      <c r="X219" s="103">
        <f t="shared" si="41"/>
        <v>37923305.159232415</v>
      </c>
      <c r="Y219" s="103">
        <f t="shared" si="42"/>
        <v>567971404.76999998</v>
      </c>
      <c r="Z219" s="103">
        <f t="shared" si="43"/>
        <v>98892161.230000004</v>
      </c>
      <c r="AA219" s="103">
        <f t="shared" si="44"/>
        <v>2174865487</v>
      </c>
      <c r="AB219" s="106">
        <f t="shared" si="45"/>
        <v>6.6769743759528627E-2</v>
      </c>
      <c r="AC219" s="106">
        <f t="shared" si="46"/>
        <v>4.5470472459614698E-2</v>
      </c>
      <c r="AD219" s="107">
        <f t="shared" si="47"/>
        <v>0.11224021621914332</v>
      </c>
    </row>
    <row r="220" spans="2:30" x14ac:dyDescent="0.2">
      <c r="B220" s="102" t="s">
        <v>717</v>
      </c>
      <c r="C220" s="48" t="s">
        <v>718</v>
      </c>
      <c r="D220" s="48" t="str">
        <f t="shared" si="38"/>
        <v>Yes</v>
      </c>
      <c r="E220" s="103">
        <v>28709620</v>
      </c>
      <c r="F220" s="103">
        <v>0</v>
      </c>
      <c r="G220" s="103">
        <v>0</v>
      </c>
      <c r="H220" s="103">
        <v>0</v>
      </c>
      <c r="I220" s="103">
        <v>0</v>
      </c>
      <c r="J220" s="103">
        <v>0</v>
      </c>
      <c r="K220" s="103">
        <f t="shared" si="39"/>
        <v>28709620</v>
      </c>
      <c r="L220" s="104">
        <f t="shared" si="40"/>
        <v>28709620</v>
      </c>
      <c r="M220" s="105">
        <v>315182.83999999997</v>
      </c>
      <c r="N220" s="105">
        <v>0</v>
      </c>
      <c r="O220" s="105">
        <v>43628.300673828089</v>
      </c>
      <c r="P220" s="105">
        <v>0</v>
      </c>
      <c r="Q220" s="105">
        <v>0</v>
      </c>
      <c r="R220" s="104">
        <f t="shared" si="36"/>
        <v>271554.53932617186</v>
      </c>
      <c r="S220" s="105">
        <f t="shared" si="37"/>
        <v>271554.53932617186</v>
      </c>
      <c r="T220" s="103">
        <v>37226272</v>
      </c>
      <c r="U220" s="103">
        <v>0</v>
      </c>
      <c r="V220" s="103">
        <v>55986453</v>
      </c>
      <c r="W220" s="103">
        <v>55986453</v>
      </c>
      <c r="X220" s="103">
        <f t="shared" si="41"/>
        <v>28981174.539326172</v>
      </c>
      <c r="Y220" s="103">
        <f t="shared" si="42"/>
        <v>84696073</v>
      </c>
      <c r="Z220" s="103">
        <f t="shared" si="43"/>
        <v>8516652</v>
      </c>
      <c r="AA220" s="103">
        <f t="shared" si="44"/>
        <v>55986453</v>
      </c>
      <c r="AB220" s="106">
        <f t="shared" si="45"/>
        <v>0.34217849202201112</v>
      </c>
      <c r="AC220" s="106">
        <f t="shared" si="46"/>
        <v>0.15211987085518705</v>
      </c>
      <c r="AD220" s="107">
        <f t="shared" si="47"/>
        <v>0.49429836287719819</v>
      </c>
    </row>
    <row r="221" spans="2:30" x14ac:dyDescent="0.2">
      <c r="B221" s="102" t="s">
        <v>719</v>
      </c>
      <c r="C221" s="48" t="s">
        <v>720</v>
      </c>
      <c r="D221" s="48" t="str">
        <f t="shared" si="38"/>
        <v>Yes</v>
      </c>
      <c r="E221" s="103">
        <v>0</v>
      </c>
      <c r="F221" s="103">
        <v>0</v>
      </c>
      <c r="G221" s="103">
        <v>0</v>
      </c>
      <c r="H221" s="103">
        <v>0</v>
      </c>
      <c r="I221" s="103">
        <v>0</v>
      </c>
      <c r="J221" s="103">
        <v>0</v>
      </c>
      <c r="K221" s="103">
        <f t="shared" si="39"/>
        <v>0</v>
      </c>
      <c r="L221" s="104">
        <f t="shared" si="40"/>
        <v>0</v>
      </c>
      <c r="M221" s="105">
        <v>437766778.48000002</v>
      </c>
      <c r="N221" s="105">
        <v>274725214.5</v>
      </c>
      <c r="O221" s="105">
        <v>114983043.97920266</v>
      </c>
      <c r="P221" s="105">
        <v>0</v>
      </c>
      <c r="Q221" s="105">
        <v>0</v>
      </c>
      <c r="R221" s="104">
        <f t="shared" si="36"/>
        <v>322783734.50079739</v>
      </c>
      <c r="S221" s="105">
        <f t="shared" si="37"/>
        <v>597508949.00079739</v>
      </c>
      <c r="T221" s="103">
        <v>7110316.0099999998</v>
      </c>
      <c r="U221" s="103">
        <v>11177998.16</v>
      </c>
      <c r="V221" s="103">
        <v>1309754960</v>
      </c>
      <c r="W221" s="103">
        <v>1907545781</v>
      </c>
      <c r="X221" s="103">
        <f t="shared" si="41"/>
        <v>597508949.00079739</v>
      </c>
      <c r="Y221" s="103">
        <f t="shared" si="42"/>
        <v>1309754960</v>
      </c>
      <c r="Z221" s="103">
        <f t="shared" si="43"/>
        <v>7110316.0099999998</v>
      </c>
      <c r="AA221" s="103">
        <f t="shared" si="44"/>
        <v>1907545781</v>
      </c>
      <c r="AB221" s="106">
        <f t="shared" si="45"/>
        <v>0.45619903512394211</v>
      </c>
      <c r="AC221" s="106">
        <f t="shared" si="46"/>
        <v>3.7274680800963695E-3</v>
      </c>
      <c r="AD221" s="107">
        <f t="shared" si="47"/>
        <v>0.45992650320403849</v>
      </c>
    </row>
    <row r="222" spans="2:30" x14ac:dyDescent="0.2">
      <c r="B222" s="102" t="s">
        <v>721</v>
      </c>
      <c r="C222" s="48" t="s">
        <v>722</v>
      </c>
      <c r="D222" s="48" t="str">
        <f t="shared" si="38"/>
        <v>No</v>
      </c>
      <c r="E222" s="103">
        <v>1122670</v>
      </c>
      <c r="F222" s="103">
        <v>0</v>
      </c>
      <c r="G222" s="103">
        <v>0</v>
      </c>
      <c r="H222" s="103">
        <v>0</v>
      </c>
      <c r="I222" s="103">
        <v>87137</v>
      </c>
      <c r="J222" s="103">
        <v>3261256</v>
      </c>
      <c r="K222" s="103">
        <f t="shared" si="39"/>
        <v>1209807</v>
      </c>
      <c r="L222" s="104">
        <f t="shared" si="40"/>
        <v>4471063</v>
      </c>
      <c r="M222" s="105">
        <v>1418778.8699999999</v>
      </c>
      <c r="N222" s="105">
        <v>1854720.87</v>
      </c>
      <c r="O222" s="105">
        <v>-464292.56454618572</v>
      </c>
      <c r="P222" s="105">
        <v>0</v>
      </c>
      <c r="Q222" s="105">
        <v>58059.270061610448</v>
      </c>
      <c r="R222" s="104">
        <f t="shared" si="36"/>
        <v>1825012.1644845752</v>
      </c>
      <c r="S222" s="105">
        <f t="shared" si="37"/>
        <v>3679733.0344845755</v>
      </c>
      <c r="T222" s="103">
        <v>657942</v>
      </c>
      <c r="U222" s="103">
        <v>1902181</v>
      </c>
      <c r="V222" s="103">
        <v>34767178</v>
      </c>
      <c r="W222" s="103">
        <v>23132874</v>
      </c>
      <c r="X222" s="103">
        <f t="shared" si="41"/>
        <v>8150796.0344845755</v>
      </c>
      <c r="Y222" s="103">
        <f t="shared" si="42"/>
        <v>39238241</v>
      </c>
      <c r="Z222" s="103">
        <f t="shared" si="43"/>
        <v>-551865</v>
      </c>
      <c r="AA222" s="103">
        <f t="shared" si="44"/>
        <v>23132874</v>
      </c>
      <c r="AB222" s="106">
        <f t="shared" si="45"/>
        <v>0.20772582630512351</v>
      </c>
      <c r="AC222" s="106">
        <f t="shared" si="46"/>
        <v>0</v>
      </c>
      <c r="AD222" s="107">
        <f t="shared" si="47"/>
        <v>0.20772582630512351</v>
      </c>
    </row>
    <row r="223" spans="2:30" x14ac:dyDescent="0.2">
      <c r="B223" s="102" t="s">
        <v>724</v>
      </c>
      <c r="C223" s="48" t="s">
        <v>725</v>
      </c>
      <c r="D223" s="48" t="str">
        <f t="shared" si="38"/>
        <v>No</v>
      </c>
      <c r="E223" s="103">
        <v>4736625.42</v>
      </c>
      <c r="F223" s="103">
        <v>0</v>
      </c>
      <c r="G223" s="103">
        <v>0</v>
      </c>
      <c r="H223" s="103">
        <v>0</v>
      </c>
      <c r="I223" s="103">
        <v>116613</v>
      </c>
      <c r="J223" s="103">
        <v>0</v>
      </c>
      <c r="K223" s="103">
        <f t="shared" si="39"/>
        <v>4853238.42</v>
      </c>
      <c r="L223" s="104">
        <f t="shared" si="40"/>
        <v>4853238.42</v>
      </c>
      <c r="M223" s="105">
        <v>6688991.9199999999</v>
      </c>
      <c r="N223" s="105">
        <v>2788558.44</v>
      </c>
      <c r="O223" s="105">
        <v>685479.67998595396</v>
      </c>
      <c r="P223" s="105">
        <v>25319.89</v>
      </c>
      <c r="Q223" s="105">
        <v>-439815.68455980567</v>
      </c>
      <c r="R223" s="104">
        <f t="shared" si="36"/>
        <v>6418008.0345738521</v>
      </c>
      <c r="S223" s="105">
        <f t="shared" si="37"/>
        <v>9206566.4745738525</v>
      </c>
      <c r="T223" s="103">
        <v>6069920</v>
      </c>
      <c r="U223" s="103">
        <v>11623296</v>
      </c>
      <c r="V223" s="103">
        <v>91006869</v>
      </c>
      <c r="W223" s="103">
        <v>110197477</v>
      </c>
      <c r="X223" s="103">
        <f t="shared" si="41"/>
        <v>14059804.894573852</v>
      </c>
      <c r="Y223" s="103">
        <f t="shared" si="42"/>
        <v>95860107.420000002</v>
      </c>
      <c r="Z223" s="103">
        <f t="shared" si="43"/>
        <v>1216681.58</v>
      </c>
      <c r="AA223" s="103">
        <f t="shared" si="44"/>
        <v>110197477</v>
      </c>
      <c r="AB223" s="106">
        <f t="shared" si="45"/>
        <v>0.14667003066220696</v>
      </c>
      <c r="AC223" s="106">
        <f t="shared" si="46"/>
        <v>1.1040920474068568E-2</v>
      </c>
      <c r="AD223" s="107">
        <f t="shared" si="47"/>
        <v>0.15771095113627553</v>
      </c>
    </row>
    <row r="224" spans="2:30" x14ac:dyDescent="0.2">
      <c r="B224" s="102" t="s">
        <v>728</v>
      </c>
      <c r="C224" s="48" t="s">
        <v>729</v>
      </c>
      <c r="D224" s="48" t="str">
        <f t="shared" si="38"/>
        <v>Yes</v>
      </c>
      <c r="E224" s="103">
        <v>5238295</v>
      </c>
      <c r="F224" s="103">
        <v>0</v>
      </c>
      <c r="G224" s="103">
        <v>0</v>
      </c>
      <c r="H224" s="103">
        <v>0</v>
      </c>
      <c r="I224" s="103">
        <v>176308</v>
      </c>
      <c r="J224" s="103">
        <v>7264902</v>
      </c>
      <c r="K224" s="103">
        <f t="shared" si="39"/>
        <v>5414603</v>
      </c>
      <c r="L224" s="104">
        <f t="shared" si="40"/>
        <v>12679505</v>
      </c>
      <c r="M224" s="105">
        <v>3034278.85</v>
      </c>
      <c r="N224" s="105">
        <v>1303380.8799999999</v>
      </c>
      <c r="O224" s="105">
        <v>-1315226.9088525272</v>
      </c>
      <c r="P224" s="105">
        <v>0</v>
      </c>
      <c r="Q224" s="105">
        <v>428341.66077699437</v>
      </c>
      <c r="R224" s="104">
        <f t="shared" si="36"/>
        <v>3921164.0980755333</v>
      </c>
      <c r="S224" s="105">
        <f t="shared" si="37"/>
        <v>5224544.9780755332</v>
      </c>
      <c r="T224" s="103">
        <v>5472282</v>
      </c>
      <c r="U224" s="103">
        <v>7432137</v>
      </c>
      <c r="V224" s="103">
        <v>37892969</v>
      </c>
      <c r="W224" s="103">
        <v>59617439</v>
      </c>
      <c r="X224" s="103">
        <f t="shared" si="41"/>
        <v>17904049.978075534</v>
      </c>
      <c r="Y224" s="103">
        <f t="shared" si="42"/>
        <v>50572474</v>
      </c>
      <c r="Z224" s="103">
        <f t="shared" si="43"/>
        <v>57679</v>
      </c>
      <c r="AA224" s="103">
        <f t="shared" si="44"/>
        <v>59617439</v>
      </c>
      <c r="AB224" s="106">
        <f t="shared" si="45"/>
        <v>0.35402756800222063</v>
      </c>
      <c r="AC224" s="106">
        <f t="shared" si="46"/>
        <v>9.6748536950740202E-4</v>
      </c>
      <c r="AD224" s="107">
        <f t="shared" si="47"/>
        <v>0.35499505337172804</v>
      </c>
    </row>
    <row r="225" spans="2:30" x14ac:dyDescent="0.2">
      <c r="B225" s="102" t="s">
        <v>732</v>
      </c>
      <c r="C225" s="48" t="s">
        <v>733</v>
      </c>
      <c r="D225" s="48" t="str">
        <f t="shared" si="38"/>
        <v>Yes</v>
      </c>
      <c r="E225" s="103">
        <v>69773004.509747013</v>
      </c>
      <c r="F225" s="103">
        <v>46622079.139616936</v>
      </c>
      <c r="G225" s="103">
        <v>1178257.8199999998</v>
      </c>
      <c r="H225" s="103">
        <v>4847729.399999585</v>
      </c>
      <c r="I225" s="103">
        <v>3776201</v>
      </c>
      <c r="J225" s="103">
        <v>164682</v>
      </c>
      <c r="K225" s="103">
        <f t="shared" si="39"/>
        <v>74727463.329747006</v>
      </c>
      <c r="L225" s="104">
        <f t="shared" si="40"/>
        <v>126361953.86936353</v>
      </c>
      <c r="M225" s="105">
        <v>42299626.949999996</v>
      </c>
      <c r="N225" s="105">
        <v>16788593.389999997</v>
      </c>
      <c r="O225" s="105">
        <v>-2361455.0713193468</v>
      </c>
      <c r="P225" s="105">
        <v>16848054.07</v>
      </c>
      <c r="Q225" s="105">
        <v>0</v>
      </c>
      <c r="R225" s="104">
        <f t="shared" si="36"/>
        <v>27813027.951319344</v>
      </c>
      <c r="S225" s="105">
        <f t="shared" si="37"/>
        <v>44601621.341319337</v>
      </c>
      <c r="T225" s="103">
        <v>86542284.750000075</v>
      </c>
      <c r="U225" s="103">
        <v>172858403.63002557</v>
      </c>
      <c r="V225" s="103">
        <v>382018461</v>
      </c>
      <c r="W225" s="103">
        <v>946553264</v>
      </c>
      <c r="X225" s="103">
        <f t="shared" si="41"/>
        <v>170963575.21068287</v>
      </c>
      <c r="Y225" s="103">
        <f t="shared" si="42"/>
        <v>508380414.86936355</v>
      </c>
      <c r="Z225" s="103">
        <f t="shared" si="43"/>
        <v>11814821.420253068</v>
      </c>
      <c r="AA225" s="103">
        <f t="shared" si="44"/>
        <v>946553264</v>
      </c>
      <c r="AB225" s="106">
        <f t="shared" si="45"/>
        <v>0.33629064025728583</v>
      </c>
      <c r="AC225" s="106">
        <f t="shared" si="46"/>
        <v>1.2481940393217077E-2</v>
      </c>
      <c r="AD225" s="107">
        <f t="shared" si="47"/>
        <v>0.34877258065050293</v>
      </c>
    </row>
    <row r="226" spans="2:30" x14ac:dyDescent="0.2">
      <c r="B226" s="102" t="s">
        <v>735</v>
      </c>
      <c r="C226" s="48" t="s">
        <v>736</v>
      </c>
      <c r="D226" s="48" t="str">
        <f t="shared" si="38"/>
        <v>No</v>
      </c>
      <c r="E226" s="103">
        <v>0</v>
      </c>
      <c r="F226" s="103">
        <v>0</v>
      </c>
      <c r="G226" s="103">
        <v>23524</v>
      </c>
      <c r="H226" s="103">
        <v>435703.18000000005</v>
      </c>
      <c r="I226" s="103">
        <v>183760</v>
      </c>
      <c r="J226" s="103">
        <v>29581.579999999998</v>
      </c>
      <c r="K226" s="103">
        <f t="shared" si="39"/>
        <v>207284</v>
      </c>
      <c r="L226" s="104">
        <f t="shared" si="40"/>
        <v>672568.76</v>
      </c>
      <c r="M226" s="105">
        <v>31399911.730000004</v>
      </c>
      <c r="N226" s="105">
        <v>9313547.2300000004</v>
      </c>
      <c r="O226" s="105">
        <v>9599663.7498241868</v>
      </c>
      <c r="P226" s="105">
        <v>0</v>
      </c>
      <c r="Q226" s="105">
        <v>0</v>
      </c>
      <c r="R226" s="104">
        <f t="shared" si="36"/>
        <v>21800247.980175816</v>
      </c>
      <c r="S226" s="105">
        <f t="shared" si="37"/>
        <v>31113795.210175816</v>
      </c>
      <c r="T226" s="103">
        <v>44013939</v>
      </c>
      <c r="U226" s="103">
        <v>59379047</v>
      </c>
      <c r="V226" s="103">
        <v>382753389</v>
      </c>
      <c r="W226" s="103">
        <v>571132408</v>
      </c>
      <c r="X226" s="103">
        <f t="shared" si="41"/>
        <v>31786363.970175818</v>
      </c>
      <c r="Y226" s="103">
        <f t="shared" si="42"/>
        <v>383425957.75999999</v>
      </c>
      <c r="Z226" s="103">
        <f t="shared" si="43"/>
        <v>43806655</v>
      </c>
      <c r="AA226" s="103">
        <f t="shared" si="44"/>
        <v>571132408</v>
      </c>
      <c r="AB226" s="106">
        <f t="shared" si="45"/>
        <v>8.2900918226491177E-2</v>
      </c>
      <c r="AC226" s="106">
        <f t="shared" si="46"/>
        <v>7.6701399511547239E-2</v>
      </c>
      <c r="AD226" s="107">
        <f t="shared" si="47"/>
        <v>0.1596023177380384</v>
      </c>
    </row>
    <row r="227" spans="2:30" x14ac:dyDescent="0.2">
      <c r="B227" s="102" t="s">
        <v>737</v>
      </c>
      <c r="C227" s="48" t="s">
        <v>738</v>
      </c>
      <c r="D227" s="48" t="str">
        <f t="shared" si="38"/>
        <v>Yes</v>
      </c>
      <c r="E227" s="103">
        <v>0</v>
      </c>
      <c r="F227" s="103">
        <v>0</v>
      </c>
      <c r="G227" s="103">
        <v>0</v>
      </c>
      <c r="H227" s="103">
        <v>0</v>
      </c>
      <c r="I227" s="103">
        <v>0</v>
      </c>
      <c r="J227" s="103">
        <v>0</v>
      </c>
      <c r="K227" s="103">
        <f t="shared" si="39"/>
        <v>0</v>
      </c>
      <c r="L227" s="104">
        <f t="shared" si="40"/>
        <v>0</v>
      </c>
      <c r="M227" s="105">
        <v>803751069.71288514</v>
      </c>
      <c r="N227" s="105">
        <v>275150715.46999997</v>
      </c>
      <c r="O227" s="105">
        <v>284436374.46288502</v>
      </c>
      <c r="P227" s="105">
        <v>0</v>
      </c>
      <c r="Q227" s="105">
        <v>0</v>
      </c>
      <c r="R227" s="104">
        <f t="shared" si="36"/>
        <v>519314695.25000012</v>
      </c>
      <c r="S227" s="105">
        <f t="shared" si="37"/>
        <v>794465410.72000003</v>
      </c>
      <c r="T227" s="103">
        <v>39013235</v>
      </c>
      <c r="U227" s="103">
        <v>22258465</v>
      </c>
      <c r="V227" s="103">
        <v>2170905750</v>
      </c>
      <c r="W227" s="103">
        <v>3393989382</v>
      </c>
      <c r="X227" s="103">
        <f t="shared" si="41"/>
        <v>794465410.72000003</v>
      </c>
      <c r="Y227" s="103">
        <f t="shared" si="42"/>
        <v>2170905750</v>
      </c>
      <c r="Z227" s="103">
        <f t="shared" si="43"/>
        <v>39013235</v>
      </c>
      <c r="AA227" s="103">
        <f t="shared" si="44"/>
        <v>3393989382</v>
      </c>
      <c r="AB227" s="106">
        <f t="shared" si="45"/>
        <v>0.36596034200010757</v>
      </c>
      <c r="AC227" s="106">
        <f t="shared" si="46"/>
        <v>1.1494801724161671E-2</v>
      </c>
      <c r="AD227" s="107">
        <f t="shared" si="47"/>
        <v>0.37745514372426925</v>
      </c>
    </row>
    <row r="228" spans="2:30" x14ac:dyDescent="0.2">
      <c r="B228" s="102" t="s">
        <v>739</v>
      </c>
      <c r="C228" s="48" t="s">
        <v>740</v>
      </c>
      <c r="D228" s="48" t="str">
        <f t="shared" si="38"/>
        <v>No</v>
      </c>
      <c r="E228" s="103">
        <v>0</v>
      </c>
      <c r="F228" s="103">
        <v>0</v>
      </c>
      <c r="G228" s="103">
        <v>1951273</v>
      </c>
      <c r="H228" s="103">
        <v>2413361</v>
      </c>
      <c r="I228" s="103">
        <v>3266380.59</v>
      </c>
      <c r="J228" s="103">
        <v>6151060</v>
      </c>
      <c r="K228" s="103">
        <f t="shared" si="39"/>
        <v>5217653.59</v>
      </c>
      <c r="L228" s="104">
        <f t="shared" si="40"/>
        <v>13782074.59</v>
      </c>
      <c r="M228" s="105">
        <v>9297683.5099999998</v>
      </c>
      <c r="N228" s="105">
        <v>3601457.7199999997</v>
      </c>
      <c r="O228" s="105">
        <v>-2192663.3189245774</v>
      </c>
      <c r="P228" s="105">
        <v>0</v>
      </c>
      <c r="Q228" s="105">
        <v>-1838207.7059277636</v>
      </c>
      <c r="R228" s="104">
        <f t="shared" si="36"/>
        <v>13328554.534852341</v>
      </c>
      <c r="S228" s="105">
        <f t="shared" si="37"/>
        <v>16930012.25485234</v>
      </c>
      <c r="T228" s="103">
        <v>23780963.420000002</v>
      </c>
      <c r="U228" s="103">
        <v>22207254.140000001</v>
      </c>
      <c r="V228" s="103">
        <v>152122600</v>
      </c>
      <c r="W228" s="103">
        <v>406473551</v>
      </c>
      <c r="X228" s="103">
        <f t="shared" si="41"/>
        <v>30712086.844852339</v>
      </c>
      <c r="Y228" s="103">
        <f t="shared" si="42"/>
        <v>165904674.59</v>
      </c>
      <c r="Z228" s="103">
        <f t="shared" si="43"/>
        <v>18563309.830000002</v>
      </c>
      <c r="AA228" s="103">
        <f t="shared" si="44"/>
        <v>406473551</v>
      </c>
      <c r="AB228" s="106">
        <f t="shared" si="45"/>
        <v>0.18511887576857661</v>
      </c>
      <c r="AC228" s="106">
        <f t="shared" si="46"/>
        <v>4.5669170317062038E-2</v>
      </c>
      <c r="AD228" s="107">
        <f t="shared" si="47"/>
        <v>0.23078804608563863</v>
      </c>
    </row>
    <row r="229" spans="2:30" x14ac:dyDescent="0.2">
      <c r="B229" s="102" t="s">
        <v>742</v>
      </c>
      <c r="C229" s="48" t="s">
        <v>743</v>
      </c>
      <c r="D229" s="48" t="str">
        <f t="shared" si="38"/>
        <v>No</v>
      </c>
      <c r="E229" s="103">
        <v>0</v>
      </c>
      <c r="F229" s="103">
        <v>0</v>
      </c>
      <c r="G229" s="103">
        <v>2734.9</v>
      </c>
      <c r="H229" s="103">
        <v>0</v>
      </c>
      <c r="I229" s="103">
        <v>1435755.15</v>
      </c>
      <c r="J229" s="103">
        <v>979</v>
      </c>
      <c r="K229" s="103">
        <f t="shared" si="39"/>
        <v>1438490.0499999998</v>
      </c>
      <c r="L229" s="104">
        <f t="shared" si="40"/>
        <v>1439469.0499999998</v>
      </c>
      <c r="M229" s="105">
        <v>74211614.770000011</v>
      </c>
      <c r="N229" s="105">
        <v>6716424.2799999993</v>
      </c>
      <c r="O229" s="105">
        <v>27218867.484514982</v>
      </c>
      <c r="P229" s="105">
        <v>0</v>
      </c>
      <c r="Q229" s="105">
        <v>0</v>
      </c>
      <c r="R229" s="104">
        <f t="shared" si="36"/>
        <v>46992747.285485029</v>
      </c>
      <c r="S229" s="105">
        <f t="shared" si="37"/>
        <v>53709171.56548503</v>
      </c>
      <c r="T229" s="103">
        <v>124380236.98</v>
      </c>
      <c r="U229" s="103">
        <v>73776125.459999993</v>
      </c>
      <c r="V229" s="103">
        <v>1058377664</v>
      </c>
      <c r="W229" s="103">
        <v>2315734592</v>
      </c>
      <c r="X229" s="103">
        <f t="shared" si="41"/>
        <v>55148640.615485027</v>
      </c>
      <c r="Y229" s="103">
        <f t="shared" si="42"/>
        <v>1059817133.05</v>
      </c>
      <c r="Z229" s="103">
        <f t="shared" si="43"/>
        <v>122941746.93000001</v>
      </c>
      <c r="AA229" s="103">
        <f t="shared" si="44"/>
        <v>2315734592</v>
      </c>
      <c r="AB229" s="106">
        <f t="shared" si="45"/>
        <v>5.2035996490050355E-2</v>
      </c>
      <c r="AC229" s="106">
        <f t="shared" si="46"/>
        <v>5.3089739797780769E-2</v>
      </c>
      <c r="AD229" s="107">
        <f t="shared" si="47"/>
        <v>0.10512573628783112</v>
      </c>
    </row>
    <row r="230" spans="2:30" x14ac:dyDescent="0.2">
      <c r="B230" s="102" t="s">
        <v>745</v>
      </c>
      <c r="C230" s="48" t="s">
        <v>746</v>
      </c>
      <c r="D230" s="48" t="str">
        <f t="shared" si="38"/>
        <v>No</v>
      </c>
      <c r="E230" s="103">
        <v>0</v>
      </c>
      <c r="F230" s="103">
        <v>0</v>
      </c>
      <c r="G230" s="103">
        <v>0</v>
      </c>
      <c r="H230" s="103">
        <v>0</v>
      </c>
      <c r="I230" s="103">
        <v>0</v>
      </c>
      <c r="J230" s="103">
        <v>0</v>
      </c>
      <c r="K230" s="103">
        <f t="shared" si="39"/>
        <v>0</v>
      </c>
      <c r="L230" s="104">
        <f t="shared" si="40"/>
        <v>0</v>
      </c>
      <c r="M230" s="105">
        <v>23190397.32</v>
      </c>
      <c r="N230" s="105">
        <v>17672754.460000001</v>
      </c>
      <c r="O230" s="105">
        <v>3315691.7144541973</v>
      </c>
      <c r="P230" s="105">
        <v>0</v>
      </c>
      <c r="Q230" s="105">
        <v>0</v>
      </c>
      <c r="R230" s="104">
        <f t="shared" si="36"/>
        <v>19874705.605545804</v>
      </c>
      <c r="S230" s="105">
        <f t="shared" si="37"/>
        <v>37547460.065545805</v>
      </c>
      <c r="T230" s="103">
        <v>0</v>
      </c>
      <c r="U230" s="103">
        <v>0</v>
      </c>
      <c r="V230" s="103">
        <v>619412569</v>
      </c>
      <c r="W230" s="103">
        <v>1758760811</v>
      </c>
      <c r="X230" s="103">
        <f t="shared" si="41"/>
        <v>37547460.065545805</v>
      </c>
      <c r="Y230" s="103">
        <f t="shared" si="42"/>
        <v>619412569</v>
      </c>
      <c r="Z230" s="103">
        <f t="shared" si="43"/>
        <v>0</v>
      </c>
      <c r="AA230" s="103">
        <f t="shared" si="44"/>
        <v>1758760811</v>
      </c>
      <c r="AB230" s="106">
        <f t="shared" si="45"/>
        <v>6.061785301864904E-2</v>
      </c>
      <c r="AC230" s="106">
        <f t="shared" si="46"/>
        <v>0</v>
      </c>
      <c r="AD230" s="107">
        <f t="shared" si="47"/>
        <v>6.061785301864904E-2</v>
      </c>
    </row>
    <row r="231" spans="2:30" x14ac:dyDescent="0.2">
      <c r="B231" s="102" t="s">
        <v>748</v>
      </c>
      <c r="C231" s="48" t="s">
        <v>749</v>
      </c>
      <c r="D231" s="48" t="str">
        <f t="shared" si="38"/>
        <v>Yes</v>
      </c>
      <c r="E231" s="103">
        <v>724517</v>
      </c>
      <c r="F231" s="103">
        <v>0</v>
      </c>
      <c r="G231" s="103">
        <v>0</v>
      </c>
      <c r="H231" s="103">
        <v>0</v>
      </c>
      <c r="I231" s="103">
        <v>79273</v>
      </c>
      <c r="J231" s="103">
        <v>3672755</v>
      </c>
      <c r="K231" s="103">
        <f t="shared" si="39"/>
        <v>803790</v>
      </c>
      <c r="L231" s="104">
        <f t="shared" si="40"/>
        <v>4476545</v>
      </c>
      <c r="M231" s="105">
        <v>-70606.010000000009</v>
      </c>
      <c r="N231" s="105">
        <v>1040986.43</v>
      </c>
      <c r="O231" s="105">
        <v>-233513.47975702793</v>
      </c>
      <c r="P231" s="105">
        <v>0</v>
      </c>
      <c r="Q231" s="105">
        <v>36548.260617237742</v>
      </c>
      <c r="R231" s="104">
        <f t="shared" si="36"/>
        <v>126359.20913979018</v>
      </c>
      <c r="S231" s="105">
        <f t="shared" si="37"/>
        <v>1167345.6391397903</v>
      </c>
      <c r="T231" s="103">
        <v>939330</v>
      </c>
      <c r="U231" s="103">
        <v>4750428</v>
      </c>
      <c r="V231" s="103">
        <v>18961321</v>
      </c>
      <c r="W231" s="103">
        <v>8752182</v>
      </c>
      <c r="X231" s="103">
        <f t="shared" si="41"/>
        <v>5643890.6391397901</v>
      </c>
      <c r="Y231" s="103">
        <f t="shared" si="42"/>
        <v>23437866</v>
      </c>
      <c r="Z231" s="103">
        <f t="shared" si="43"/>
        <v>135540</v>
      </c>
      <c r="AA231" s="103">
        <f t="shared" si="44"/>
        <v>8752182</v>
      </c>
      <c r="AB231" s="106">
        <f t="shared" si="45"/>
        <v>0.24080224023551419</v>
      </c>
      <c r="AC231" s="106">
        <f t="shared" si="46"/>
        <v>1.548642384264861E-2</v>
      </c>
      <c r="AD231" s="107">
        <f t="shared" si="47"/>
        <v>0.25628866407816281</v>
      </c>
    </row>
    <row r="232" spans="2:30" x14ac:dyDescent="0.2">
      <c r="B232" s="102" t="s">
        <v>751</v>
      </c>
      <c r="C232" s="48" t="s">
        <v>752</v>
      </c>
      <c r="D232" s="48" t="str">
        <f t="shared" si="38"/>
        <v>No</v>
      </c>
      <c r="E232" s="103">
        <v>0</v>
      </c>
      <c r="F232" s="103">
        <v>0</v>
      </c>
      <c r="G232" s="103">
        <v>0</v>
      </c>
      <c r="H232" s="103">
        <v>0</v>
      </c>
      <c r="I232" s="103">
        <v>0</v>
      </c>
      <c r="J232" s="103">
        <v>0</v>
      </c>
      <c r="K232" s="103">
        <f t="shared" si="39"/>
        <v>0</v>
      </c>
      <c r="L232" s="104">
        <f t="shared" si="40"/>
        <v>0</v>
      </c>
      <c r="M232" s="105">
        <v>23700.549999999996</v>
      </c>
      <c r="N232" s="105">
        <v>2146615.16</v>
      </c>
      <c r="O232" s="105">
        <v>38902.136830106894</v>
      </c>
      <c r="P232" s="105">
        <v>0</v>
      </c>
      <c r="Q232" s="105">
        <v>35753.067427876354</v>
      </c>
      <c r="R232" s="104">
        <f t="shared" si="36"/>
        <v>-50954.654257983253</v>
      </c>
      <c r="S232" s="105">
        <f t="shared" si="37"/>
        <v>2095660.5057420169</v>
      </c>
      <c r="T232" s="103">
        <v>0</v>
      </c>
      <c r="U232" s="103">
        <v>0</v>
      </c>
      <c r="V232" s="103">
        <v>64916924</v>
      </c>
      <c r="W232" s="103">
        <v>42663311</v>
      </c>
      <c r="X232" s="103">
        <f t="shared" si="41"/>
        <v>2095660.5057420169</v>
      </c>
      <c r="Y232" s="103">
        <f t="shared" si="42"/>
        <v>64916924</v>
      </c>
      <c r="Z232" s="103">
        <f t="shared" si="43"/>
        <v>0</v>
      </c>
      <c r="AA232" s="103">
        <f t="shared" si="44"/>
        <v>42663311</v>
      </c>
      <c r="AB232" s="106">
        <f t="shared" si="45"/>
        <v>3.2282190476893464E-2</v>
      </c>
      <c r="AC232" s="106">
        <f t="shared" si="46"/>
        <v>0</v>
      </c>
      <c r="AD232" s="107">
        <f t="shared" si="47"/>
        <v>3.2282190476893464E-2</v>
      </c>
    </row>
    <row r="233" spans="2:30" x14ac:dyDescent="0.2">
      <c r="B233" s="102" t="s">
        <v>753</v>
      </c>
      <c r="C233" s="48" t="s">
        <v>754</v>
      </c>
      <c r="D233" s="48" t="str">
        <f t="shared" si="38"/>
        <v>No</v>
      </c>
      <c r="E233" s="103">
        <v>0</v>
      </c>
      <c r="F233" s="103">
        <v>0</v>
      </c>
      <c r="G233" s="103">
        <v>48854</v>
      </c>
      <c r="H233" s="103">
        <v>23991</v>
      </c>
      <c r="I233" s="103">
        <v>0</v>
      </c>
      <c r="J233" s="103">
        <v>6644.66</v>
      </c>
      <c r="K233" s="103">
        <f t="shared" si="39"/>
        <v>48854</v>
      </c>
      <c r="L233" s="104">
        <f t="shared" si="40"/>
        <v>79489.66</v>
      </c>
      <c r="M233" s="105">
        <v>13977038.250000002</v>
      </c>
      <c r="N233" s="105">
        <v>15187307.630000001</v>
      </c>
      <c r="O233" s="105">
        <v>-4948343.679183837</v>
      </c>
      <c r="P233" s="105">
        <v>0</v>
      </c>
      <c r="Q233" s="105">
        <v>0</v>
      </c>
      <c r="R233" s="104">
        <f t="shared" si="36"/>
        <v>18925381.929183841</v>
      </c>
      <c r="S233" s="105">
        <f t="shared" si="37"/>
        <v>34112689.559183843</v>
      </c>
      <c r="T233" s="103">
        <v>27753811</v>
      </c>
      <c r="U233" s="103">
        <v>24920851</v>
      </c>
      <c r="V233" s="103">
        <v>287954370</v>
      </c>
      <c r="W233" s="103">
        <v>491418120</v>
      </c>
      <c r="X233" s="103">
        <f t="shared" si="41"/>
        <v>34192179.21918384</v>
      </c>
      <c r="Y233" s="103">
        <f t="shared" si="42"/>
        <v>288033859.66000003</v>
      </c>
      <c r="Z233" s="103">
        <f t="shared" si="43"/>
        <v>27704957</v>
      </c>
      <c r="AA233" s="103">
        <f t="shared" si="44"/>
        <v>491418120</v>
      </c>
      <c r="AB233" s="106">
        <f t="shared" si="45"/>
        <v>0.11870888811317135</v>
      </c>
      <c r="AC233" s="106">
        <f t="shared" si="46"/>
        <v>5.6377564994957857E-2</v>
      </c>
      <c r="AD233" s="107">
        <f t="shared" si="47"/>
        <v>0.1750864531081292</v>
      </c>
    </row>
    <row r="234" spans="2:30" x14ac:dyDescent="0.2">
      <c r="B234" s="102" t="s">
        <v>755</v>
      </c>
      <c r="C234" s="48" t="s">
        <v>756</v>
      </c>
      <c r="D234" s="48" t="str">
        <f t="shared" si="38"/>
        <v>No</v>
      </c>
      <c r="E234" s="103">
        <v>0</v>
      </c>
      <c r="F234" s="103">
        <v>0</v>
      </c>
      <c r="G234" s="103">
        <v>59091</v>
      </c>
      <c r="H234" s="103">
        <v>1106</v>
      </c>
      <c r="I234" s="103">
        <v>29807</v>
      </c>
      <c r="J234" s="103">
        <v>33231</v>
      </c>
      <c r="K234" s="103">
        <f t="shared" si="39"/>
        <v>88898</v>
      </c>
      <c r="L234" s="104">
        <f t="shared" si="40"/>
        <v>123235</v>
      </c>
      <c r="M234" s="105">
        <v>12501723.66</v>
      </c>
      <c r="N234" s="105">
        <v>12288918.68</v>
      </c>
      <c r="O234" s="105">
        <v>-2895791.3133917311</v>
      </c>
      <c r="P234" s="105">
        <v>0</v>
      </c>
      <c r="Q234" s="105">
        <v>0</v>
      </c>
      <c r="R234" s="104">
        <f t="shared" si="36"/>
        <v>15397514.97339173</v>
      </c>
      <c r="S234" s="105">
        <f t="shared" si="37"/>
        <v>27686433.65339173</v>
      </c>
      <c r="T234" s="103">
        <v>36367197</v>
      </c>
      <c r="U234" s="103">
        <v>32510176</v>
      </c>
      <c r="V234" s="103">
        <v>366790780</v>
      </c>
      <c r="W234" s="103">
        <v>650232957</v>
      </c>
      <c r="X234" s="103">
        <f t="shared" si="41"/>
        <v>27809668.65339173</v>
      </c>
      <c r="Y234" s="103">
        <f t="shared" si="42"/>
        <v>366914015</v>
      </c>
      <c r="Z234" s="103">
        <f t="shared" si="43"/>
        <v>36278299</v>
      </c>
      <c r="AA234" s="103">
        <f t="shared" si="44"/>
        <v>650232957</v>
      </c>
      <c r="AB234" s="106">
        <f t="shared" si="45"/>
        <v>7.5793421664178545E-2</v>
      </c>
      <c r="AC234" s="106">
        <f t="shared" si="46"/>
        <v>5.5792771820392363E-2</v>
      </c>
      <c r="AD234" s="107">
        <f t="shared" si="47"/>
        <v>0.1315861934845709</v>
      </c>
    </row>
    <row r="235" spans="2:30" x14ac:dyDescent="0.2">
      <c r="B235" s="102" t="s">
        <v>757</v>
      </c>
      <c r="C235" s="48" t="s">
        <v>453</v>
      </c>
      <c r="D235" s="48" t="str">
        <f t="shared" si="38"/>
        <v>No</v>
      </c>
      <c r="E235" s="103">
        <v>0</v>
      </c>
      <c r="F235" s="103">
        <v>0</v>
      </c>
      <c r="G235" s="103">
        <v>0</v>
      </c>
      <c r="H235" s="103">
        <v>0</v>
      </c>
      <c r="I235" s="103">
        <v>0</v>
      </c>
      <c r="J235" s="103">
        <v>0</v>
      </c>
      <c r="K235" s="103">
        <f t="shared" si="39"/>
        <v>0</v>
      </c>
      <c r="L235" s="104">
        <f t="shared" si="40"/>
        <v>0</v>
      </c>
      <c r="M235" s="105">
        <v>-109991.54000000002</v>
      </c>
      <c r="N235" s="105">
        <v>1137979.94</v>
      </c>
      <c r="O235" s="105">
        <v>-159750.81835756439</v>
      </c>
      <c r="P235" s="105">
        <v>0</v>
      </c>
      <c r="Q235" s="105">
        <v>9759.0102207810669</v>
      </c>
      <c r="R235" s="104">
        <f t="shared" si="36"/>
        <v>40000.268136783299</v>
      </c>
      <c r="S235" s="105">
        <f t="shared" si="37"/>
        <v>1177980.2081367832</v>
      </c>
      <c r="T235" s="103">
        <v>0</v>
      </c>
      <c r="U235" s="103">
        <v>0</v>
      </c>
      <c r="V235" s="103">
        <v>17404268</v>
      </c>
      <c r="W235" s="103">
        <v>8909695</v>
      </c>
      <c r="X235" s="103">
        <f t="shared" si="41"/>
        <v>1177980.2081367832</v>
      </c>
      <c r="Y235" s="103">
        <f t="shared" si="42"/>
        <v>17404268</v>
      </c>
      <c r="Z235" s="103">
        <f t="shared" si="43"/>
        <v>0</v>
      </c>
      <c r="AA235" s="103">
        <f t="shared" si="44"/>
        <v>8909695</v>
      </c>
      <c r="AB235" s="106">
        <f t="shared" si="45"/>
        <v>6.7683410077159417E-2</v>
      </c>
      <c r="AC235" s="106">
        <f t="shared" si="46"/>
        <v>0</v>
      </c>
      <c r="AD235" s="107">
        <f t="shared" si="47"/>
        <v>6.7683410077159417E-2</v>
      </c>
    </row>
    <row r="236" spans="2:30" x14ac:dyDescent="0.2">
      <c r="B236" s="102" t="s">
        <v>760</v>
      </c>
      <c r="C236" s="48" t="s">
        <v>761</v>
      </c>
      <c r="D236" s="48" t="str">
        <f t="shared" si="38"/>
        <v>No</v>
      </c>
      <c r="E236" s="103">
        <v>0</v>
      </c>
      <c r="F236" s="103">
        <v>0</v>
      </c>
      <c r="G236" s="103">
        <v>0</v>
      </c>
      <c r="H236" s="103">
        <v>0</v>
      </c>
      <c r="I236" s="103">
        <v>0</v>
      </c>
      <c r="J236" s="103">
        <v>0</v>
      </c>
      <c r="K236" s="103">
        <f t="shared" si="39"/>
        <v>0</v>
      </c>
      <c r="L236" s="104">
        <f t="shared" si="40"/>
        <v>0</v>
      </c>
      <c r="M236" s="105">
        <v>-458951.72000000003</v>
      </c>
      <c r="N236" s="105">
        <v>1486515.26</v>
      </c>
      <c r="O236" s="105">
        <v>-477074.57040051039</v>
      </c>
      <c r="P236" s="105">
        <v>0</v>
      </c>
      <c r="Q236" s="105">
        <v>10300.270775694193</v>
      </c>
      <c r="R236" s="104">
        <f t="shared" si="36"/>
        <v>7822.5796248161678</v>
      </c>
      <c r="S236" s="105">
        <f t="shared" si="37"/>
        <v>1494337.8396248161</v>
      </c>
      <c r="T236" s="103">
        <v>0</v>
      </c>
      <c r="U236" s="103">
        <v>0</v>
      </c>
      <c r="V236" s="103">
        <v>35250501</v>
      </c>
      <c r="W236" s="103">
        <v>10335789</v>
      </c>
      <c r="X236" s="103">
        <f t="shared" si="41"/>
        <v>1494337.8396248161</v>
      </c>
      <c r="Y236" s="103">
        <f t="shared" si="42"/>
        <v>35250501</v>
      </c>
      <c r="Z236" s="103">
        <f t="shared" si="43"/>
        <v>0</v>
      </c>
      <c r="AA236" s="103">
        <f t="shared" si="44"/>
        <v>10335789</v>
      </c>
      <c r="AB236" s="106">
        <f t="shared" si="45"/>
        <v>4.2391960319225423E-2</v>
      </c>
      <c r="AC236" s="106">
        <f t="shared" si="46"/>
        <v>0</v>
      </c>
      <c r="AD236" s="107">
        <f t="shared" si="47"/>
        <v>4.2391960319225423E-2</v>
      </c>
    </row>
    <row r="237" spans="2:30" x14ac:dyDescent="0.2">
      <c r="B237" s="102" t="s">
        <v>763</v>
      </c>
      <c r="C237" s="48" t="s">
        <v>764</v>
      </c>
      <c r="D237" s="48" t="str">
        <f t="shared" si="38"/>
        <v>No</v>
      </c>
      <c r="E237" s="103">
        <v>0</v>
      </c>
      <c r="F237" s="103">
        <v>0</v>
      </c>
      <c r="G237" s="103">
        <v>38300</v>
      </c>
      <c r="H237" s="103">
        <v>0</v>
      </c>
      <c r="I237" s="103">
        <v>7641</v>
      </c>
      <c r="J237" s="103">
        <v>0</v>
      </c>
      <c r="K237" s="103">
        <f t="shared" si="39"/>
        <v>45941</v>
      </c>
      <c r="L237" s="104">
        <f t="shared" si="40"/>
        <v>45941</v>
      </c>
      <c r="M237" s="105">
        <v>225276.24</v>
      </c>
      <c r="N237" s="105">
        <v>815941.99</v>
      </c>
      <c r="O237" s="105">
        <v>-42001.074925074834</v>
      </c>
      <c r="P237" s="105">
        <v>0</v>
      </c>
      <c r="Q237" s="105">
        <v>48926.672680300609</v>
      </c>
      <c r="R237" s="104">
        <f t="shared" si="36"/>
        <v>218350.64224477421</v>
      </c>
      <c r="S237" s="105">
        <f t="shared" si="37"/>
        <v>1034292.6322447741</v>
      </c>
      <c r="T237" s="103">
        <v>1121352.3899999999</v>
      </c>
      <c r="U237" s="103">
        <v>4608477.6800000397</v>
      </c>
      <c r="V237" s="103">
        <v>20131279</v>
      </c>
      <c r="W237" s="103">
        <v>19852525</v>
      </c>
      <c r="X237" s="103">
        <f t="shared" si="41"/>
        <v>1080233.6322447741</v>
      </c>
      <c r="Y237" s="103">
        <f t="shared" si="42"/>
        <v>20177220</v>
      </c>
      <c r="Z237" s="103">
        <f t="shared" si="43"/>
        <v>1075411.3899999999</v>
      </c>
      <c r="AA237" s="103">
        <f t="shared" si="44"/>
        <v>19852525</v>
      </c>
      <c r="AB237" s="106">
        <f t="shared" si="45"/>
        <v>5.3537287705876929E-2</v>
      </c>
      <c r="AC237" s="106">
        <f t="shared" si="46"/>
        <v>5.4170005578635459E-2</v>
      </c>
      <c r="AD237" s="107">
        <f t="shared" si="47"/>
        <v>0.1077072932845124</v>
      </c>
    </row>
    <row r="238" spans="2:30" x14ac:dyDescent="0.2">
      <c r="B238" s="102" t="s">
        <v>767</v>
      </c>
      <c r="C238" s="48" t="s">
        <v>768</v>
      </c>
      <c r="D238" s="48" t="str">
        <f t="shared" si="38"/>
        <v>No</v>
      </c>
      <c r="E238" s="103">
        <v>0</v>
      </c>
      <c r="F238" s="103">
        <v>0</v>
      </c>
      <c r="G238" s="103">
        <v>0</v>
      </c>
      <c r="H238" s="103">
        <v>0</v>
      </c>
      <c r="I238" s="103">
        <v>0</v>
      </c>
      <c r="J238" s="103">
        <v>0</v>
      </c>
      <c r="K238" s="103">
        <f t="shared" si="39"/>
        <v>0</v>
      </c>
      <c r="L238" s="104">
        <f t="shared" si="40"/>
        <v>0</v>
      </c>
      <c r="M238" s="105">
        <v>1866077.78</v>
      </c>
      <c r="N238" s="105">
        <v>76967.27</v>
      </c>
      <c r="O238" s="105">
        <v>965530.65490909328</v>
      </c>
      <c r="P238" s="105">
        <v>0</v>
      </c>
      <c r="Q238" s="105">
        <v>0</v>
      </c>
      <c r="R238" s="104">
        <f t="shared" si="36"/>
        <v>900547.12509090675</v>
      </c>
      <c r="S238" s="105">
        <f t="shared" si="37"/>
        <v>977514.39509090676</v>
      </c>
      <c r="T238" s="103">
        <v>0</v>
      </c>
      <c r="U238" s="103">
        <v>0</v>
      </c>
      <c r="V238" s="103">
        <v>220006489</v>
      </c>
      <c r="W238" s="103">
        <v>201972699</v>
      </c>
      <c r="X238" s="103">
        <f t="shared" si="41"/>
        <v>977514.39509090676</v>
      </c>
      <c r="Y238" s="103">
        <f t="shared" si="42"/>
        <v>220006489</v>
      </c>
      <c r="Z238" s="103">
        <f t="shared" si="43"/>
        <v>0</v>
      </c>
      <c r="AA238" s="103">
        <f t="shared" si="44"/>
        <v>201972699</v>
      </c>
      <c r="AB238" s="106">
        <f t="shared" si="45"/>
        <v>4.443116198681334E-3</v>
      </c>
      <c r="AC238" s="106">
        <f t="shared" si="46"/>
        <v>0</v>
      </c>
      <c r="AD238" s="107">
        <f t="shared" si="47"/>
        <v>4.443116198681334E-3</v>
      </c>
    </row>
    <row r="239" spans="2:30" x14ac:dyDescent="0.2">
      <c r="B239" s="102" t="s">
        <v>770</v>
      </c>
      <c r="C239" s="48" t="s">
        <v>771</v>
      </c>
      <c r="D239" s="48" t="str">
        <f t="shared" si="38"/>
        <v>No</v>
      </c>
      <c r="E239" s="103">
        <v>0</v>
      </c>
      <c r="F239" s="103">
        <v>0</v>
      </c>
      <c r="G239" s="103">
        <v>0</v>
      </c>
      <c r="H239" s="103">
        <v>0</v>
      </c>
      <c r="I239" s="103">
        <v>0</v>
      </c>
      <c r="J239" s="103">
        <v>0</v>
      </c>
      <c r="K239" s="103">
        <f t="shared" si="39"/>
        <v>0</v>
      </c>
      <c r="L239" s="104">
        <f t="shared" si="40"/>
        <v>0</v>
      </c>
      <c r="M239" s="105">
        <v>-8765.8100000000013</v>
      </c>
      <c r="N239" s="105">
        <v>248634.61000000002</v>
      </c>
      <c r="O239" s="105">
        <v>-87232.423981918793</v>
      </c>
      <c r="P239" s="105">
        <v>0</v>
      </c>
      <c r="Q239" s="105">
        <v>18642.121443478631</v>
      </c>
      <c r="R239" s="104">
        <f t="shared" si="36"/>
        <v>59824.492538440165</v>
      </c>
      <c r="S239" s="105">
        <f t="shared" si="37"/>
        <v>308459.1025384402</v>
      </c>
      <c r="T239" s="103">
        <v>239820</v>
      </c>
      <c r="U239" s="103">
        <v>877721</v>
      </c>
      <c r="V239" s="103">
        <v>6200554</v>
      </c>
      <c r="W239" s="103">
        <v>2770487</v>
      </c>
      <c r="X239" s="103">
        <f t="shared" si="41"/>
        <v>308459.1025384402</v>
      </c>
      <c r="Y239" s="103">
        <f t="shared" si="42"/>
        <v>6200554</v>
      </c>
      <c r="Z239" s="103">
        <f t="shared" si="43"/>
        <v>239820</v>
      </c>
      <c r="AA239" s="103">
        <f t="shared" si="44"/>
        <v>2770487</v>
      </c>
      <c r="AB239" s="106">
        <f t="shared" si="45"/>
        <v>4.9747023014143604E-2</v>
      </c>
      <c r="AC239" s="106">
        <f t="shared" si="46"/>
        <v>8.6562398596347859E-2</v>
      </c>
      <c r="AD239" s="107">
        <f t="shared" si="47"/>
        <v>0.13630942161049148</v>
      </c>
    </row>
    <row r="240" spans="2:30" x14ac:dyDescent="0.2">
      <c r="B240" s="102" t="s">
        <v>772</v>
      </c>
      <c r="C240" s="48" t="s">
        <v>773</v>
      </c>
      <c r="D240" s="48" t="str">
        <f t="shared" si="38"/>
        <v>No</v>
      </c>
      <c r="E240" s="103">
        <v>0</v>
      </c>
      <c r="F240" s="103">
        <v>0</v>
      </c>
      <c r="G240" s="103">
        <v>60850.3</v>
      </c>
      <c r="H240" s="103">
        <v>0</v>
      </c>
      <c r="I240" s="103">
        <v>134665.00999999998</v>
      </c>
      <c r="J240" s="103">
        <v>0</v>
      </c>
      <c r="K240" s="103">
        <f t="shared" si="39"/>
        <v>195515.31</v>
      </c>
      <c r="L240" s="104">
        <f t="shared" si="40"/>
        <v>195515.31</v>
      </c>
      <c r="M240" s="105">
        <v>8478058.1500000004</v>
      </c>
      <c r="N240" s="105">
        <v>2424632.4699999997</v>
      </c>
      <c r="O240" s="105">
        <v>2639028.5174062238</v>
      </c>
      <c r="P240" s="105">
        <v>0</v>
      </c>
      <c r="Q240" s="105">
        <v>0</v>
      </c>
      <c r="R240" s="104">
        <f t="shared" si="36"/>
        <v>5839029.632593777</v>
      </c>
      <c r="S240" s="105">
        <f t="shared" si="37"/>
        <v>8263662.1025937768</v>
      </c>
      <c r="T240" s="103">
        <v>4357282.1800000016</v>
      </c>
      <c r="U240" s="103">
        <v>2126720.4699999988</v>
      </c>
      <c r="V240" s="103">
        <v>104978951</v>
      </c>
      <c r="W240" s="103">
        <v>400497220</v>
      </c>
      <c r="X240" s="103">
        <f t="shared" si="41"/>
        <v>8459177.4125937764</v>
      </c>
      <c r="Y240" s="103">
        <f t="shared" si="42"/>
        <v>105174466.31</v>
      </c>
      <c r="Z240" s="103">
        <f t="shared" si="43"/>
        <v>4161766.8700000015</v>
      </c>
      <c r="AA240" s="103">
        <f t="shared" si="44"/>
        <v>400497220</v>
      </c>
      <c r="AB240" s="106">
        <f t="shared" si="45"/>
        <v>8.0429953289807912E-2</v>
      </c>
      <c r="AC240" s="106">
        <f t="shared" si="46"/>
        <v>1.0391500020899025E-2</v>
      </c>
      <c r="AD240" s="107">
        <f t="shared" si="47"/>
        <v>9.0821453310706943E-2</v>
      </c>
    </row>
    <row r="241" spans="2:30" x14ac:dyDescent="0.2">
      <c r="B241" s="102" t="s">
        <v>774</v>
      </c>
      <c r="C241" s="48" t="s">
        <v>209</v>
      </c>
      <c r="D241" s="48" t="str">
        <f t="shared" si="38"/>
        <v>No</v>
      </c>
      <c r="E241" s="103">
        <v>0</v>
      </c>
      <c r="F241" s="103">
        <v>0</v>
      </c>
      <c r="G241" s="103">
        <v>295</v>
      </c>
      <c r="H241" s="103">
        <v>15919.07</v>
      </c>
      <c r="I241" s="103">
        <v>21525.03</v>
      </c>
      <c r="J241" s="103">
        <v>0</v>
      </c>
      <c r="K241" s="103">
        <f t="shared" si="39"/>
        <v>21820.03</v>
      </c>
      <c r="L241" s="104">
        <f t="shared" si="40"/>
        <v>37739.1</v>
      </c>
      <c r="M241" s="105">
        <v>546482.66999999993</v>
      </c>
      <c r="N241" s="105">
        <v>494931.26</v>
      </c>
      <c r="O241" s="105">
        <v>405136.8078638576</v>
      </c>
      <c r="P241" s="105">
        <v>0</v>
      </c>
      <c r="Q241" s="105">
        <v>0</v>
      </c>
      <c r="R241" s="104">
        <f t="shared" si="36"/>
        <v>141345.86213614233</v>
      </c>
      <c r="S241" s="105">
        <f t="shared" si="37"/>
        <v>636277.12213614234</v>
      </c>
      <c r="T241" s="103">
        <v>1750315.6799999995</v>
      </c>
      <c r="U241" s="103">
        <v>3571479.5399999991</v>
      </c>
      <c r="V241" s="103">
        <v>29880563</v>
      </c>
      <c r="W241" s="103">
        <v>34967703</v>
      </c>
      <c r="X241" s="103">
        <f t="shared" si="41"/>
        <v>674016.22213614231</v>
      </c>
      <c r="Y241" s="103">
        <f t="shared" si="42"/>
        <v>29918302.100000001</v>
      </c>
      <c r="Z241" s="103">
        <f t="shared" si="43"/>
        <v>1728495.6499999994</v>
      </c>
      <c r="AA241" s="103">
        <f t="shared" si="44"/>
        <v>34967703</v>
      </c>
      <c r="AB241" s="106">
        <f t="shared" si="45"/>
        <v>2.2528558602132112E-2</v>
      </c>
      <c r="AC241" s="106">
        <f t="shared" si="46"/>
        <v>4.9431203702456503E-2</v>
      </c>
      <c r="AD241" s="107">
        <f t="shared" si="47"/>
        <v>7.1959762304588615E-2</v>
      </c>
    </row>
    <row r="242" spans="2:30" x14ac:dyDescent="0.2">
      <c r="B242" s="102" t="s">
        <v>777</v>
      </c>
      <c r="C242" s="48" t="s">
        <v>209</v>
      </c>
      <c r="D242" s="48" t="str">
        <f t="shared" si="38"/>
        <v>No</v>
      </c>
      <c r="E242" s="103">
        <v>0</v>
      </c>
      <c r="F242" s="103">
        <v>0</v>
      </c>
      <c r="G242" s="103">
        <v>66254.540000000008</v>
      </c>
      <c r="H242" s="103">
        <v>84486.55</v>
      </c>
      <c r="I242" s="103">
        <v>51172.56</v>
      </c>
      <c r="J242" s="103">
        <v>4681.04</v>
      </c>
      <c r="K242" s="103">
        <f t="shared" si="39"/>
        <v>117427.1</v>
      </c>
      <c r="L242" s="104">
        <f t="shared" si="40"/>
        <v>206594.69000000003</v>
      </c>
      <c r="M242" s="105">
        <v>8631388.3100000005</v>
      </c>
      <c r="N242" s="105">
        <v>1453816.45</v>
      </c>
      <c r="O242" s="105">
        <v>3185104.2684524958</v>
      </c>
      <c r="P242" s="105">
        <v>0</v>
      </c>
      <c r="Q242" s="105">
        <v>0</v>
      </c>
      <c r="R242" s="104">
        <f t="shared" si="36"/>
        <v>5446284.0415475052</v>
      </c>
      <c r="S242" s="105">
        <f t="shared" si="37"/>
        <v>6900100.4915475054</v>
      </c>
      <c r="T242" s="103">
        <v>18050096.559999999</v>
      </c>
      <c r="U242" s="103">
        <v>20006257.5</v>
      </c>
      <c r="V242" s="103">
        <v>106959139</v>
      </c>
      <c r="W242" s="103">
        <v>357081348</v>
      </c>
      <c r="X242" s="103">
        <f t="shared" si="41"/>
        <v>7106695.1815475058</v>
      </c>
      <c r="Y242" s="103">
        <f t="shared" si="42"/>
        <v>107165733.69</v>
      </c>
      <c r="Z242" s="103">
        <f t="shared" si="43"/>
        <v>17932669.459999997</v>
      </c>
      <c r="AA242" s="103">
        <f t="shared" si="44"/>
        <v>357081348</v>
      </c>
      <c r="AB242" s="106">
        <f t="shared" si="45"/>
        <v>6.6314995818580913E-2</v>
      </c>
      <c r="AC242" s="106">
        <f t="shared" si="46"/>
        <v>5.0220123678932672E-2</v>
      </c>
      <c r="AD242" s="107">
        <f t="shared" si="47"/>
        <v>0.11653511949751358</v>
      </c>
    </row>
    <row r="243" spans="2:30" x14ac:dyDescent="0.2">
      <c r="B243" s="102" t="s">
        <v>779</v>
      </c>
      <c r="C243" s="48" t="s">
        <v>780</v>
      </c>
      <c r="D243" s="48" t="str">
        <f t="shared" si="38"/>
        <v>No</v>
      </c>
      <c r="E243" s="103">
        <v>0</v>
      </c>
      <c r="F243" s="103">
        <v>0</v>
      </c>
      <c r="G243" s="103">
        <v>1341468.7699999998</v>
      </c>
      <c r="H243" s="103">
        <v>321367.53999999992</v>
      </c>
      <c r="I243" s="103">
        <v>1349912</v>
      </c>
      <c r="J243" s="103">
        <v>593993.66</v>
      </c>
      <c r="K243" s="103">
        <f t="shared" si="39"/>
        <v>2691380.7699999996</v>
      </c>
      <c r="L243" s="104">
        <f t="shared" si="40"/>
        <v>3606741.9699999997</v>
      </c>
      <c r="M243" s="105">
        <v>128837408.41999999</v>
      </c>
      <c r="N243" s="105">
        <v>27772649.029999997</v>
      </c>
      <c r="O243" s="105">
        <v>51374579.146441281</v>
      </c>
      <c r="P243" s="105">
        <v>0</v>
      </c>
      <c r="Q243" s="105">
        <v>0</v>
      </c>
      <c r="R243" s="104">
        <f t="shared" si="36"/>
        <v>77462829.273558706</v>
      </c>
      <c r="S243" s="105">
        <f t="shared" si="37"/>
        <v>105235478.30355871</v>
      </c>
      <c r="T243" s="103">
        <v>32287916.95000001</v>
      </c>
      <c r="U243" s="103">
        <v>5592280.5299999993</v>
      </c>
      <c r="V243" s="103">
        <v>1159402928</v>
      </c>
      <c r="W243" s="103">
        <v>5909047361</v>
      </c>
      <c r="X243" s="103">
        <f t="shared" si="41"/>
        <v>108842220.27355871</v>
      </c>
      <c r="Y243" s="103">
        <f t="shared" si="42"/>
        <v>1163009669.97</v>
      </c>
      <c r="Z243" s="103">
        <f t="shared" si="43"/>
        <v>29596536.180000011</v>
      </c>
      <c r="AA243" s="103">
        <f t="shared" si="44"/>
        <v>5909047361</v>
      </c>
      <c r="AB243" s="106">
        <f t="shared" si="45"/>
        <v>9.3586685548681894E-2</v>
      </c>
      <c r="AC243" s="106">
        <f t="shared" si="46"/>
        <v>5.0086814966721349E-3</v>
      </c>
      <c r="AD243" s="107">
        <f t="shared" si="47"/>
        <v>9.8595367045354029E-2</v>
      </c>
    </row>
    <row r="244" spans="2:30" x14ac:dyDescent="0.2">
      <c r="B244" s="102" t="s">
        <v>782</v>
      </c>
      <c r="C244" s="48" t="s">
        <v>783</v>
      </c>
      <c r="D244" s="48" t="str">
        <f t="shared" si="38"/>
        <v>No</v>
      </c>
      <c r="E244" s="103">
        <v>0</v>
      </c>
      <c r="F244" s="103">
        <v>0</v>
      </c>
      <c r="G244" s="103">
        <v>0</v>
      </c>
      <c r="H244" s="103">
        <v>0</v>
      </c>
      <c r="I244" s="103">
        <v>0</v>
      </c>
      <c r="J244" s="103">
        <v>0</v>
      </c>
      <c r="K244" s="103">
        <f t="shared" si="39"/>
        <v>0</v>
      </c>
      <c r="L244" s="104">
        <f t="shared" si="40"/>
        <v>0</v>
      </c>
      <c r="M244" s="105">
        <v>10440648.549999999</v>
      </c>
      <c r="N244" s="105">
        <v>7411881.1899999995</v>
      </c>
      <c r="O244" s="105">
        <v>142340.43202654039</v>
      </c>
      <c r="P244" s="105">
        <v>0</v>
      </c>
      <c r="Q244" s="105">
        <v>0</v>
      </c>
      <c r="R244" s="104">
        <f t="shared" si="36"/>
        <v>10298308.117973458</v>
      </c>
      <c r="S244" s="105">
        <f t="shared" si="37"/>
        <v>17710189.307973459</v>
      </c>
      <c r="T244" s="103">
        <v>0</v>
      </c>
      <c r="U244" s="103">
        <v>0</v>
      </c>
      <c r="V244" s="103">
        <v>283308096</v>
      </c>
      <c r="W244" s="103">
        <v>702553878</v>
      </c>
      <c r="X244" s="103">
        <f t="shared" si="41"/>
        <v>17710189.307973459</v>
      </c>
      <c r="Y244" s="103">
        <f t="shared" si="42"/>
        <v>283308096</v>
      </c>
      <c r="Z244" s="103">
        <f t="shared" si="43"/>
        <v>0</v>
      </c>
      <c r="AA244" s="103">
        <f t="shared" si="44"/>
        <v>702553878</v>
      </c>
      <c r="AB244" s="106">
        <f t="shared" si="45"/>
        <v>6.2512118636996031E-2</v>
      </c>
      <c r="AC244" s="106">
        <f t="shared" si="46"/>
        <v>0</v>
      </c>
      <c r="AD244" s="107">
        <f t="shared" si="47"/>
        <v>6.2512118636996031E-2</v>
      </c>
    </row>
    <row r="245" spans="2:30" x14ac:dyDescent="0.2">
      <c r="B245" s="102" t="s">
        <v>785</v>
      </c>
      <c r="C245" s="48" t="s">
        <v>786</v>
      </c>
      <c r="D245" s="48" t="str">
        <f t="shared" si="38"/>
        <v>No</v>
      </c>
      <c r="E245" s="103">
        <v>0</v>
      </c>
      <c r="F245" s="103">
        <v>0</v>
      </c>
      <c r="G245" s="103">
        <v>2187</v>
      </c>
      <c r="H245" s="103">
        <v>27486</v>
      </c>
      <c r="I245" s="103">
        <v>0</v>
      </c>
      <c r="J245" s="103">
        <v>0</v>
      </c>
      <c r="K245" s="103">
        <f t="shared" si="39"/>
        <v>2187</v>
      </c>
      <c r="L245" s="104">
        <f t="shared" si="40"/>
        <v>29673</v>
      </c>
      <c r="M245" s="105">
        <v>101832825.70999999</v>
      </c>
      <c r="N245" s="105">
        <v>28973198.09</v>
      </c>
      <c r="O245" s="105">
        <v>23103164.529705361</v>
      </c>
      <c r="P245" s="105">
        <v>0</v>
      </c>
      <c r="Q245" s="105">
        <v>0</v>
      </c>
      <c r="R245" s="104">
        <f t="shared" si="36"/>
        <v>78729661.180294633</v>
      </c>
      <c r="S245" s="105">
        <f t="shared" si="37"/>
        <v>107702859.27029464</v>
      </c>
      <c r="T245" s="103">
        <v>9885614</v>
      </c>
      <c r="U245" s="103">
        <v>12532385</v>
      </c>
      <c r="V245" s="103">
        <v>766185305</v>
      </c>
      <c r="W245" s="103">
        <v>1293858641</v>
      </c>
      <c r="X245" s="103">
        <f t="shared" si="41"/>
        <v>107732532.27029464</v>
      </c>
      <c r="Y245" s="103">
        <f t="shared" si="42"/>
        <v>766214978</v>
      </c>
      <c r="Z245" s="103">
        <f t="shared" si="43"/>
        <v>9883427</v>
      </c>
      <c r="AA245" s="103">
        <f t="shared" si="44"/>
        <v>1293858641</v>
      </c>
      <c r="AB245" s="106">
        <f t="shared" si="45"/>
        <v>0.14060353212032176</v>
      </c>
      <c r="AC245" s="106">
        <f t="shared" si="46"/>
        <v>7.6387224127987255E-3</v>
      </c>
      <c r="AD245" s="107">
        <f t="shared" si="47"/>
        <v>0.14824225453312048</v>
      </c>
    </row>
    <row r="246" spans="2:30" x14ac:dyDescent="0.2">
      <c r="B246" s="102" t="s">
        <v>787</v>
      </c>
      <c r="C246" s="48" t="s">
        <v>788</v>
      </c>
      <c r="D246" s="48" t="str">
        <f t="shared" si="38"/>
        <v>No</v>
      </c>
      <c r="E246" s="103">
        <v>0</v>
      </c>
      <c r="F246" s="103">
        <v>0</v>
      </c>
      <c r="G246" s="103">
        <v>3491.86</v>
      </c>
      <c r="H246" s="103">
        <v>0</v>
      </c>
      <c r="I246" s="103">
        <v>4634060.38</v>
      </c>
      <c r="J246" s="103">
        <v>5833915.0100000296</v>
      </c>
      <c r="K246" s="103">
        <f t="shared" si="39"/>
        <v>4637552.24</v>
      </c>
      <c r="L246" s="104">
        <f t="shared" si="40"/>
        <v>10471467.25000003</v>
      </c>
      <c r="M246" s="105">
        <v>43297550.910000004</v>
      </c>
      <c r="N246" s="105">
        <v>9367455.4700000007</v>
      </c>
      <c r="O246" s="105">
        <v>25617014.659639668</v>
      </c>
      <c r="P246" s="105">
        <v>0</v>
      </c>
      <c r="Q246" s="105">
        <v>0</v>
      </c>
      <c r="R246" s="104">
        <f t="shared" si="36"/>
        <v>17680536.250360336</v>
      </c>
      <c r="S246" s="105">
        <f t="shared" si="37"/>
        <v>27047991.720360339</v>
      </c>
      <c r="T246" s="103">
        <v>165853006.19999987</v>
      </c>
      <c r="U246" s="103">
        <v>66938731.910000309</v>
      </c>
      <c r="V246" s="103">
        <v>300110878</v>
      </c>
      <c r="W246" s="103">
        <v>1364358129</v>
      </c>
      <c r="X246" s="103">
        <f t="shared" si="41"/>
        <v>37519458.970360368</v>
      </c>
      <c r="Y246" s="103">
        <f t="shared" si="42"/>
        <v>310582345.25</v>
      </c>
      <c r="Z246" s="103">
        <f t="shared" si="43"/>
        <v>161215453.95999986</v>
      </c>
      <c r="AA246" s="103">
        <f t="shared" si="44"/>
        <v>1364358129</v>
      </c>
      <c r="AB246" s="106">
        <f t="shared" si="45"/>
        <v>0.12080357928960667</v>
      </c>
      <c r="AC246" s="106">
        <f t="shared" si="46"/>
        <v>0.11816212366335369</v>
      </c>
      <c r="AD246" s="107">
        <f t="shared" si="47"/>
        <v>0.23896570295296035</v>
      </c>
    </row>
    <row r="247" spans="2:30" x14ac:dyDescent="0.2">
      <c r="B247" s="102" t="s">
        <v>789</v>
      </c>
      <c r="C247" s="48" t="s">
        <v>790</v>
      </c>
      <c r="D247" s="48" t="str">
        <f t="shared" si="38"/>
        <v>No</v>
      </c>
      <c r="E247" s="103">
        <v>0</v>
      </c>
      <c r="F247" s="103">
        <v>0</v>
      </c>
      <c r="G247" s="103">
        <v>1186275.44</v>
      </c>
      <c r="H247" s="103">
        <v>1680176.3100000005</v>
      </c>
      <c r="I247" s="103">
        <v>918383.67170976684</v>
      </c>
      <c r="J247" s="103">
        <v>1133230.06</v>
      </c>
      <c r="K247" s="103">
        <f t="shared" si="39"/>
        <v>2104659.111709767</v>
      </c>
      <c r="L247" s="104">
        <f t="shared" si="40"/>
        <v>4918065.4817097671</v>
      </c>
      <c r="M247" s="105">
        <v>10019436.660000004</v>
      </c>
      <c r="N247" s="105">
        <v>3482750.1199999955</v>
      </c>
      <c r="O247" s="105">
        <v>-946493.71682533016</v>
      </c>
      <c r="P247" s="105">
        <v>0</v>
      </c>
      <c r="Q247" s="105">
        <v>-686410.52144759358</v>
      </c>
      <c r="R247" s="104">
        <f t="shared" si="36"/>
        <v>11652340.898272928</v>
      </c>
      <c r="S247" s="105">
        <f t="shared" si="37"/>
        <v>15135091.018272923</v>
      </c>
      <c r="T247" s="103">
        <v>681460.16</v>
      </c>
      <c r="U247" s="103">
        <v>1716881.8700000003</v>
      </c>
      <c r="V247" s="103">
        <v>147085631</v>
      </c>
      <c r="W247" s="103">
        <v>328417241</v>
      </c>
      <c r="X247" s="103">
        <f t="shared" si="41"/>
        <v>20053156.499982692</v>
      </c>
      <c r="Y247" s="103">
        <f t="shared" si="42"/>
        <v>152003696.48170978</v>
      </c>
      <c r="Z247" s="103">
        <f t="shared" si="43"/>
        <v>-1423198.9517097669</v>
      </c>
      <c r="AA247" s="103">
        <f t="shared" si="44"/>
        <v>328417241</v>
      </c>
      <c r="AB247" s="106">
        <f t="shared" si="45"/>
        <v>0.13192545289446719</v>
      </c>
      <c r="AC247" s="106">
        <f t="shared" si="46"/>
        <v>0</v>
      </c>
      <c r="AD247" s="107">
        <f t="shared" si="47"/>
        <v>0.13192545289446719</v>
      </c>
    </row>
    <row r="248" spans="2:30" x14ac:dyDescent="0.2">
      <c r="B248" s="102" t="s">
        <v>792</v>
      </c>
      <c r="C248" s="48" t="s">
        <v>793</v>
      </c>
      <c r="D248" s="48" t="str">
        <f t="shared" si="38"/>
        <v>No</v>
      </c>
      <c r="E248" s="103">
        <v>0</v>
      </c>
      <c r="F248" s="103">
        <v>0</v>
      </c>
      <c r="G248" s="103">
        <v>0</v>
      </c>
      <c r="H248" s="103">
        <v>0</v>
      </c>
      <c r="I248" s="103">
        <v>0</v>
      </c>
      <c r="J248" s="103">
        <v>0</v>
      </c>
      <c r="K248" s="103">
        <f t="shared" si="39"/>
        <v>0</v>
      </c>
      <c r="L248" s="104">
        <f t="shared" si="40"/>
        <v>0</v>
      </c>
      <c r="M248" s="105">
        <v>113966.59</v>
      </c>
      <c r="N248" s="105">
        <v>138355.03</v>
      </c>
      <c r="O248" s="105">
        <v>-20731.93092905308</v>
      </c>
      <c r="P248" s="105">
        <v>0</v>
      </c>
      <c r="Q248" s="105">
        <v>0</v>
      </c>
      <c r="R248" s="104">
        <f t="shared" si="36"/>
        <v>134698.52092905308</v>
      </c>
      <c r="S248" s="105">
        <f t="shared" si="37"/>
        <v>273053.5509290531</v>
      </c>
      <c r="T248" s="103">
        <v>0</v>
      </c>
      <c r="U248" s="103">
        <v>0</v>
      </c>
      <c r="V248" s="103">
        <v>102639176</v>
      </c>
      <c r="W248" s="103">
        <v>115260921</v>
      </c>
      <c r="X248" s="103">
        <f t="shared" si="41"/>
        <v>273053.5509290531</v>
      </c>
      <c r="Y248" s="103">
        <f t="shared" si="42"/>
        <v>102639176</v>
      </c>
      <c r="Z248" s="103">
        <f t="shared" si="43"/>
        <v>0</v>
      </c>
      <c r="AA248" s="103">
        <f t="shared" si="44"/>
        <v>115260921</v>
      </c>
      <c r="AB248" s="106">
        <f t="shared" si="45"/>
        <v>2.6603248542160268E-3</v>
      </c>
      <c r="AC248" s="106">
        <f t="shared" si="46"/>
        <v>0</v>
      </c>
      <c r="AD248" s="107">
        <f t="shared" si="47"/>
        <v>2.6603248542160268E-3</v>
      </c>
    </row>
    <row r="249" spans="2:30" x14ac:dyDescent="0.2">
      <c r="B249" s="102" t="s">
        <v>795</v>
      </c>
      <c r="C249" s="48" t="s">
        <v>796</v>
      </c>
      <c r="D249" s="48" t="str">
        <f t="shared" si="38"/>
        <v>No</v>
      </c>
      <c r="E249" s="103">
        <v>0</v>
      </c>
      <c r="F249" s="103">
        <v>0</v>
      </c>
      <c r="G249" s="103">
        <v>1945923.87</v>
      </c>
      <c r="H249" s="103">
        <v>478645.87</v>
      </c>
      <c r="I249" s="103">
        <v>937672.95202702691</v>
      </c>
      <c r="J249" s="103">
        <v>1112841.3799999999</v>
      </c>
      <c r="K249" s="103">
        <f t="shared" si="39"/>
        <v>2883596.8220270271</v>
      </c>
      <c r="L249" s="104">
        <f t="shared" si="40"/>
        <v>4475084.0720270276</v>
      </c>
      <c r="M249" s="105">
        <v>9961925.9534329008</v>
      </c>
      <c r="N249" s="105">
        <v>5499961.2600000007</v>
      </c>
      <c r="O249" s="105">
        <v>1333007.3134329</v>
      </c>
      <c r="P249" s="105">
        <v>0</v>
      </c>
      <c r="Q249" s="105">
        <v>0</v>
      </c>
      <c r="R249" s="104">
        <f t="shared" si="36"/>
        <v>8628918.6400000006</v>
      </c>
      <c r="S249" s="105">
        <f t="shared" si="37"/>
        <v>14128879.900000002</v>
      </c>
      <c r="T249" s="103">
        <v>10043890.380000001</v>
      </c>
      <c r="U249" s="103">
        <v>5285292.49</v>
      </c>
      <c r="V249" s="103">
        <v>142010949</v>
      </c>
      <c r="W249" s="103">
        <v>461459993</v>
      </c>
      <c r="X249" s="103">
        <f t="shared" si="41"/>
        <v>18603963.97202703</v>
      </c>
      <c r="Y249" s="103">
        <f t="shared" si="42"/>
        <v>146486033.07202703</v>
      </c>
      <c r="Z249" s="103">
        <f t="shared" si="43"/>
        <v>7160293.5579729732</v>
      </c>
      <c r="AA249" s="103">
        <f t="shared" si="44"/>
        <v>461459993</v>
      </c>
      <c r="AB249" s="106">
        <f t="shared" si="45"/>
        <v>0.12700162317099187</v>
      </c>
      <c r="AC249" s="106">
        <f t="shared" si="46"/>
        <v>1.5516607434207137E-2</v>
      </c>
      <c r="AD249" s="107">
        <f t="shared" si="47"/>
        <v>0.142518230605199</v>
      </c>
    </row>
    <row r="250" spans="2:30" x14ac:dyDescent="0.2">
      <c r="B250" s="102" t="s">
        <v>797</v>
      </c>
      <c r="C250" s="48" t="s">
        <v>798</v>
      </c>
      <c r="D250" s="48" t="str">
        <f t="shared" si="38"/>
        <v>No</v>
      </c>
      <c r="E250" s="103">
        <v>0</v>
      </c>
      <c r="F250" s="103">
        <v>0</v>
      </c>
      <c r="G250" s="103">
        <v>0</v>
      </c>
      <c r="H250" s="103">
        <v>0</v>
      </c>
      <c r="I250" s="103">
        <v>0</v>
      </c>
      <c r="J250" s="103">
        <v>0</v>
      </c>
      <c r="K250" s="103">
        <f t="shared" si="39"/>
        <v>0</v>
      </c>
      <c r="L250" s="104">
        <f t="shared" si="40"/>
        <v>0</v>
      </c>
      <c r="M250" s="105">
        <v>531467.63</v>
      </c>
      <c r="N250" s="105">
        <v>218766.44</v>
      </c>
      <c r="O250" s="105">
        <v>490665.13172293582</v>
      </c>
      <c r="P250" s="105">
        <v>0</v>
      </c>
      <c r="Q250" s="105">
        <v>0</v>
      </c>
      <c r="R250" s="104">
        <f t="shared" si="36"/>
        <v>40802.49827706418</v>
      </c>
      <c r="S250" s="105">
        <f t="shared" si="37"/>
        <v>259568.93827706418</v>
      </c>
      <c r="T250" s="103">
        <v>0</v>
      </c>
      <c r="U250" s="103">
        <v>0</v>
      </c>
      <c r="V250" s="103">
        <v>100412528</v>
      </c>
      <c r="W250" s="103">
        <v>69038234</v>
      </c>
      <c r="X250" s="103">
        <f t="shared" si="41"/>
        <v>259568.93827706418</v>
      </c>
      <c r="Y250" s="103">
        <f t="shared" si="42"/>
        <v>100412528</v>
      </c>
      <c r="Z250" s="103">
        <f t="shared" si="43"/>
        <v>0</v>
      </c>
      <c r="AA250" s="103">
        <f t="shared" si="44"/>
        <v>69038234</v>
      </c>
      <c r="AB250" s="106">
        <f t="shared" si="45"/>
        <v>2.5850254290686134E-3</v>
      </c>
      <c r="AC250" s="106">
        <f t="shared" si="46"/>
        <v>0</v>
      </c>
      <c r="AD250" s="107">
        <f t="shared" si="47"/>
        <v>2.5850254290686134E-3</v>
      </c>
    </row>
    <row r="251" spans="2:30" x14ac:dyDescent="0.2">
      <c r="B251" s="102" t="s">
        <v>799</v>
      </c>
      <c r="C251" s="48" t="s">
        <v>800</v>
      </c>
      <c r="D251" s="48" t="str">
        <f t="shared" si="38"/>
        <v>No</v>
      </c>
      <c r="E251" s="103">
        <v>0</v>
      </c>
      <c r="F251" s="103">
        <v>0</v>
      </c>
      <c r="G251" s="103">
        <v>0</v>
      </c>
      <c r="H251" s="103">
        <v>0</v>
      </c>
      <c r="I251" s="103">
        <v>0</v>
      </c>
      <c r="J251" s="103">
        <v>0</v>
      </c>
      <c r="K251" s="103">
        <f t="shared" si="39"/>
        <v>0</v>
      </c>
      <c r="L251" s="104">
        <f t="shared" si="40"/>
        <v>0</v>
      </c>
      <c r="M251" s="105">
        <v>1716663.7199999997</v>
      </c>
      <c r="N251" s="105">
        <v>403215.31000000006</v>
      </c>
      <c r="O251" s="105">
        <v>1033639.9573079341</v>
      </c>
      <c r="P251" s="105">
        <v>0</v>
      </c>
      <c r="Q251" s="105">
        <v>0</v>
      </c>
      <c r="R251" s="104">
        <f t="shared" si="36"/>
        <v>683023.76269206568</v>
      </c>
      <c r="S251" s="105">
        <f t="shared" si="37"/>
        <v>1086239.0726920657</v>
      </c>
      <c r="T251" s="103">
        <v>0</v>
      </c>
      <c r="U251" s="103">
        <v>0</v>
      </c>
      <c r="V251" s="103">
        <v>222894118</v>
      </c>
      <c r="W251" s="103">
        <v>373238484</v>
      </c>
      <c r="X251" s="103">
        <f t="shared" si="41"/>
        <v>1086239.0726920657</v>
      </c>
      <c r="Y251" s="103">
        <f t="shared" si="42"/>
        <v>222894118</v>
      </c>
      <c r="Z251" s="103">
        <f t="shared" si="43"/>
        <v>0</v>
      </c>
      <c r="AA251" s="103">
        <f t="shared" si="44"/>
        <v>373238484</v>
      </c>
      <c r="AB251" s="106">
        <f t="shared" si="45"/>
        <v>4.8733411291367757E-3</v>
      </c>
      <c r="AC251" s="106">
        <f t="shared" si="46"/>
        <v>0</v>
      </c>
      <c r="AD251" s="107">
        <f t="shared" si="47"/>
        <v>4.8733411291367757E-3</v>
      </c>
    </row>
    <row r="252" spans="2:30" x14ac:dyDescent="0.2">
      <c r="B252" s="102" t="s">
        <v>802</v>
      </c>
      <c r="C252" s="48" t="s">
        <v>803</v>
      </c>
      <c r="D252" s="48" t="str">
        <f t="shared" si="38"/>
        <v>No</v>
      </c>
      <c r="E252" s="103">
        <v>0</v>
      </c>
      <c r="F252" s="103">
        <v>0</v>
      </c>
      <c r="G252" s="103">
        <v>0</v>
      </c>
      <c r="H252" s="103">
        <v>0</v>
      </c>
      <c r="I252" s="103">
        <v>0</v>
      </c>
      <c r="J252" s="103">
        <v>0</v>
      </c>
      <c r="K252" s="103">
        <f t="shared" si="39"/>
        <v>0</v>
      </c>
      <c r="L252" s="104">
        <f t="shared" si="40"/>
        <v>0</v>
      </c>
      <c r="M252" s="105">
        <v>42873920.409999996</v>
      </c>
      <c r="N252" s="105">
        <v>8507630.0300000012</v>
      </c>
      <c r="O252" s="105">
        <v>17995465.345089085</v>
      </c>
      <c r="P252" s="105">
        <v>0</v>
      </c>
      <c r="Q252" s="105">
        <v>0</v>
      </c>
      <c r="R252" s="104">
        <f t="shared" si="36"/>
        <v>24878455.064910911</v>
      </c>
      <c r="S252" s="105">
        <f t="shared" si="37"/>
        <v>33386085.094910912</v>
      </c>
      <c r="T252" s="103">
        <v>60661200.780000091</v>
      </c>
      <c r="U252" s="103">
        <v>36285519.730000228</v>
      </c>
      <c r="V252" s="103">
        <v>1866770701</v>
      </c>
      <c r="W252" s="103">
        <v>2155017574</v>
      </c>
      <c r="X252" s="103">
        <f t="shared" si="41"/>
        <v>33386085.094910912</v>
      </c>
      <c r="Y252" s="103">
        <f t="shared" si="42"/>
        <v>1866770701</v>
      </c>
      <c r="Z252" s="103">
        <f t="shared" si="43"/>
        <v>60661200.780000091</v>
      </c>
      <c r="AA252" s="103">
        <f t="shared" si="44"/>
        <v>2155017574</v>
      </c>
      <c r="AB252" s="106">
        <f t="shared" si="45"/>
        <v>1.7884405983566436E-2</v>
      </c>
      <c r="AC252" s="106">
        <f t="shared" si="46"/>
        <v>2.8148819532550173E-2</v>
      </c>
      <c r="AD252" s="107">
        <f t="shared" si="47"/>
        <v>4.6033225516116605E-2</v>
      </c>
    </row>
    <row r="253" spans="2:30" x14ac:dyDescent="0.2">
      <c r="B253" s="102" t="s">
        <v>805</v>
      </c>
      <c r="C253" s="48" t="s">
        <v>806</v>
      </c>
      <c r="D253" s="48" t="str">
        <f t="shared" si="38"/>
        <v>Yes</v>
      </c>
      <c r="E253" s="103">
        <v>0</v>
      </c>
      <c r="F253" s="103">
        <v>0</v>
      </c>
      <c r="G253" s="103">
        <v>1755460</v>
      </c>
      <c r="H253" s="103">
        <v>0</v>
      </c>
      <c r="I253" s="103">
        <v>0</v>
      </c>
      <c r="J253" s="103">
        <v>0</v>
      </c>
      <c r="K253" s="103">
        <f t="shared" si="39"/>
        <v>1755460</v>
      </c>
      <c r="L253" s="104">
        <f t="shared" si="40"/>
        <v>1755460</v>
      </c>
      <c r="M253" s="105">
        <v>10548651.190000001</v>
      </c>
      <c r="N253" s="105">
        <v>376188.07</v>
      </c>
      <c r="O253" s="105">
        <v>689878.87167880998</v>
      </c>
      <c r="P253" s="105">
        <v>0</v>
      </c>
      <c r="Q253" s="105">
        <v>0</v>
      </c>
      <c r="R253" s="104">
        <f t="shared" si="36"/>
        <v>9858772.3183211908</v>
      </c>
      <c r="S253" s="105">
        <f t="shared" si="37"/>
        <v>10234960.388321191</v>
      </c>
      <c r="T253" s="103">
        <v>7469510</v>
      </c>
      <c r="U253" s="103">
        <v>0</v>
      </c>
      <c r="V253" s="103">
        <v>22499841</v>
      </c>
      <c r="W253" s="103">
        <v>60686000</v>
      </c>
      <c r="X253" s="103">
        <f t="shared" si="41"/>
        <v>11990420.388321191</v>
      </c>
      <c r="Y253" s="103">
        <f t="shared" si="42"/>
        <v>24255301</v>
      </c>
      <c r="Z253" s="103">
        <f t="shared" si="43"/>
        <v>5714050</v>
      </c>
      <c r="AA253" s="103">
        <f t="shared" si="44"/>
        <v>60686000</v>
      </c>
      <c r="AB253" s="106">
        <f t="shared" si="45"/>
        <v>0.49434226309214596</v>
      </c>
      <c r="AC253" s="106">
        <f t="shared" si="46"/>
        <v>9.4157631084599416E-2</v>
      </c>
      <c r="AD253" s="107">
        <f t="shared" si="47"/>
        <v>0.58849989417674542</v>
      </c>
    </row>
    <row r="254" spans="2:30" x14ac:dyDescent="0.2">
      <c r="B254" s="102" t="s">
        <v>808</v>
      </c>
      <c r="C254" s="48" t="s">
        <v>809</v>
      </c>
      <c r="D254" s="48" t="str">
        <f t="shared" si="38"/>
        <v>No</v>
      </c>
      <c r="E254" s="103">
        <v>0</v>
      </c>
      <c r="F254" s="103">
        <v>0</v>
      </c>
      <c r="G254" s="103">
        <v>0</v>
      </c>
      <c r="H254" s="103">
        <v>0</v>
      </c>
      <c r="I254" s="103">
        <v>0</v>
      </c>
      <c r="J254" s="103">
        <v>0</v>
      </c>
      <c r="K254" s="103">
        <f t="shared" si="39"/>
        <v>0</v>
      </c>
      <c r="L254" s="104">
        <f t="shared" si="40"/>
        <v>0</v>
      </c>
      <c r="M254" s="105">
        <v>-22915.73</v>
      </c>
      <c r="N254" s="105">
        <v>92512.5</v>
      </c>
      <c r="O254" s="105">
        <v>-25602.820269252297</v>
      </c>
      <c r="P254" s="105">
        <v>0</v>
      </c>
      <c r="Q254" s="105">
        <v>-117.90924936098054</v>
      </c>
      <c r="R254" s="104">
        <f t="shared" si="36"/>
        <v>2804.9995186132783</v>
      </c>
      <c r="S254" s="105">
        <f t="shared" si="37"/>
        <v>95317.499518613273</v>
      </c>
      <c r="T254" s="103">
        <v>0</v>
      </c>
      <c r="U254" s="103">
        <v>0</v>
      </c>
      <c r="V254" s="103">
        <v>6001140</v>
      </c>
      <c r="W254" s="103">
        <v>617950</v>
      </c>
      <c r="X254" s="103">
        <f t="shared" si="41"/>
        <v>95317.499518613273</v>
      </c>
      <c r="Y254" s="103">
        <f t="shared" si="42"/>
        <v>6001140</v>
      </c>
      <c r="Z254" s="103">
        <f t="shared" si="43"/>
        <v>0</v>
      </c>
      <c r="AA254" s="103">
        <f t="shared" si="44"/>
        <v>617950</v>
      </c>
      <c r="AB254" s="106">
        <f t="shared" si="45"/>
        <v>1.5883232105668801E-2</v>
      </c>
      <c r="AC254" s="106">
        <f t="shared" si="46"/>
        <v>0</v>
      </c>
      <c r="AD254" s="107">
        <f t="shared" si="47"/>
        <v>1.5883232105668801E-2</v>
      </c>
    </row>
    <row r="255" spans="2:30" x14ac:dyDescent="0.2">
      <c r="B255" s="102" t="s">
        <v>812</v>
      </c>
      <c r="C255" s="48" t="s">
        <v>813</v>
      </c>
      <c r="D255" s="48" t="str">
        <f t="shared" si="38"/>
        <v>No</v>
      </c>
      <c r="E255" s="103">
        <v>0</v>
      </c>
      <c r="F255" s="103">
        <v>0</v>
      </c>
      <c r="G255" s="103">
        <v>156699.81999999998</v>
      </c>
      <c r="H255" s="103">
        <v>0</v>
      </c>
      <c r="I255" s="103">
        <v>0</v>
      </c>
      <c r="J255" s="103">
        <v>0</v>
      </c>
      <c r="K255" s="103">
        <f t="shared" si="39"/>
        <v>156699.81999999998</v>
      </c>
      <c r="L255" s="104">
        <f t="shared" si="40"/>
        <v>156699.81999999998</v>
      </c>
      <c r="M255" s="105">
        <v>249850.82</v>
      </c>
      <c r="N255" s="105">
        <v>620629.69999999995</v>
      </c>
      <c r="O255" s="105">
        <v>50069.330179457873</v>
      </c>
      <c r="P255" s="105">
        <v>0</v>
      </c>
      <c r="Q255" s="105">
        <v>-64458.222995229218</v>
      </c>
      <c r="R255" s="104">
        <f t="shared" si="36"/>
        <v>264239.71281577135</v>
      </c>
      <c r="S255" s="105">
        <f t="shared" si="37"/>
        <v>884869.4128157713</v>
      </c>
      <c r="T255" s="103">
        <v>553535.30000000005</v>
      </c>
      <c r="U255" s="103">
        <v>2438994.7200000002</v>
      </c>
      <c r="V255" s="103">
        <v>25091851</v>
      </c>
      <c r="W255" s="103">
        <v>15775785</v>
      </c>
      <c r="X255" s="103">
        <f t="shared" si="41"/>
        <v>1041569.2328157712</v>
      </c>
      <c r="Y255" s="103">
        <f t="shared" si="42"/>
        <v>25248550.82</v>
      </c>
      <c r="Z255" s="103">
        <f t="shared" si="43"/>
        <v>396835.4800000001</v>
      </c>
      <c r="AA255" s="103">
        <f t="shared" si="44"/>
        <v>15775785</v>
      </c>
      <c r="AB255" s="106">
        <f t="shared" si="45"/>
        <v>4.1252634269635727E-2</v>
      </c>
      <c r="AC255" s="106">
        <f t="shared" si="46"/>
        <v>2.5154721619241139E-2</v>
      </c>
      <c r="AD255" s="107">
        <f t="shared" si="47"/>
        <v>6.6407355888876862E-2</v>
      </c>
    </row>
    <row r="256" spans="2:30" x14ac:dyDescent="0.2">
      <c r="B256" s="102" t="s">
        <v>816</v>
      </c>
      <c r="C256" s="48" t="s">
        <v>817</v>
      </c>
      <c r="D256" s="48" t="str">
        <f t="shared" si="38"/>
        <v>No</v>
      </c>
      <c r="E256" s="103">
        <v>0</v>
      </c>
      <c r="F256" s="103">
        <v>0</v>
      </c>
      <c r="G256" s="103">
        <v>0</v>
      </c>
      <c r="H256" s="103">
        <v>0</v>
      </c>
      <c r="I256" s="103">
        <v>0</v>
      </c>
      <c r="J256" s="103">
        <v>0</v>
      </c>
      <c r="K256" s="103">
        <f t="shared" si="39"/>
        <v>0</v>
      </c>
      <c r="L256" s="104">
        <f t="shared" si="40"/>
        <v>0</v>
      </c>
      <c r="M256" s="105">
        <v>3556373.47</v>
      </c>
      <c r="N256" s="105">
        <v>289830.67</v>
      </c>
      <c r="O256" s="105">
        <v>-77238.013497729815</v>
      </c>
      <c r="P256" s="105">
        <v>0</v>
      </c>
      <c r="Q256" s="105">
        <v>0</v>
      </c>
      <c r="R256" s="104">
        <f t="shared" si="36"/>
        <v>3633611.48349773</v>
      </c>
      <c r="S256" s="105">
        <f t="shared" si="37"/>
        <v>3923442.1534977299</v>
      </c>
      <c r="T256" s="103">
        <v>0</v>
      </c>
      <c r="U256" s="103">
        <v>0</v>
      </c>
      <c r="V256" s="103">
        <v>19229066</v>
      </c>
      <c r="W256" s="103">
        <v>47850400</v>
      </c>
      <c r="X256" s="103">
        <f t="shared" si="41"/>
        <v>3923442.1534977299</v>
      </c>
      <c r="Y256" s="103">
        <f t="shared" si="42"/>
        <v>19229066</v>
      </c>
      <c r="Z256" s="103">
        <f t="shared" si="43"/>
        <v>0</v>
      </c>
      <c r="AA256" s="103">
        <f t="shared" si="44"/>
        <v>47850400</v>
      </c>
      <c r="AB256" s="106">
        <f t="shared" si="45"/>
        <v>0.20403706313648984</v>
      </c>
      <c r="AC256" s="106">
        <f t="shared" si="46"/>
        <v>0</v>
      </c>
      <c r="AD256" s="107">
        <f t="shared" si="47"/>
        <v>0.20403706313648984</v>
      </c>
    </row>
    <row r="257" spans="2:30" x14ac:dyDescent="0.2">
      <c r="B257" s="102" t="s">
        <v>818</v>
      </c>
      <c r="C257" s="48" t="s">
        <v>819</v>
      </c>
      <c r="D257" s="48" t="str">
        <f t="shared" si="38"/>
        <v>No</v>
      </c>
      <c r="E257" s="103">
        <v>0</v>
      </c>
      <c r="F257" s="103">
        <v>0</v>
      </c>
      <c r="G257" s="103">
        <v>0</v>
      </c>
      <c r="H257" s="103">
        <v>0</v>
      </c>
      <c r="I257" s="103">
        <v>0</v>
      </c>
      <c r="J257" s="103">
        <v>0</v>
      </c>
      <c r="K257" s="103">
        <f t="shared" si="39"/>
        <v>0</v>
      </c>
      <c r="L257" s="104">
        <f t="shared" si="40"/>
        <v>0</v>
      </c>
      <c r="M257" s="105">
        <v>-28803.64</v>
      </c>
      <c r="N257" s="105">
        <v>95615.489999999991</v>
      </c>
      <c r="O257" s="105">
        <v>-28803.636516426566</v>
      </c>
      <c r="P257" s="105">
        <v>0</v>
      </c>
      <c r="Q257" s="105">
        <v>0</v>
      </c>
      <c r="R257" s="104">
        <f t="shared" si="36"/>
        <v>-3.4835734331863932E-3</v>
      </c>
      <c r="S257" s="105">
        <f t="shared" si="37"/>
        <v>95615.48651642655</v>
      </c>
      <c r="T257" s="103">
        <v>2519</v>
      </c>
      <c r="U257" s="103">
        <v>271282</v>
      </c>
      <c r="V257" s="103">
        <v>2603445</v>
      </c>
      <c r="W257" s="103">
        <v>639787</v>
      </c>
      <c r="X257" s="103">
        <f t="shared" si="41"/>
        <v>95615.48651642655</v>
      </c>
      <c r="Y257" s="103">
        <f t="shared" si="42"/>
        <v>2603445</v>
      </c>
      <c r="Z257" s="103">
        <f t="shared" si="43"/>
        <v>2519</v>
      </c>
      <c r="AA257" s="103">
        <f t="shared" si="44"/>
        <v>639787</v>
      </c>
      <c r="AB257" s="106">
        <f t="shared" si="45"/>
        <v>3.67265244767708E-2</v>
      </c>
      <c r="AC257" s="106">
        <f t="shared" si="46"/>
        <v>3.9372478653051718E-3</v>
      </c>
      <c r="AD257" s="107">
        <f t="shared" si="47"/>
        <v>4.0663772342075973E-2</v>
      </c>
    </row>
    <row r="258" spans="2:30" x14ac:dyDescent="0.2">
      <c r="B258" s="102" t="s">
        <v>822</v>
      </c>
      <c r="C258" s="48" t="s">
        <v>823</v>
      </c>
      <c r="D258" s="48" t="str">
        <f t="shared" si="38"/>
        <v>Yes</v>
      </c>
      <c r="E258" s="103">
        <v>0</v>
      </c>
      <c r="F258" s="103">
        <v>0</v>
      </c>
      <c r="G258" s="103">
        <v>15602920.350000001</v>
      </c>
      <c r="H258" s="103">
        <v>749140.68</v>
      </c>
      <c r="I258" s="103">
        <v>206067.14002039569</v>
      </c>
      <c r="J258" s="103">
        <v>40495.86</v>
      </c>
      <c r="K258" s="103">
        <f t="shared" si="39"/>
        <v>15808987.490020398</v>
      </c>
      <c r="L258" s="104">
        <f t="shared" si="40"/>
        <v>16598624.030020397</v>
      </c>
      <c r="M258" s="105">
        <v>48391951.361652702</v>
      </c>
      <c r="N258" s="105">
        <v>5706158.9400000004</v>
      </c>
      <c r="O258" s="105">
        <v>4378788.8316527102</v>
      </c>
      <c r="P258" s="105">
        <v>0</v>
      </c>
      <c r="Q258" s="105">
        <v>0</v>
      </c>
      <c r="R258" s="104">
        <f t="shared" ref="R258:R321" si="48">M258-O258-P258-Q258</f>
        <v>44013162.529999994</v>
      </c>
      <c r="S258" s="105">
        <f t="shared" ref="S258:S321" si="49">R258+N258</f>
        <v>49719321.469999991</v>
      </c>
      <c r="T258" s="103">
        <v>10860798.050000001</v>
      </c>
      <c r="U258" s="103">
        <v>1448387.8199999987</v>
      </c>
      <c r="V258" s="103">
        <v>234036949</v>
      </c>
      <c r="W258" s="103">
        <v>817408380</v>
      </c>
      <c r="X258" s="103">
        <f t="shared" si="41"/>
        <v>66317945.500020385</v>
      </c>
      <c r="Y258" s="103">
        <f t="shared" si="42"/>
        <v>250635573.03002039</v>
      </c>
      <c r="Z258" s="103">
        <f t="shared" si="43"/>
        <v>-4948189.4400203973</v>
      </c>
      <c r="AA258" s="103">
        <f t="shared" si="44"/>
        <v>817408380</v>
      </c>
      <c r="AB258" s="106">
        <f t="shared" si="45"/>
        <v>0.26459909380891045</v>
      </c>
      <c r="AC258" s="106">
        <f t="shared" si="46"/>
        <v>0</v>
      </c>
      <c r="AD258" s="107">
        <f t="shared" si="47"/>
        <v>0.26459909380891045</v>
      </c>
    </row>
    <row r="259" spans="2:30" x14ac:dyDescent="0.2">
      <c r="B259" s="102" t="s">
        <v>824</v>
      </c>
      <c r="C259" s="48" t="s">
        <v>825</v>
      </c>
      <c r="D259" s="48" t="str">
        <f t="shared" ref="D259:D322" si="50">IF(AD259&gt;25%,"Yes","No")</f>
        <v>Yes</v>
      </c>
      <c r="E259" s="103">
        <v>0</v>
      </c>
      <c r="F259" s="103">
        <v>0</v>
      </c>
      <c r="G259" s="103">
        <v>0</v>
      </c>
      <c r="H259" s="103">
        <v>0</v>
      </c>
      <c r="I259" s="103">
        <v>0</v>
      </c>
      <c r="J259" s="103">
        <v>0</v>
      </c>
      <c r="K259" s="103">
        <f t="shared" ref="K259:K322" si="51">E259+G259+I259</f>
        <v>0</v>
      </c>
      <c r="L259" s="104">
        <f t="shared" ref="L259:L322" si="52">E259+F259+G259+H259+I259+J259</f>
        <v>0</v>
      </c>
      <c r="M259" s="105">
        <v>6884999.1199999992</v>
      </c>
      <c r="N259" s="105">
        <v>725382.64</v>
      </c>
      <c r="O259" s="105">
        <v>222646.22689563411</v>
      </c>
      <c r="P259" s="105">
        <v>0</v>
      </c>
      <c r="Q259" s="105">
        <v>0</v>
      </c>
      <c r="R259" s="104">
        <f t="shared" si="48"/>
        <v>6662352.8931043651</v>
      </c>
      <c r="S259" s="105">
        <f t="shared" si="49"/>
        <v>7387735.5331043648</v>
      </c>
      <c r="T259" s="103">
        <v>0</v>
      </c>
      <c r="U259" s="103">
        <v>0</v>
      </c>
      <c r="V259" s="103">
        <v>16504381</v>
      </c>
      <c r="W259" s="103">
        <v>45760340</v>
      </c>
      <c r="X259" s="103">
        <f t="shared" ref="X259:X322" si="53">(S259+L259)</f>
        <v>7387735.5331043648</v>
      </c>
      <c r="Y259" s="103">
        <f t="shared" ref="Y259:Y322" si="54">V259+L259</f>
        <v>16504381</v>
      </c>
      <c r="Z259" s="103">
        <f t="shared" ref="Z259:Z322" si="55">T259-K259</f>
        <v>0</v>
      </c>
      <c r="AA259" s="103">
        <f t="shared" ref="AA259:AA322" si="56">W259</f>
        <v>45760340</v>
      </c>
      <c r="AB259" s="106">
        <f t="shared" ref="AB259:AB322" si="57">X259/Y259</f>
        <v>0.44762269685269412</v>
      </c>
      <c r="AC259" s="106">
        <f t="shared" ref="AC259:AC322" si="58">IFERROR(IF(Z259/AA259&lt;0,0,(Z259/AA259)),0)</f>
        <v>0</v>
      </c>
      <c r="AD259" s="107">
        <f t="shared" ref="AD259:AD322" si="59">IF(AC259+AB259&lt;0,0,IF(AC259+AB259&lt;100%,AC259+AB259,100%))</f>
        <v>0.44762269685269412</v>
      </c>
    </row>
    <row r="260" spans="2:30" x14ac:dyDescent="0.2">
      <c r="B260" s="102" t="s">
        <v>826</v>
      </c>
      <c r="C260" s="48" t="s">
        <v>827</v>
      </c>
      <c r="D260" s="48" t="str">
        <f t="shared" si="50"/>
        <v>No</v>
      </c>
      <c r="E260" s="103">
        <v>0</v>
      </c>
      <c r="F260" s="103">
        <v>0</v>
      </c>
      <c r="G260" s="103">
        <v>0</v>
      </c>
      <c r="H260" s="103">
        <v>0</v>
      </c>
      <c r="I260" s="103">
        <v>0</v>
      </c>
      <c r="J260" s="103">
        <v>0</v>
      </c>
      <c r="K260" s="103">
        <f t="shared" si="51"/>
        <v>0</v>
      </c>
      <c r="L260" s="104">
        <f t="shared" si="52"/>
        <v>0</v>
      </c>
      <c r="M260" s="105">
        <v>2583909.1800000002</v>
      </c>
      <c r="N260" s="105">
        <v>185037.36</v>
      </c>
      <c r="O260" s="105">
        <v>1673788.5592414811</v>
      </c>
      <c r="P260" s="105">
        <v>0</v>
      </c>
      <c r="Q260" s="105">
        <v>0</v>
      </c>
      <c r="R260" s="104">
        <f t="shared" si="48"/>
        <v>910120.62075851904</v>
      </c>
      <c r="S260" s="105">
        <f t="shared" si="49"/>
        <v>1095157.9807585189</v>
      </c>
      <c r="T260" s="103">
        <v>0</v>
      </c>
      <c r="U260" s="103">
        <v>0</v>
      </c>
      <c r="V260" s="103">
        <v>450335629</v>
      </c>
      <c r="W260" s="103">
        <v>759009179</v>
      </c>
      <c r="X260" s="103">
        <f t="shared" si="53"/>
        <v>1095157.9807585189</v>
      </c>
      <c r="Y260" s="103">
        <f t="shared" si="54"/>
        <v>450335629</v>
      </c>
      <c r="Z260" s="103">
        <f t="shared" si="55"/>
        <v>0</v>
      </c>
      <c r="AA260" s="103">
        <f t="shared" si="56"/>
        <v>759009179</v>
      </c>
      <c r="AB260" s="106">
        <f t="shared" si="57"/>
        <v>2.4318706099057488E-3</v>
      </c>
      <c r="AC260" s="106">
        <f t="shared" si="58"/>
        <v>0</v>
      </c>
      <c r="AD260" s="107">
        <f t="shared" si="59"/>
        <v>2.4318706099057488E-3</v>
      </c>
    </row>
    <row r="261" spans="2:30" x14ac:dyDescent="0.2">
      <c r="B261" s="102" t="s">
        <v>829</v>
      </c>
      <c r="C261" s="48" t="s">
        <v>439</v>
      </c>
      <c r="D261" s="48" t="str">
        <f t="shared" si="50"/>
        <v>No</v>
      </c>
      <c r="E261" s="103">
        <v>0</v>
      </c>
      <c r="F261" s="103">
        <v>0</v>
      </c>
      <c r="G261" s="103">
        <v>6326.79</v>
      </c>
      <c r="H261" s="103">
        <v>0</v>
      </c>
      <c r="I261" s="103">
        <v>0</v>
      </c>
      <c r="J261" s="103">
        <v>0</v>
      </c>
      <c r="K261" s="103">
        <f t="shared" si="51"/>
        <v>6326.79</v>
      </c>
      <c r="L261" s="104">
        <f t="shared" si="52"/>
        <v>6326.79</v>
      </c>
      <c r="M261" s="105">
        <v>10205029.9</v>
      </c>
      <c r="N261" s="105">
        <v>1577991.4</v>
      </c>
      <c r="O261" s="105">
        <v>5537046.6528054597</v>
      </c>
      <c r="P261" s="105">
        <v>0</v>
      </c>
      <c r="Q261" s="105">
        <v>0</v>
      </c>
      <c r="R261" s="104">
        <f t="shared" si="48"/>
        <v>4667983.2471945407</v>
      </c>
      <c r="S261" s="105">
        <f t="shared" si="49"/>
        <v>6245974.6471945401</v>
      </c>
      <c r="T261" s="103">
        <v>0</v>
      </c>
      <c r="U261" s="103">
        <v>0</v>
      </c>
      <c r="V261" s="103">
        <v>316754354</v>
      </c>
      <c r="W261" s="103">
        <v>704059552</v>
      </c>
      <c r="X261" s="103">
        <f t="shared" si="53"/>
        <v>6252301.4371945402</v>
      </c>
      <c r="Y261" s="103">
        <f t="shared" si="54"/>
        <v>316760680.79000002</v>
      </c>
      <c r="Z261" s="103">
        <f t="shared" si="55"/>
        <v>-6326.79</v>
      </c>
      <c r="AA261" s="103">
        <f t="shared" si="56"/>
        <v>704059552</v>
      </c>
      <c r="AB261" s="106">
        <f t="shared" si="57"/>
        <v>1.9738249777722799E-2</v>
      </c>
      <c r="AC261" s="106">
        <f t="shared" si="58"/>
        <v>0</v>
      </c>
      <c r="AD261" s="107">
        <f t="shared" si="59"/>
        <v>1.9738249777722799E-2</v>
      </c>
    </row>
    <row r="262" spans="2:30" x14ac:dyDescent="0.2">
      <c r="B262" s="102" t="s">
        <v>831</v>
      </c>
      <c r="C262" s="48" t="s">
        <v>209</v>
      </c>
      <c r="D262" s="48" t="str">
        <f t="shared" si="50"/>
        <v>No</v>
      </c>
      <c r="E262" s="103">
        <v>0</v>
      </c>
      <c r="F262" s="103">
        <v>0</v>
      </c>
      <c r="G262" s="103">
        <v>56302</v>
      </c>
      <c r="H262" s="103">
        <v>22706.829999999998</v>
      </c>
      <c r="I262" s="103">
        <v>31856</v>
      </c>
      <c r="J262" s="103">
        <v>1632.25</v>
      </c>
      <c r="K262" s="103">
        <f t="shared" si="51"/>
        <v>88158</v>
      </c>
      <c r="L262" s="104">
        <f t="shared" si="52"/>
        <v>112497.08</v>
      </c>
      <c r="M262" s="105">
        <v>202709201.91999999</v>
      </c>
      <c r="N262" s="105">
        <v>22092940.539999999</v>
      </c>
      <c r="O262" s="105">
        <v>105923210.23624776</v>
      </c>
      <c r="P262" s="105">
        <v>0</v>
      </c>
      <c r="Q262" s="105">
        <v>0</v>
      </c>
      <c r="R262" s="104">
        <f t="shared" si="48"/>
        <v>96785991.683752224</v>
      </c>
      <c r="S262" s="105">
        <f t="shared" si="49"/>
        <v>118878932.22375223</v>
      </c>
      <c r="T262" s="103">
        <v>9492108.5099999979</v>
      </c>
      <c r="U262" s="103">
        <v>7139897.2299999865</v>
      </c>
      <c r="V262" s="103">
        <v>544732854</v>
      </c>
      <c r="W262" s="103">
        <v>988906048</v>
      </c>
      <c r="X262" s="103">
        <f t="shared" si="53"/>
        <v>118991429.30375223</v>
      </c>
      <c r="Y262" s="103">
        <f t="shared" si="54"/>
        <v>544845351.08000004</v>
      </c>
      <c r="Z262" s="103">
        <f t="shared" si="55"/>
        <v>9403950.5099999979</v>
      </c>
      <c r="AA262" s="103">
        <f t="shared" si="56"/>
        <v>988906048</v>
      </c>
      <c r="AB262" s="106">
        <f t="shared" si="57"/>
        <v>0.21839486942099398</v>
      </c>
      <c r="AC262" s="106">
        <f t="shared" si="58"/>
        <v>9.5094478681962691E-3</v>
      </c>
      <c r="AD262" s="107">
        <f t="shared" si="59"/>
        <v>0.22790431728919025</v>
      </c>
    </row>
    <row r="263" spans="2:30" x14ac:dyDescent="0.2">
      <c r="B263" s="102" t="s">
        <v>833</v>
      </c>
      <c r="C263" s="48" t="s">
        <v>834</v>
      </c>
      <c r="D263" s="48" t="str">
        <f t="shared" si="50"/>
        <v>No</v>
      </c>
      <c r="E263" s="103">
        <v>1248788</v>
      </c>
      <c r="F263" s="103">
        <v>1131591</v>
      </c>
      <c r="G263" s="103">
        <v>0</v>
      </c>
      <c r="H263" s="103">
        <v>0</v>
      </c>
      <c r="I263" s="103">
        <v>15839</v>
      </c>
      <c r="J263" s="103">
        <v>51791</v>
      </c>
      <c r="K263" s="103">
        <f t="shared" si="51"/>
        <v>1264627</v>
      </c>
      <c r="L263" s="104">
        <f t="shared" si="52"/>
        <v>2448009</v>
      </c>
      <c r="M263" s="105">
        <v>50780.459999999992</v>
      </c>
      <c r="N263" s="105">
        <v>801565.67999999993</v>
      </c>
      <c r="O263" s="105">
        <v>-177069.90801348948</v>
      </c>
      <c r="P263" s="105">
        <v>5487.4</v>
      </c>
      <c r="Q263" s="105">
        <v>36475.784300833402</v>
      </c>
      <c r="R263" s="104">
        <f t="shared" si="48"/>
        <v>185887.18371265609</v>
      </c>
      <c r="S263" s="105">
        <f t="shared" si="49"/>
        <v>987452.86371265608</v>
      </c>
      <c r="T263" s="103">
        <v>191527</v>
      </c>
      <c r="U263" s="103">
        <v>626273</v>
      </c>
      <c r="V263" s="103">
        <v>12487739</v>
      </c>
      <c r="W263" s="103">
        <v>4959517</v>
      </c>
      <c r="X263" s="103">
        <f t="shared" si="53"/>
        <v>3435461.8637126563</v>
      </c>
      <c r="Y263" s="103">
        <f t="shared" si="54"/>
        <v>14935748</v>
      </c>
      <c r="Z263" s="103">
        <f t="shared" si="55"/>
        <v>-1073100</v>
      </c>
      <c r="AA263" s="103">
        <f t="shared" si="56"/>
        <v>4959517</v>
      </c>
      <c r="AB263" s="106">
        <f t="shared" si="57"/>
        <v>0.23001605702725142</v>
      </c>
      <c r="AC263" s="106">
        <f t="shared" si="58"/>
        <v>0</v>
      </c>
      <c r="AD263" s="107">
        <f t="shared" si="59"/>
        <v>0.23001605702725142</v>
      </c>
    </row>
    <row r="264" spans="2:30" x14ac:dyDescent="0.2">
      <c r="B264" s="102" t="s">
        <v>837</v>
      </c>
      <c r="C264" s="48" t="s">
        <v>838</v>
      </c>
      <c r="D264" s="48" t="str">
        <f t="shared" si="50"/>
        <v>No</v>
      </c>
      <c r="E264" s="103">
        <v>0</v>
      </c>
      <c r="F264" s="103">
        <v>0</v>
      </c>
      <c r="G264" s="103">
        <v>0</v>
      </c>
      <c r="H264" s="103">
        <v>0</v>
      </c>
      <c r="I264" s="103">
        <v>0</v>
      </c>
      <c r="J264" s="103">
        <v>0</v>
      </c>
      <c r="K264" s="103">
        <f t="shared" si="51"/>
        <v>0</v>
      </c>
      <c r="L264" s="104">
        <f t="shared" si="52"/>
        <v>0</v>
      </c>
      <c r="M264" s="105">
        <v>6158936.1599999992</v>
      </c>
      <c r="N264" s="105">
        <v>3953677.92</v>
      </c>
      <c r="O264" s="105">
        <v>3213277.3672691761</v>
      </c>
      <c r="P264" s="105">
        <v>0</v>
      </c>
      <c r="Q264" s="105">
        <v>0</v>
      </c>
      <c r="R264" s="104">
        <f t="shared" si="48"/>
        <v>2945658.7927308232</v>
      </c>
      <c r="S264" s="105">
        <f t="shared" si="49"/>
        <v>6899336.7127308231</v>
      </c>
      <c r="T264" s="103">
        <v>0</v>
      </c>
      <c r="U264" s="103">
        <v>0</v>
      </c>
      <c r="V264" s="103">
        <v>526793298</v>
      </c>
      <c r="W264" s="103">
        <v>548799281</v>
      </c>
      <c r="X264" s="103">
        <f t="shared" si="53"/>
        <v>6899336.7127308231</v>
      </c>
      <c r="Y264" s="103">
        <f t="shared" si="54"/>
        <v>526793298</v>
      </c>
      <c r="Z264" s="103">
        <f t="shared" si="55"/>
        <v>0</v>
      </c>
      <c r="AA264" s="103">
        <f t="shared" si="56"/>
        <v>548799281</v>
      </c>
      <c r="AB264" s="106">
        <f t="shared" si="57"/>
        <v>1.3096857418126879E-2</v>
      </c>
      <c r="AC264" s="106">
        <f t="shared" si="58"/>
        <v>0</v>
      </c>
      <c r="AD264" s="107">
        <f t="shared" si="59"/>
        <v>1.3096857418126879E-2</v>
      </c>
    </row>
    <row r="265" spans="2:30" x14ac:dyDescent="0.2">
      <c r="B265" s="102" t="s">
        <v>840</v>
      </c>
      <c r="C265" s="48" t="s">
        <v>841</v>
      </c>
      <c r="D265" s="48" t="str">
        <f t="shared" si="50"/>
        <v>No</v>
      </c>
      <c r="E265" s="103">
        <v>0</v>
      </c>
      <c r="F265" s="103">
        <v>0</v>
      </c>
      <c r="G265" s="103">
        <v>0</v>
      </c>
      <c r="H265" s="103">
        <v>0</v>
      </c>
      <c r="I265" s="103">
        <v>0</v>
      </c>
      <c r="J265" s="103">
        <v>0</v>
      </c>
      <c r="K265" s="103">
        <f t="shared" si="51"/>
        <v>0</v>
      </c>
      <c r="L265" s="104">
        <f t="shared" si="52"/>
        <v>0</v>
      </c>
      <c r="M265" s="105">
        <v>8141738.1100000003</v>
      </c>
      <c r="N265" s="105">
        <v>2724963.72</v>
      </c>
      <c r="O265" s="105">
        <v>239111.49559067492</v>
      </c>
      <c r="P265" s="105">
        <v>0</v>
      </c>
      <c r="Q265" s="105">
        <v>0</v>
      </c>
      <c r="R265" s="104">
        <f t="shared" si="48"/>
        <v>7902626.6144093256</v>
      </c>
      <c r="S265" s="105">
        <f t="shared" si="49"/>
        <v>10627590.334409326</v>
      </c>
      <c r="T265" s="103">
        <v>0</v>
      </c>
      <c r="U265" s="103">
        <v>0</v>
      </c>
      <c r="V265" s="103">
        <v>43514345</v>
      </c>
      <c r="W265" s="103">
        <v>109782940</v>
      </c>
      <c r="X265" s="103">
        <f t="shared" si="53"/>
        <v>10627590.334409326</v>
      </c>
      <c r="Y265" s="103">
        <f t="shared" si="54"/>
        <v>43514345</v>
      </c>
      <c r="Z265" s="103">
        <f t="shared" si="55"/>
        <v>0</v>
      </c>
      <c r="AA265" s="103">
        <f t="shared" si="56"/>
        <v>109782940</v>
      </c>
      <c r="AB265" s="106">
        <f t="shared" si="57"/>
        <v>0.2442318811051695</v>
      </c>
      <c r="AC265" s="106">
        <f t="shared" si="58"/>
        <v>0</v>
      </c>
      <c r="AD265" s="107">
        <f t="shared" si="59"/>
        <v>0.2442318811051695</v>
      </c>
    </row>
    <row r="266" spans="2:30" x14ac:dyDescent="0.2">
      <c r="B266" s="102" t="s">
        <v>843</v>
      </c>
      <c r="C266" s="48" t="s">
        <v>844</v>
      </c>
      <c r="D266" s="48" t="str">
        <f t="shared" si="50"/>
        <v>No</v>
      </c>
      <c r="E266" s="103">
        <v>0</v>
      </c>
      <c r="F266" s="103">
        <v>0</v>
      </c>
      <c r="G266" s="103">
        <v>83929</v>
      </c>
      <c r="H266" s="103">
        <v>29977.55</v>
      </c>
      <c r="I266" s="103">
        <v>2942858</v>
      </c>
      <c r="J266" s="103">
        <v>3025083.24</v>
      </c>
      <c r="K266" s="103">
        <f t="shared" si="51"/>
        <v>3026787</v>
      </c>
      <c r="L266" s="104">
        <f t="shared" si="52"/>
        <v>6081847.79</v>
      </c>
      <c r="M266" s="105">
        <v>5433814.0300000003</v>
      </c>
      <c r="N266" s="105">
        <v>1932535.17</v>
      </c>
      <c r="O266" s="105">
        <v>1995124.6501522602</v>
      </c>
      <c r="P266" s="105">
        <v>0</v>
      </c>
      <c r="Q266" s="105">
        <v>0</v>
      </c>
      <c r="R266" s="104">
        <f t="shared" si="48"/>
        <v>3438689.3798477398</v>
      </c>
      <c r="S266" s="105">
        <f t="shared" si="49"/>
        <v>5371224.5498477397</v>
      </c>
      <c r="T266" s="103">
        <v>29308649</v>
      </c>
      <c r="U266" s="103">
        <v>20218359</v>
      </c>
      <c r="V266" s="103">
        <v>168968272</v>
      </c>
      <c r="W266" s="103">
        <v>476120320</v>
      </c>
      <c r="X266" s="103">
        <f t="shared" si="53"/>
        <v>11453072.33984774</v>
      </c>
      <c r="Y266" s="103">
        <f t="shared" si="54"/>
        <v>175050119.78999999</v>
      </c>
      <c r="Z266" s="103">
        <f t="shared" si="55"/>
        <v>26281862</v>
      </c>
      <c r="AA266" s="103">
        <f t="shared" si="56"/>
        <v>476120320</v>
      </c>
      <c r="AB266" s="106">
        <f t="shared" si="57"/>
        <v>6.5427389330481422E-2</v>
      </c>
      <c r="AC266" s="106">
        <f t="shared" si="58"/>
        <v>5.5200042711892661E-2</v>
      </c>
      <c r="AD266" s="107">
        <f t="shared" si="59"/>
        <v>0.12062743204237408</v>
      </c>
    </row>
    <row r="267" spans="2:30" x14ac:dyDescent="0.2">
      <c r="B267" s="102" t="s">
        <v>845</v>
      </c>
      <c r="C267" s="48" t="s">
        <v>846</v>
      </c>
      <c r="D267" s="48" t="str">
        <f t="shared" si="50"/>
        <v>No</v>
      </c>
      <c r="E267" s="103">
        <v>0</v>
      </c>
      <c r="F267" s="103">
        <v>0</v>
      </c>
      <c r="G267" s="103">
        <v>0</v>
      </c>
      <c r="H267" s="103">
        <v>0</v>
      </c>
      <c r="I267" s="103">
        <v>8120</v>
      </c>
      <c r="J267" s="103">
        <v>24357</v>
      </c>
      <c r="K267" s="103">
        <f t="shared" si="51"/>
        <v>8120</v>
      </c>
      <c r="L267" s="104">
        <f t="shared" si="52"/>
        <v>32477</v>
      </c>
      <c r="M267" s="105">
        <v>27560437.700000003</v>
      </c>
      <c r="N267" s="105">
        <v>21247454.460000001</v>
      </c>
      <c r="O267" s="105">
        <v>-524576.80501400679</v>
      </c>
      <c r="P267" s="105">
        <v>0</v>
      </c>
      <c r="Q267" s="105">
        <v>0</v>
      </c>
      <c r="R267" s="104">
        <f t="shared" si="48"/>
        <v>28085014.50501401</v>
      </c>
      <c r="S267" s="105">
        <f t="shared" si="49"/>
        <v>49332468.965014011</v>
      </c>
      <c r="T267" s="103">
        <v>67484551</v>
      </c>
      <c r="U267" s="103">
        <v>63815046</v>
      </c>
      <c r="V267" s="103">
        <v>359934138</v>
      </c>
      <c r="W267" s="103">
        <v>782521139</v>
      </c>
      <c r="X267" s="103">
        <f t="shared" si="53"/>
        <v>49364945.965014011</v>
      </c>
      <c r="Y267" s="103">
        <f t="shared" si="54"/>
        <v>359966615</v>
      </c>
      <c r="Z267" s="103">
        <f t="shared" si="55"/>
        <v>67476431</v>
      </c>
      <c r="AA267" s="103">
        <f t="shared" si="56"/>
        <v>782521139</v>
      </c>
      <c r="AB267" s="106">
        <f t="shared" si="57"/>
        <v>0.13713756750751457</v>
      </c>
      <c r="AC267" s="106">
        <f t="shared" si="58"/>
        <v>8.6229531238260895E-2</v>
      </c>
      <c r="AD267" s="107">
        <f t="shared" si="59"/>
        <v>0.22336709874577548</v>
      </c>
    </row>
    <row r="268" spans="2:30" x14ac:dyDescent="0.2">
      <c r="B268" s="102" t="s">
        <v>847</v>
      </c>
      <c r="C268" s="48" t="s">
        <v>848</v>
      </c>
      <c r="D268" s="48" t="str">
        <f t="shared" si="50"/>
        <v>No</v>
      </c>
      <c r="E268" s="103">
        <v>0</v>
      </c>
      <c r="F268" s="103">
        <v>0</v>
      </c>
      <c r="G268" s="103">
        <v>0</v>
      </c>
      <c r="H268" s="103">
        <v>0</v>
      </c>
      <c r="I268" s="103">
        <v>0</v>
      </c>
      <c r="J268" s="103">
        <v>0</v>
      </c>
      <c r="K268" s="103">
        <f t="shared" si="51"/>
        <v>0</v>
      </c>
      <c r="L268" s="104">
        <f t="shared" si="52"/>
        <v>0</v>
      </c>
      <c r="M268" s="105">
        <v>2616160.81</v>
      </c>
      <c r="N268" s="105">
        <v>1521029.13</v>
      </c>
      <c r="O268" s="105">
        <v>1444099.7226321658</v>
      </c>
      <c r="P268" s="105">
        <v>0</v>
      </c>
      <c r="Q268" s="105">
        <v>0</v>
      </c>
      <c r="R268" s="104">
        <f t="shared" si="48"/>
        <v>1172061.0873678343</v>
      </c>
      <c r="S268" s="105">
        <f t="shared" si="49"/>
        <v>2693090.2173678344</v>
      </c>
      <c r="T268" s="103">
        <v>4161407.9</v>
      </c>
      <c r="U268" s="103">
        <v>9752146.5800000001</v>
      </c>
      <c r="V268" s="103">
        <v>155804769</v>
      </c>
      <c r="W268" s="103">
        <v>165215862</v>
      </c>
      <c r="X268" s="103">
        <f t="shared" si="53"/>
        <v>2693090.2173678344</v>
      </c>
      <c r="Y268" s="103">
        <f t="shared" si="54"/>
        <v>155804769</v>
      </c>
      <c r="Z268" s="103">
        <f t="shared" si="55"/>
        <v>4161407.9</v>
      </c>
      <c r="AA268" s="103">
        <f t="shared" si="56"/>
        <v>165215862</v>
      </c>
      <c r="AB268" s="106">
        <f t="shared" si="57"/>
        <v>1.7285030712813638E-2</v>
      </c>
      <c r="AC268" s="106">
        <f t="shared" si="58"/>
        <v>2.5187702013744904E-2</v>
      </c>
      <c r="AD268" s="107">
        <f t="shared" si="59"/>
        <v>4.2472732726558542E-2</v>
      </c>
    </row>
    <row r="269" spans="2:30" x14ac:dyDescent="0.2">
      <c r="B269" s="102" t="s">
        <v>850</v>
      </c>
      <c r="C269" s="48" t="s">
        <v>851</v>
      </c>
      <c r="D269" s="48" t="str">
        <f t="shared" si="50"/>
        <v>Yes</v>
      </c>
      <c r="E269" s="103">
        <v>0</v>
      </c>
      <c r="F269" s="103">
        <v>0</v>
      </c>
      <c r="G269" s="103">
        <v>2999594.3299999996</v>
      </c>
      <c r="H269" s="103">
        <v>1533267.1800000002</v>
      </c>
      <c r="I269" s="103">
        <v>3577836.8099999996</v>
      </c>
      <c r="J269" s="103">
        <v>1116803.8900000001</v>
      </c>
      <c r="K269" s="103">
        <f t="shared" si="51"/>
        <v>6577431.1399999987</v>
      </c>
      <c r="L269" s="104">
        <f t="shared" si="52"/>
        <v>9227502.209999999</v>
      </c>
      <c r="M269" s="105">
        <v>47658179.780000001</v>
      </c>
      <c r="N269" s="105">
        <v>10764390.25</v>
      </c>
      <c r="O269" s="105">
        <v>5572700.2492806707</v>
      </c>
      <c r="P269" s="105">
        <v>0</v>
      </c>
      <c r="Q269" s="105">
        <v>0</v>
      </c>
      <c r="R269" s="104">
        <f t="shared" si="48"/>
        <v>42085479.530719332</v>
      </c>
      <c r="S269" s="105">
        <f t="shared" si="49"/>
        <v>52849869.780719332</v>
      </c>
      <c r="T269" s="103">
        <v>248404574.78000078</v>
      </c>
      <c r="U269" s="103">
        <v>32127132.169999037</v>
      </c>
      <c r="V269" s="103">
        <v>325622482</v>
      </c>
      <c r="W269" s="103">
        <v>2196077871</v>
      </c>
      <c r="X269" s="103">
        <f t="shared" si="53"/>
        <v>62077371.990719333</v>
      </c>
      <c r="Y269" s="103">
        <f t="shared" si="54"/>
        <v>334849984.20999998</v>
      </c>
      <c r="Z269" s="103">
        <f t="shared" si="55"/>
        <v>241827143.64000079</v>
      </c>
      <c r="AA269" s="103">
        <f t="shared" si="56"/>
        <v>2196077871</v>
      </c>
      <c r="AB269" s="106">
        <f t="shared" si="57"/>
        <v>0.18538860659401354</v>
      </c>
      <c r="AC269" s="106">
        <f t="shared" si="58"/>
        <v>0.11011774529192038</v>
      </c>
      <c r="AD269" s="107">
        <f t="shared" si="59"/>
        <v>0.29550635188593394</v>
      </c>
    </row>
    <row r="270" spans="2:30" x14ac:dyDescent="0.2">
      <c r="B270" s="102" t="s">
        <v>852</v>
      </c>
      <c r="C270" s="48" t="s">
        <v>209</v>
      </c>
      <c r="D270" s="48" t="str">
        <f t="shared" si="50"/>
        <v>No</v>
      </c>
      <c r="E270" s="103">
        <v>0</v>
      </c>
      <c r="F270" s="103">
        <v>0</v>
      </c>
      <c r="G270" s="103">
        <v>352965.98000000004</v>
      </c>
      <c r="H270" s="103">
        <v>202708.8299999999</v>
      </c>
      <c r="I270" s="103">
        <v>424276.04</v>
      </c>
      <c r="J270" s="103">
        <v>12944.6</v>
      </c>
      <c r="K270" s="103">
        <f t="shared" si="51"/>
        <v>777242.02</v>
      </c>
      <c r="L270" s="104">
        <f t="shared" si="52"/>
        <v>992895.44999999984</v>
      </c>
      <c r="M270" s="105">
        <v>8756178.2599999998</v>
      </c>
      <c r="N270" s="105">
        <v>2235887.23</v>
      </c>
      <c r="O270" s="105">
        <v>4137196.921634174</v>
      </c>
      <c r="P270" s="105">
        <v>0</v>
      </c>
      <c r="Q270" s="105">
        <v>0</v>
      </c>
      <c r="R270" s="104">
        <f t="shared" si="48"/>
        <v>4618981.3383658258</v>
      </c>
      <c r="S270" s="105">
        <f t="shared" si="49"/>
        <v>6854868.5683658253</v>
      </c>
      <c r="T270" s="103">
        <v>35054420.210000016</v>
      </c>
      <c r="U270" s="103">
        <v>14077736.75</v>
      </c>
      <c r="V270" s="103">
        <v>187439134</v>
      </c>
      <c r="W270" s="103">
        <v>894565666</v>
      </c>
      <c r="X270" s="103">
        <f t="shared" si="53"/>
        <v>7847764.0183658255</v>
      </c>
      <c r="Y270" s="103">
        <f t="shared" si="54"/>
        <v>188432029.44999999</v>
      </c>
      <c r="Z270" s="103">
        <f t="shared" si="55"/>
        <v>34277178.190000013</v>
      </c>
      <c r="AA270" s="103">
        <f t="shared" si="56"/>
        <v>894565666</v>
      </c>
      <c r="AB270" s="106">
        <f t="shared" si="57"/>
        <v>4.1647717966377958E-2</v>
      </c>
      <c r="AC270" s="106">
        <f t="shared" si="58"/>
        <v>3.8317118007969705E-2</v>
      </c>
      <c r="AD270" s="107">
        <f t="shared" si="59"/>
        <v>7.996483597434767E-2</v>
      </c>
    </row>
    <row r="271" spans="2:30" x14ac:dyDescent="0.2">
      <c r="B271" s="102" t="s">
        <v>854</v>
      </c>
      <c r="C271" s="48" t="s">
        <v>855</v>
      </c>
      <c r="D271" s="48" t="str">
        <f t="shared" si="50"/>
        <v>No</v>
      </c>
      <c r="E271" s="103">
        <v>0</v>
      </c>
      <c r="F271" s="103">
        <v>0</v>
      </c>
      <c r="G271" s="103">
        <v>8465609.1800000034</v>
      </c>
      <c r="H271" s="103">
        <v>3902045.18</v>
      </c>
      <c r="I271" s="103">
        <v>1555623.5365212308</v>
      </c>
      <c r="J271" s="103">
        <v>351289.66</v>
      </c>
      <c r="K271" s="103">
        <f t="shared" si="51"/>
        <v>10021232.716521233</v>
      </c>
      <c r="L271" s="104">
        <f t="shared" si="52"/>
        <v>14274567.556521233</v>
      </c>
      <c r="M271" s="105">
        <v>26056606.879999999</v>
      </c>
      <c r="N271" s="105">
        <v>5860559.3099999996</v>
      </c>
      <c r="O271" s="105">
        <v>8990046.4221283626</v>
      </c>
      <c r="P271" s="105">
        <v>0</v>
      </c>
      <c r="Q271" s="105">
        <v>0</v>
      </c>
      <c r="R271" s="104">
        <f t="shared" si="48"/>
        <v>17066560.457871638</v>
      </c>
      <c r="S271" s="105">
        <f t="shared" si="49"/>
        <v>22927119.767871637</v>
      </c>
      <c r="T271" s="103">
        <v>5693050.6800000025</v>
      </c>
      <c r="U271" s="103">
        <v>2923248.9700000081</v>
      </c>
      <c r="V271" s="103">
        <v>418168527</v>
      </c>
      <c r="W271" s="103">
        <v>1960651192</v>
      </c>
      <c r="X271" s="103">
        <f t="shared" si="53"/>
        <v>37201687.32439287</v>
      </c>
      <c r="Y271" s="103">
        <f t="shared" si="54"/>
        <v>432443094.55652124</v>
      </c>
      <c r="Z271" s="103">
        <f t="shared" si="55"/>
        <v>-4328182.0365212308</v>
      </c>
      <c r="AA271" s="103">
        <f t="shared" si="56"/>
        <v>1960651192</v>
      </c>
      <c r="AB271" s="106">
        <f t="shared" si="57"/>
        <v>8.6026780847417439E-2</v>
      </c>
      <c r="AC271" s="106">
        <f t="shared" si="58"/>
        <v>0</v>
      </c>
      <c r="AD271" s="107">
        <f t="shared" si="59"/>
        <v>8.6026780847417439E-2</v>
      </c>
    </row>
    <row r="272" spans="2:30" x14ac:dyDescent="0.2">
      <c r="B272" s="102" t="s">
        <v>858</v>
      </c>
      <c r="C272" s="48" t="s">
        <v>859</v>
      </c>
      <c r="D272" s="48" t="str">
        <f t="shared" si="50"/>
        <v>No</v>
      </c>
      <c r="E272" s="103">
        <v>0</v>
      </c>
      <c r="F272" s="103">
        <v>0</v>
      </c>
      <c r="G272" s="103">
        <v>124593.76000000001</v>
      </c>
      <c r="H272" s="103">
        <v>21839.620000000003</v>
      </c>
      <c r="I272" s="103">
        <v>56957.7</v>
      </c>
      <c r="J272" s="103">
        <v>3781.84</v>
      </c>
      <c r="K272" s="103">
        <f t="shared" si="51"/>
        <v>181551.46000000002</v>
      </c>
      <c r="L272" s="104">
        <f t="shared" si="52"/>
        <v>207172.92</v>
      </c>
      <c r="M272" s="105">
        <v>34928907.560000002</v>
      </c>
      <c r="N272" s="105">
        <v>7646602.5899999999</v>
      </c>
      <c r="O272" s="105">
        <v>18296326.052877098</v>
      </c>
      <c r="P272" s="105">
        <v>0</v>
      </c>
      <c r="Q272" s="105">
        <v>0</v>
      </c>
      <c r="R272" s="104">
        <f t="shared" si="48"/>
        <v>16632581.507122904</v>
      </c>
      <c r="S272" s="105">
        <f t="shared" si="49"/>
        <v>24279184.097122904</v>
      </c>
      <c r="T272" s="103">
        <v>156140</v>
      </c>
      <c r="U272" s="103">
        <v>0</v>
      </c>
      <c r="V272" s="103">
        <v>300416331</v>
      </c>
      <c r="W272" s="103">
        <v>1636771346</v>
      </c>
      <c r="X272" s="103">
        <f t="shared" si="53"/>
        <v>24486357.017122906</v>
      </c>
      <c r="Y272" s="103">
        <f t="shared" si="54"/>
        <v>300623503.92000002</v>
      </c>
      <c r="Z272" s="103">
        <f t="shared" si="55"/>
        <v>-25411.460000000021</v>
      </c>
      <c r="AA272" s="103">
        <f t="shared" si="56"/>
        <v>1636771346</v>
      </c>
      <c r="AB272" s="106">
        <f t="shared" si="57"/>
        <v>8.1451904783995388E-2</v>
      </c>
      <c r="AC272" s="106">
        <f t="shared" si="58"/>
        <v>0</v>
      </c>
      <c r="AD272" s="107">
        <f t="shared" si="59"/>
        <v>8.1451904783995388E-2</v>
      </c>
    </row>
    <row r="273" spans="2:30" x14ac:dyDescent="0.2">
      <c r="B273" s="102" t="s">
        <v>861</v>
      </c>
      <c r="C273" s="48" t="s">
        <v>862</v>
      </c>
      <c r="D273" s="48" t="str">
        <f t="shared" si="50"/>
        <v>Yes</v>
      </c>
      <c r="E273" s="103">
        <v>0</v>
      </c>
      <c r="F273" s="103">
        <v>0</v>
      </c>
      <c r="G273" s="103">
        <v>143721.01999999999</v>
      </c>
      <c r="H273" s="103">
        <v>0</v>
      </c>
      <c r="I273" s="103">
        <v>20875.3</v>
      </c>
      <c r="J273" s="103">
        <v>29725</v>
      </c>
      <c r="K273" s="103">
        <f t="shared" si="51"/>
        <v>164596.31999999998</v>
      </c>
      <c r="L273" s="104">
        <f t="shared" si="52"/>
        <v>194321.31999999998</v>
      </c>
      <c r="M273" s="105">
        <v>3316561.9199999999</v>
      </c>
      <c r="N273" s="105">
        <v>1768943.49</v>
      </c>
      <c r="O273" s="105">
        <v>43670.311945656576</v>
      </c>
      <c r="P273" s="105">
        <v>0</v>
      </c>
      <c r="Q273" s="105">
        <v>776266.12661637494</v>
      </c>
      <c r="R273" s="104">
        <f t="shared" si="48"/>
        <v>2496625.4814379681</v>
      </c>
      <c r="S273" s="105">
        <f t="shared" si="49"/>
        <v>4265568.9714379683</v>
      </c>
      <c r="T273" s="103">
        <v>2317339.4599999995</v>
      </c>
      <c r="U273" s="103">
        <v>6194967.4100000225</v>
      </c>
      <c r="V273" s="103">
        <v>23829560</v>
      </c>
      <c r="W273" s="103">
        <v>23377180</v>
      </c>
      <c r="X273" s="103">
        <f t="shared" si="53"/>
        <v>4459890.2914379686</v>
      </c>
      <c r="Y273" s="103">
        <f t="shared" si="54"/>
        <v>24023881.32</v>
      </c>
      <c r="Z273" s="103">
        <f t="shared" si="55"/>
        <v>2152743.1399999997</v>
      </c>
      <c r="AA273" s="103">
        <f t="shared" si="56"/>
        <v>23377180</v>
      </c>
      <c r="AB273" s="106">
        <f t="shared" si="57"/>
        <v>0.1856440361168904</v>
      </c>
      <c r="AC273" s="106">
        <f t="shared" si="58"/>
        <v>9.2087374952838613E-2</v>
      </c>
      <c r="AD273" s="107">
        <f t="shared" si="59"/>
        <v>0.27773141106972898</v>
      </c>
    </row>
    <row r="274" spans="2:30" x14ac:dyDescent="0.2">
      <c r="B274" s="102" t="s">
        <v>865</v>
      </c>
      <c r="C274" s="48" t="s">
        <v>866</v>
      </c>
      <c r="D274" s="48" t="str">
        <f t="shared" si="50"/>
        <v>No</v>
      </c>
      <c r="E274" s="103">
        <v>0</v>
      </c>
      <c r="F274" s="103">
        <v>0</v>
      </c>
      <c r="G274" s="103">
        <v>0</v>
      </c>
      <c r="H274" s="103">
        <v>0</v>
      </c>
      <c r="I274" s="103">
        <v>0</v>
      </c>
      <c r="J274" s="103">
        <v>0</v>
      </c>
      <c r="K274" s="103">
        <f t="shared" si="51"/>
        <v>0</v>
      </c>
      <c r="L274" s="104">
        <f t="shared" si="52"/>
        <v>0</v>
      </c>
      <c r="M274" s="105">
        <v>-25365.489999999991</v>
      </c>
      <c r="N274" s="105">
        <v>262665.78999999998</v>
      </c>
      <c r="O274" s="105">
        <v>-75403.841994408227</v>
      </c>
      <c r="P274" s="105">
        <v>0</v>
      </c>
      <c r="Q274" s="105">
        <v>-23541.500373753021</v>
      </c>
      <c r="R274" s="104">
        <f t="shared" si="48"/>
        <v>73579.852368161257</v>
      </c>
      <c r="S274" s="105">
        <f t="shared" si="49"/>
        <v>336245.64236816124</v>
      </c>
      <c r="T274" s="103">
        <v>0</v>
      </c>
      <c r="U274" s="103">
        <v>0</v>
      </c>
      <c r="V274" s="103">
        <v>6333567</v>
      </c>
      <c r="W274" s="103">
        <v>1878672</v>
      </c>
      <c r="X274" s="103">
        <f t="shared" si="53"/>
        <v>336245.64236816124</v>
      </c>
      <c r="Y274" s="103">
        <f t="shared" si="54"/>
        <v>6333567</v>
      </c>
      <c r="Z274" s="103">
        <f t="shared" si="55"/>
        <v>0</v>
      </c>
      <c r="AA274" s="103">
        <f t="shared" si="56"/>
        <v>1878672</v>
      </c>
      <c r="AB274" s="106">
        <f t="shared" si="57"/>
        <v>5.3089458494425215E-2</v>
      </c>
      <c r="AC274" s="106">
        <f t="shared" si="58"/>
        <v>0</v>
      </c>
      <c r="AD274" s="107">
        <f t="shared" si="59"/>
        <v>5.3089458494425215E-2</v>
      </c>
    </row>
    <row r="275" spans="2:30" x14ac:dyDescent="0.2">
      <c r="B275" s="102" t="s">
        <v>869</v>
      </c>
      <c r="C275" s="48" t="s">
        <v>870</v>
      </c>
      <c r="D275" s="48" t="str">
        <f t="shared" si="50"/>
        <v>No</v>
      </c>
      <c r="E275" s="103">
        <v>0</v>
      </c>
      <c r="F275" s="103">
        <v>0</v>
      </c>
      <c r="G275" s="103">
        <v>0</v>
      </c>
      <c r="H275" s="103">
        <v>0</v>
      </c>
      <c r="I275" s="103">
        <v>0</v>
      </c>
      <c r="J275" s="103">
        <v>0</v>
      </c>
      <c r="K275" s="103">
        <f t="shared" si="51"/>
        <v>0</v>
      </c>
      <c r="L275" s="104">
        <f t="shared" si="52"/>
        <v>0</v>
      </c>
      <c r="M275" s="105">
        <v>18973.59</v>
      </c>
      <c r="N275" s="105">
        <v>322465.78000000003</v>
      </c>
      <c r="O275" s="105">
        <v>18973.586350592464</v>
      </c>
      <c r="P275" s="105">
        <v>0</v>
      </c>
      <c r="Q275" s="105">
        <v>0</v>
      </c>
      <c r="R275" s="104">
        <f t="shared" si="48"/>
        <v>3.6494075357040856E-3</v>
      </c>
      <c r="S275" s="105">
        <f t="shared" si="49"/>
        <v>322465.78364940756</v>
      </c>
      <c r="T275" s="103">
        <v>0</v>
      </c>
      <c r="U275" s="103">
        <v>0</v>
      </c>
      <c r="V275" s="103">
        <v>8379176</v>
      </c>
      <c r="W275" s="103">
        <v>1873090</v>
      </c>
      <c r="X275" s="103">
        <f t="shared" si="53"/>
        <v>322465.78364940756</v>
      </c>
      <c r="Y275" s="103">
        <f t="shared" si="54"/>
        <v>8379176</v>
      </c>
      <c r="Z275" s="103">
        <f t="shared" si="55"/>
        <v>0</v>
      </c>
      <c r="AA275" s="103">
        <f t="shared" si="56"/>
        <v>1873090</v>
      </c>
      <c r="AB275" s="106">
        <f t="shared" si="57"/>
        <v>3.8484187902176489E-2</v>
      </c>
      <c r="AC275" s="106">
        <f t="shared" si="58"/>
        <v>0</v>
      </c>
      <c r="AD275" s="107">
        <f t="shared" si="59"/>
        <v>3.8484187902176489E-2</v>
      </c>
    </row>
    <row r="276" spans="2:30" x14ac:dyDescent="0.2">
      <c r="B276" s="102" t="s">
        <v>873</v>
      </c>
      <c r="C276" s="48" t="s">
        <v>874</v>
      </c>
      <c r="D276" s="48" t="str">
        <f t="shared" si="50"/>
        <v>No</v>
      </c>
      <c r="E276" s="103">
        <v>0</v>
      </c>
      <c r="F276" s="103">
        <v>0</v>
      </c>
      <c r="G276" s="103">
        <v>6783815.54</v>
      </c>
      <c r="H276" s="103">
        <v>3429129</v>
      </c>
      <c r="I276" s="103">
        <v>2308641.5500000007</v>
      </c>
      <c r="J276" s="103">
        <v>1163029</v>
      </c>
      <c r="K276" s="103">
        <f t="shared" si="51"/>
        <v>9092457.0899999999</v>
      </c>
      <c r="L276" s="104">
        <f t="shared" si="52"/>
        <v>13684615.09</v>
      </c>
      <c r="M276" s="105">
        <v>20925266.899999999</v>
      </c>
      <c r="N276" s="105">
        <v>2367185.94</v>
      </c>
      <c r="O276" s="105">
        <v>5105043.9989437163</v>
      </c>
      <c r="P276" s="105">
        <v>0</v>
      </c>
      <c r="Q276" s="105">
        <v>0</v>
      </c>
      <c r="R276" s="104">
        <f t="shared" si="48"/>
        <v>15820222.901056282</v>
      </c>
      <c r="S276" s="105">
        <f t="shared" si="49"/>
        <v>18187408.841056284</v>
      </c>
      <c r="T276" s="103">
        <v>44639749.199999988</v>
      </c>
      <c r="U276" s="103">
        <v>7068699.8900000025</v>
      </c>
      <c r="V276" s="103">
        <v>268884122</v>
      </c>
      <c r="W276" s="103">
        <v>1189248404</v>
      </c>
      <c r="X276" s="103">
        <f t="shared" si="53"/>
        <v>31872023.931056283</v>
      </c>
      <c r="Y276" s="103">
        <f t="shared" si="54"/>
        <v>282568737.08999997</v>
      </c>
      <c r="Z276" s="103">
        <f t="shared" si="55"/>
        <v>35547292.109999985</v>
      </c>
      <c r="AA276" s="103">
        <f t="shared" si="56"/>
        <v>1189248404</v>
      </c>
      <c r="AB276" s="106">
        <f t="shared" si="57"/>
        <v>0.11279387896653563</v>
      </c>
      <c r="AC276" s="106">
        <f t="shared" si="58"/>
        <v>2.9890552714166168E-2</v>
      </c>
      <c r="AD276" s="107">
        <f t="shared" si="59"/>
        <v>0.1426844316807018</v>
      </c>
    </row>
    <row r="277" spans="2:30" x14ac:dyDescent="0.2">
      <c r="B277" s="102" t="s">
        <v>875</v>
      </c>
      <c r="C277" s="48" t="s">
        <v>876</v>
      </c>
      <c r="D277" s="48" t="str">
        <f t="shared" si="50"/>
        <v>No</v>
      </c>
      <c r="E277" s="103">
        <v>0</v>
      </c>
      <c r="F277" s="103">
        <v>0</v>
      </c>
      <c r="G277" s="103">
        <v>0</v>
      </c>
      <c r="H277" s="103">
        <v>0</v>
      </c>
      <c r="I277" s="103">
        <v>0</v>
      </c>
      <c r="J277" s="103">
        <v>0</v>
      </c>
      <c r="K277" s="103">
        <f t="shared" si="51"/>
        <v>0</v>
      </c>
      <c r="L277" s="104">
        <f t="shared" si="52"/>
        <v>0</v>
      </c>
      <c r="M277" s="105">
        <v>-2240.5099999999989</v>
      </c>
      <c r="N277" s="105">
        <v>185315.25</v>
      </c>
      <c r="O277" s="105">
        <v>-12169.637071245501</v>
      </c>
      <c r="P277" s="105">
        <v>0</v>
      </c>
      <c r="Q277" s="105">
        <v>261.77186575257338</v>
      </c>
      <c r="R277" s="104">
        <f t="shared" si="48"/>
        <v>9667.3552054929296</v>
      </c>
      <c r="S277" s="105">
        <f t="shared" si="49"/>
        <v>194982.60520549293</v>
      </c>
      <c r="T277" s="103">
        <v>0</v>
      </c>
      <c r="U277" s="103">
        <v>0</v>
      </c>
      <c r="V277" s="103">
        <v>7498382</v>
      </c>
      <c r="W277" s="103">
        <v>962432</v>
      </c>
      <c r="X277" s="103">
        <f t="shared" si="53"/>
        <v>194982.60520549293</v>
      </c>
      <c r="Y277" s="103">
        <f t="shared" si="54"/>
        <v>7498382</v>
      </c>
      <c r="Z277" s="103">
        <f t="shared" si="55"/>
        <v>0</v>
      </c>
      <c r="AA277" s="103">
        <f t="shared" si="56"/>
        <v>962432</v>
      </c>
      <c r="AB277" s="106">
        <f t="shared" si="57"/>
        <v>2.6003290470596581E-2</v>
      </c>
      <c r="AC277" s="106">
        <f t="shared" si="58"/>
        <v>0</v>
      </c>
      <c r="AD277" s="107">
        <f t="shared" si="59"/>
        <v>2.6003290470596581E-2</v>
      </c>
    </row>
    <row r="278" spans="2:30" x14ac:dyDescent="0.2">
      <c r="B278" s="102" t="s">
        <v>879</v>
      </c>
      <c r="C278" s="48" t="s">
        <v>880</v>
      </c>
      <c r="D278" s="48" t="str">
        <f t="shared" si="50"/>
        <v>No</v>
      </c>
      <c r="E278" s="103">
        <v>0</v>
      </c>
      <c r="F278" s="103">
        <v>0</v>
      </c>
      <c r="G278" s="103">
        <v>483033.12</v>
      </c>
      <c r="H278" s="103">
        <v>402145.63</v>
      </c>
      <c r="I278" s="103">
        <v>1046621.8654710465</v>
      </c>
      <c r="J278" s="103">
        <v>323314.96000000002</v>
      </c>
      <c r="K278" s="103">
        <f t="shared" si="51"/>
        <v>1529654.9854710465</v>
      </c>
      <c r="L278" s="104">
        <f t="shared" si="52"/>
        <v>2255115.5754710464</v>
      </c>
      <c r="M278" s="105">
        <v>7009612.0372106098</v>
      </c>
      <c r="N278" s="105">
        <v>2740287.26</v>
      </c>
      <c r="O278" s="105">
        <v>1292825.4172106099</v>
      </c>
      <c r="P278" s="105">
        <v>0</v>
      </c>
      <c r="Q278" s="105">
        <v>0</v>
      </c>
      <c r="R278" s="104">
        <f t="shared" si="48"/>
        <v>5716786.6200000001</v>
      </c>
      <c r="S278" s="105">
        <f t="shared" si="49"/>
        <v>8457073.879999999</v>
      </c>
      <c r="T278" s="103">
        <v>2196735.3000000003</v>
      </c>
      <c r="U278" s="103">
        <v>1598087.89</v>
      </c>
      <c r="V278" s="103">
        <v>86465495</v>
      </c>
      <c r="W278" s="103">
        <v>309441658</v>
      </c>
      <c r="X278" s="103">
        <f t="shared" si="53"/>
        <v>10712189.455471046</v>
      </c>
      <c r="Y278" s="103">
        <f t="shared" si="54"/>
        <v>88720610.575471044</v>
      </c>
      <c r="Z278" s="103">
        <f t="shared" si="55"/>
        <v>667080.31452895375</v>
      </c>
      <c r="AA278" s="103">
        <f t="shared" si="56"/>
        <v>309441658</v>
      </c>
      <c r="AB278" s="106">
        <f t="shared" si="57"/>
        <v>0.12074070935702837</v>
      </c>
      <c r="AC278" s="106">
        <f t="shared" si="58"/>
        <v>2.1557547191301367E-3</v>
      </c>
      <c r="AD278" s="107">
        <f t="shared" si="59"/>
        <v>0.12289646407615851</v>
      </c>
    </row>
    <row r="279" spans="2:30" x14ac:dyDescent="0.2">
      <c r="B279" s="102" t="s">
        <v>881</v>
      </c>
      <c r="C279" s="48" t="s">
        <v>209</v>
      </c>
      <c r="D279" s="48" t="str">
        <f t="shared" si="50"/>
        <v>No</v>
      </c>
      <c r="E279" s="103">
        <v>0</v>
      </c>
      <c r="F279" s="103">
        <v>0</v>
      </c>
      <c r="G279" s="103">
        <v>213680.12</v>
      </c>
      <c r="H279" s="103">
        <v>63015.32</v>
      </c>
      <c r="I279" s="103">
        <v>251131.50000000003</v>
      </c>
      <c r="J279" s="103">
        <v>10539.099999999999</v>
      </c>
      <c r="K279" s="103">
        <f t="shared" si="51"/>
        <v>464811.62</v>
      </c>
      <c r="L279" s="104">
        <f t="shared" si="52"/>
        <v>538366.04</v>
      </c>
      <c r="M279" s="105">
        <v>14399191.85</v>
      </c>
      <c r="N279" s="105">
        <v>3070609.2</v>
      </c>
      <c r="O279" s="105">
        <v>5670550.2090792675</v>
      </c>
      <c r="P279" s="105">
        <v>0</v>
      </c>
      <c r="Q279" s="105">
        <v>0</v>
      </c>
      <c r="R279" s="104">
        <f t="shared" si="48"/>
        <v>8728641.6409207322</v>
      </c>
      <c r="S279" s="105">
        <f t="shared" si="49"/>
        <v>11799250.840920731</v>
      </c>
      <c r="T279" s="103">
        <v>53424146.910000019</v>
      </c>
      <c r="U279" s="103">
        <v>34877169.890000038</v>
      </c>
      <c r="V279" s="103">
        <v>203679073</v>
      </c>
      <c r="W279" s="103">
        <v>840894950</v>
      </c>
      <c r="X279" s="103">
        <f t="shared" si="53"/>
        <v>12337616.880920731</v>
      </c>
      <c r="Y279" s="103">
        <f t="shared" si="54"/>
        <v>204217439.03999999</v>
      </c>
      <c r="Z279" s="103">
        <f t="shared" si="55"/>
        <v>52959335.290000021</v>
      </c>
      <c r="AA279" s="103">
        <f t="shared" si="56"/>
        <v>840894950</v>
      </c>
      <c r="AB279" s="106">
        <f t="shared" si="57"/>
        <v>6.0414120062019613E-2</v>
      </c>
      <c r="AC279" s="106">
        <f t="shared" si="58"/>
        <v>6.2979728074238073E-2</v>
      </c>
      <c r="AD279" s="107">
        <f t="shared" si="59"/>
        <v>0.12339384813625769</v>
      </c>
    </row>
    <row r="280" spans="2:30" x14ac:dyDescent="0.2">
      <c r="B280" s="102" t="s">
        <v>883</v>
      </c>
      <c r="C280" s="48" t="s">
        <v>439</v>
      </c>
      <c r="D280" s="48" t="str">
        <f t="shared" si="50"/>
        <v>No</v>
      </c>
      <c r="E280" s="103">
        <v>0</v>
      </c>
      <c r="F280" s="103">
        <v>0</v>
      </c>
      <c r="G280" s="103">
        <v>0</v>
      </c>
      <c r="H280" s="103">
        <v>0</v>
      </c>
      <c r="I280" s="103">
        <v>0</v>
      </c>
      <c r="J280" s="103">
        <v>0</v>
      </c>
      <c r="K280" s="103">
        <f t="shared" si="51"/>
        <v>0</v>
      </c>
      <c r="L280" s="104">
        <f t="shared" si="52"/>
        <v>0</v>
      </c>
      <c r="M280" s="105">
        <v>16429796.779999999</v>
      </c>
      <c r="N280" s="105">
        <v>2664516.23</v>
      </c>
      <c r="O280" s="105">
        <v>7042696.929102296</v>
      </c>
      <c r="P280" s="105">
        <v>0</v>
      </c>
      <c r="Q280" s="105">
        <v>0</v>
      </c>
      <c r="R280" s="104">
        <f t="shared" si="48"/>
        <v>9387099.8508977033</v>
      </c>
      <c r="S280" s="105">
        <f t="shared" si="49"/>
        <v>12051616.080897704</v>
      </c>
      <c r="T280" s="103">
        <v>48472682.450000018</v>
      </c>
      <c r="U280" s="103">
        <v>51136864.149999946</v>
      </c>
      <c r="V280" s="103">
        <v>379389295</v>
      </c>
      <c r="W280" s="103">
        <v>808366899</v>
      </c>
      <c r="X280" s="103">
        <f t="shared" si="53"/>
        <v>12051616.080897704</v>
      </c>
      <c r="Y280" s="103">
        <f t="shared" si="54"/>
        <v>379389295</v>
      </c>
      <c r="Z280" s="103">
        <f t="shared" si="55"/>
        <v>48472682.450000018</v>
      </c>
      <c r="AA280" s="103">
        <f t="shared" si="56"/>
        <v>808366899</v>
      </c>
      <c r="AB280" s="106">
        <f t="shared" si="57"/>
        <v>3.1765830611793368E-2</v>
      </c>
      <c r="AC280" s="106">
        <f t="shared" si="58"/>
        <v>5.9963715127331084E-2</v>
      </c>
      <c r="AD280" s="107">
        <f t="shared" si="59"/>
        <v>9.1729545739124452E-2</v>
      </c>
    </row>
    <row r="281" spans="2:30" x14ac:dyDescent="0.2">
      <c r="B281" s="102" t="s">
        <v>885</v>
      </c>
      <c r="C281" s="48" t="s">
        <v>886</v>
      </c>
      <c r="D281" s="48" t="str">
        <f t="shared" si="50"/>
        <v>No</v>
      </c>
      <c r="E281" s="103">
        <v>0</v>
      </c>
      <c r="F281" s="103">
        <v>0</v>
      </c>
      <c r="G281" s="103">
        <v>0</v>
      </c>
      <c r="H281" s="103">
        <v>0</v>
      </c>
      <c r="I281" s="103">
        <v>0</v>
      </c>
      <c r="J281" s="103">
        <v>0</v>
      </c>
      <c r="K281" s="103">
        <f t="shared" si="51"/>
        <v>0</v>
      </c>
      <c r="L281" s="104">
        <f t="shared" si="52"/>
        <v>0</v>
      </c>
      <c r="M281" s="105">
        <v>814641.02000000014</v>
      </c>
      <c r="N281" s="105">
        <v>1854614.44</v>
      </c>
      <c r="O281" s="105">
        <v>-1233274.7396385549</v>
      </c>
      <c r="P281" s="105">
        <v>0</v>
      </c>
      <c r="Q281" s="105">
        <v>0</v>
      </c>
      <c r="R281" s="104">
        <f t="shared" si="48"/>
        <v>2047915.7596385549</v>
      </c>
      <c r="S281" s="105">
        <f t="shared" si="49"/>
        <v>3902530.1996385548</v>
      </c>
      <c r="T281" s="103">
        <v>0</v>
      </c>
      <c r="U281" s="103">
        <v>0</v>
      </c>
      <c r="V281" s="103">
        <v>109320106</v>
      </c>
      <c r="W281" s="103">
        <v>227989690</v>
      </c>
      <c r="X281" s="103">
        <f t="shared" si="53"/>
        <v>3902530.1996385548</v>
      </c>
      <c r="Y281" s="103">
        <f t="shared" si="54"/>
        <v>109320106</v>
      </c>
      <c r="Z281" s="103">
        <f t="shared" si="55"/>
        <v>0</v>
      </c>
      <c r="AA281" s="103">
        <f t="shared" si="56"/>
        <v>227989690</v>
      </c>
      <c r="AB281" s="106">
        <f t="shared" si="57"/>
        <v>3.5698192605471447E-2</v>
      </c>
      <c r="AC281" s="106">
        <f t="shared" si="58"/>
        <v>0</v>
      </c>
      <c r="AD281" s="107">
        <f t="shared" si="59"/>
        <v>3.5698192605471447E-2</v>
      </c>
    </row>
    <row r="282" spans="2:30" x14ac:dyDescent="0.2">
      <c r="B282" s="102" t="s">
        <v>888</v>
      </c>
      <c r="C282" s="48" t="s">
        <v>889</v>
      </c>
      <c r="D282" s="48" t="str">
        <f t="shared" si="50"/>
        <v>No</v>
      </c>
      <c r="E282" s="103">
        <v>0</v>
      </c>
      <c r="F282" s="103">
        <v>0</v>
      </c>
      <c r="G282" s="103">
        <v>0</v>
      </c>
      <c r="H282" s="103">
        <v>0</v>
      </c>
      <c r="I282" s="103">
        <v>0</v>
      </c>
      <c r="J282" s="103">
        <v>0</v>
      </c>
      <c r="K282" s="103">
        <f t="shared" si="51"/>
        <v>0</v>
      </c>
      <c r="L282" s="104">
        <f t="shared" si="52"/>
        <v>0</v>
      </c>
      <c r="M282" s="105">
        <v>-226730.65000000002</v>
      </c>
      <c r="N282" s="105">
        <v>1010669.19</v>
      </c>
      <c r="O282" s="105">
        <v>-313947.95295235392</v>
      </c>
      <c r="P282" s="105">
        <v>0</v>
      </c>
      <c r="Q282" s="105">
        <v>0</v>
      </c>
      <c r="R282" s="104">
        <f t="shared" si="48"/>
        <v>87217.302952353901</v>
      </c>
      <c r="S282" s="105">
        <f t="shared" si="49"/>
        <v>1097886.4929523538</v>
      </c>
      <c r="T282" s="103">
        <v>0</v>
      </c>
      <c r="U282" s="103">
        <v>0</v>
      </c>
      <c r="V282" s="103">
        <v>46021420</v>
      </c>
      <c r="W282" s="103">
        <v>60856116</v>
      </c>
      <c r="X282" s="103">
        <f t="shared" si="53"/>
        <v>1097886.4929523538</v>
      </c>
      <c r="Y282" s="103">
        <f t="shared" si="54"/>
        <v>46021420</v>
      </c>
      <c r="Z282" s="103">
        <f t="shared" si="55"/>
        <v>0</v>
      </c>
      <c r="AA282" s="103">
        <f t="shared" si="56"/>
        <v>60856116</v>
      </c>
      <c r="AB282" s="106">
        <f t="shared" si="57"/>
        <v>2.3855989079701448E-2</v>
      </c>
      <c r="AC282" s="106">
        <f t="shared" si="58"/>
        <v>0</v>
      </c>
      <c r="AD282" s="107">
        <f t="shared" si="59"/>
        <v>2.3855989079701448E-2</v>
      </c>
    </row>
    <row r="283" spans="2:30" x14ac:dyDescent="0.2">
      <c r="B283" s="102" t="s">
        <v>891</v>
      </c>
      <c r="C283" s="102" t="s">
        <v>892</v>
      </c>
      <c r="D283" s="48" t="str">
        <f t="shared" si="50"/>
        <v>Yes</v>
      </c>
      <c r="E283" s="103">
        <v>0</v>
      </c>
      <c r="F283" s="103">
        <v>0</v>
      </c>
      <c r="G283" s="103">
        <v>5070098.62</v>
      </c>
      <c r="H283" s="103">
        <v>0</v>
      </c>
      <c r="I283" s="103">
        <v>0</v>
      </c>
      <c r="J283" s="103">
        <v>0</v>
      </c>
      <c r="K283" s="103">
        <f t="shared" si="51"/>
        <v>5070098.62</v>
      </c>
      <c r="L283" s="104">
        <f t="shared" si="52"/>
        <v>5070098.62</v>
      </c>
      <c r="M283" s="105">
        <v>2653315.08</v>
      </c>
      <c r="N283" s="105">
        <v>15987.31</v>
      </c>
      <c r="O283" s="105">
        <v>79257.497443317523</v>
      </c>
      <c r="P283" s="105">
        <v>0</v>
      </c>
      <c r="Q283" s="105">
        <v>0</v>
      </c>
      <c r="R283" s="104">
        <f t="shared" si="48"/>
        <v>2574057.5825566826</v>
      </c>
      <c r="S283" s="105">
        <f t="shared" si="49"/>
        <v>2590044.8925566827</v>
      </c>
      <c r="T283" s="103">
        <v>225843</v>
      </c>
      <c r="U283" s="103">
        <v>20353</v>
      </c>
      <c r="V283" s="103">
        <v>17813844</v>
      </c>
      <c r="W283" s="103">
        <v>49437940</v>
      </c>
      <c r="X283" s="103">
        <f t="shared" si="53"/>
        <v>7660143.5125566833</v>
      </c>
      <c r="Y283" s="103">
        <f t="shared" si="54"/>
        <v>22883942.620000001</v>
      </c>
      <c r="Z283" s="103">
        <f t="shared" si="55"/>
        <v>-4844255.62</v>
      </c>
      <c r="AA283" s="103">
        <f t="shared" si="56"/>
        <v>49437940</v>
      </c>
      <c r="AB283" s="106">
        <f t="shared" si="57"/>
        <v>0.3347388009032109</v>
      </c>
      <c r="AC283" s="106">
        <f t="shared" si="58"/>
        <v>0</v>
      </c>
      <c r="AD283" s="107">
        <f t="shared" si="59"/>
        <v>0.3347388009032109</v>
      </c>
    </row>
    <row r="284" spans="2:30" x14ac:dyDescent="0.2">
      <c r="B284" s="102" t="s">
        <v>893</v>
      </c>
      <c r="C284" s="48" t="s">
        <v>894</v>
      </c>
      <c r="D284" s="48" t="str">
        <f t="shared" si="50"/>
        <v>No</v>
      </c>
      <c r="E284" s="103">
        <v>0</v>
      </c>
      <c r="F284" s="103">
        <v>0</v>
      </c>
      <c r="G284" s="103">
        <v>13972</v>
      </c>
      <c r="H284" s="103">
        <v>0</v>
      </c>
      <c r="I284" s="103">
        <v>19911</v>
      </c>
      <c r="J284" s="103">
        <v>18932</v>
      </c>
      <c r="K284" s="103">
        <f t="shared" si="51"/>
        <v>33883</v>
      </c>
      <c r="L284" s="104">
        <f t="shared" si="52"/>
        <v>52815</v>
      </c>
      <c r="M284" s="105">
        <v>18558.870000000003</v>
      </c>
      <c r="N284" s="105">
        <v>327327.18</v>
      </c>
      <c r="O284" s="105">
        <v>-86490.403035544849</v>
      </c>
      <c r="P284" s="105">
        <v>0</v>
      </c>
      <c r="Q284" s="105">
        <v>41981.824836116983</v>
      </c>
      <c r="R284" s="104">
        <f t="shared" si="48"/>
        <v>63067.448199427861</v>
      </c>
      <c r="S284" s="105">
        <f t="shared" si="49"/>
        <v>390394.62819942785</v>
      </c>
      <c r="T284" s="103">
        <v>162366</v>
      </c>
      <c r="U284" s="103">
        <v>1428983</v>
      </c>
      <c r="V284" s="103">
        <v>10856970</v>
      </c>
      <c r="W284" s="103">
        <v>3450203</v>
      </c>
      <c r="X284" s="103">
        <f t="shared" si="53"/>
        <v>443209.62819942785</v>
      </c>
      <c r="Y284" s="103">
        <f t="shared" si="54"/>
        <v>10909785</v>
      </c>
      <c r="Z284" s="103">
        <f t="shared" si="55"/>
        <v>128483</v>
      </c>
      <c r="AA284" s="103">
        <f t="shared" si="56"/>
        <v>3450203</v>
      </c>
      <c r="AB284" s="106">
        <f t="shared" si="57"/>
        <v>4.0624964488248656E-2</v>
      </c>
      <c r="AC284" s="106">
        <f t="shared" si="58"/>
        <v>3.7239258095827982E-2</v>
      </c>
      <c r="AD284" s="107">
        <f t="shared" si="59"/>
        <v>7.7864222584076631E-2</v>
      </c>
    </row>
    <row r="285" spans="2:30" x14ac:dyDescent="0.2">
      <c r="B285" s="102" t="s">
        <v>896</v>
      </c>
      <c r="C285" s="48" t="s">
        <v>897</v>
      </c>
      <c r="D285" s="48" t="str">
        <f t="shared" si="50"/>
        <v>No</v>
      </c>
      <c r="E285" s="103">
        <v>626312</v>
      </c>
      <c r="F285" s="103">
        <v>0</v>
      </c>
      <c r="G285" s="103">
        <v>0</v>
      </c>
      <c r="H285" s="103">
        <v>0</v>
      </c>
      <c r="I285" s="103">
        <v>27654</v>
      </c>
      <c r="J285" s="103">
        <v>3389719</v>
      </c>
      <c r="K285" s="103">
        <f t="shared" si="51"/>
        <v>653966</v>
      </c>
      <c r="L285" s="104">
        <f t="shared" si="52"/>
        <v>4043685</v>
      </c>
      <c r="M285" s="105">
        <v>349373.05</v>
      </c>
      <c r="N285" s="105">
        <v>2109960.31</v>
      </c>
      <c r="O285" s="105">
        <v>-115783.75235316335</v>
      </c>
      <c r="P285" s="105">
        <v>0</v>
      </c>
      <c r="Q285" s="105">
        <v>54627.897686288059</v>
      </c>
      <c r="R285" s="104">
        <f t="shared" si="48"/>
        <v>410528.90466687531</v>
      </c>
      <c r="S285" s="105">
        <f t="shared" si="49"/>
        <v>2520489.2146668755</v>
      </c>
      <c r="T285" s="103">
        <v>416584</v>
      </c>
      <c r="U285" s="103">
        <v>2219544</v>
      </c>
      <c r="V285" s="103">
        <v>27620430</v>
      </c>
      <c r="W285" s="103">
        <v>10016897</v>
      </c>
      <c r="X285" s="103">
        <f t="shared" si="53"/>
        <v>6564174.2146668751</v>
      </c>
      <c r="Y285" s="103">
        <f t="shared" si="54"/>
        <v>31664115</v>
      </c>
      <c r="Z285" s="103">
        <f t="shared" si="55"/>
        <v>-237382</v>
      </c>
      <c r="AA285" s="103">
        <f t="shared" si="56"/>
        <v>10016897</v>
      </c>
      <c r="AB285" s="106">
        <f t="shared" si="57"/>
        <v>0.20730641657494217</v>
      </c>
      <c r="AC285" s="106">
        <f t="shared" si="58"/>
        <v>0</v>
      </c>
      <c r="AD285" s="107">
        <f t="shared" si="59"/>
        <v>0.20730641657494217</v>
      </c>
    </row>
    <row r="286" spans="2:30" x14ac:dyDescent="0.2">
      <c r="B286" s="102" t="s">
        <v>900</v>
      </c>
      <c r="C286" s="48" t="s">
        <v>901</v>
      </c>
      <c r="D286" s="48" t="str">
        <f t="shared" si="50"/>
        <v>No</v>
      </c>
      <c r="E286" s="103">
        <v>0</v>
      </c>
      <c r="F286" s="103">
        <v>0</v>
      </c>
      <c r="G286" s="103">
        <v>0</v>
      </c>
      <c r="H286" s="103">
        <v>0</v>
      </c>
      <c r="I286" s="103">
        <v>0</v>
      </c>
      <c r="J286" s="103">
        <v>0</v>
      </c>
      <c r="K286" s="103">
        <f t="shared" si="51"/>
        <v>0</v>
      </c>
      <c r="L286" s="104">
        <f t="shared" si="52"/>
        <v>0</v>
      </c>
      <c r="M286" s="105">
        <v>186368.23</v>
      </c>
      <c r="N286" s="105">
        <v>372233.47000000003</v>
      </c>
      <c r="O286" s="105">
        <v>-19066.488578038065</v>
      </c>
      <c r="P286" s="105">
        <v>0</v>
      </c>
      <c r="Q286" s="105">
        <v>117486.66701434896</v>
      </c>
      <c r="R286" s="104">
        <f t="shared" si="48"/>
        <v>87948.051563689107</v>
      </c>
      <c r="S286" s="105">
        <f t="shared" si="49"/>
        <v>460181.52156368911</v>
      </c>
      <c r="T286" s="103">
        <v>0</v>
      </c>
      <c r="U286" s="103">
        <v>0</v>
      </c>
      <c r="V286" s="103">
        <v>11005149</v>
      </c>
      <c r="W286" s="103">
        <v>8993187</v>
      </c>
      <c r="X286" s="103">
        <f t="shared" si="53"/>
        <v>460181.52156368911</v>
      </c>
      <c r="Y286" s="103">
        <f t="shared" si="54"/>
        <v>11005149</v>
      </c>
      <c r="Z286" s="103">
        <f t="shared" si="55"/>
        <v>0</v>
      </c>
      <c r="AA286" s="103">
        <f t="shared" si="56"/>
        <v>8993187</v>
      </c>
      <c r="AB286" s="106">
        <f t="shared" si="57"/>
        <v>4.1815110505426967E-2</v>
      </c>
      <c r="AC286" s="106">
        <f t="shared" si="58"/>
        <v>0</v>
      </c>
      <c r="AD286" s="107">
        <f t="shared" si="59"/>
        <v>4.1815110505426967E-2</v>
      </c>
    </row>
    <row r="287" spans="2:30" x14ac:dyDescent="0.2">
      <c r="B287" s="102" t="s">
        <v>904</v>
      </c>
      <c r="C287" s="48" t="s">
        <v>905</v>
      </c>
      <c r="D287" s="48" t="str">
        <f t="shared" si="50"/>
        <v>Yes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f t="shared" si="51"/>
        <v>0</v>
      </c>
      <c r="L287" s="104">
        <f t="shared" si="52"/>
        <v>0</v>
      </c>
      <c r="M287" s="105">
        <v>11255931.24</v>
      </c>
      <c r="N287" s="105">
        <v>620294.40000000002</v>
      </c>
      <c r="O287" s="105">
        <v>401897.33236500592</v>
      </c>
      <c r="P287" s="105">
        <v>0</v>
      </c>
      <c r="Q287" s="105">
        <v>0</v>
      </c>
      <c r="R287" s="104">
        <f t="shared" si="48"/>
        <v>10854033.907634994</v>
      </c>
      <c r="S287" s="105">
        <f t="shared" si="49"/>
        <v>11474328.307634994</v>
      </c>
      <c r="T287" s="103">
        <v>0</v>
      </c>
      <c r="U287" s="103">
        <v>0</v>
      </c>
      <c r="V287" s="103">
        <v>25826792</v>
      </c>
      <c r="W287" s="103">
        <v>69788000</v>
      </c>
      <c r="X287" s="103">
        <f t="shared" si="53"/>
        <v>11474328.307634994</v>
      </c>
      <c r="Y287" s="103">
        <f t="shared" si="54"/>
        <v>25826792</v>
      </c>
      <c r="Z287" s="103">
        <f t="shared" si="55"/>
        <v>0</v>
      </c>
      <c r="AA287" s="103">
        <f t="shared" si="56"/>
        <v>69788000</v>
      </c>
      <c r="AB287" s="106">
        <f t="shared" si="57"/>
        <v>0.44428004483231964</v>
      </c>
      <c r="AC287" s="106">
        <f t="shared" si="58"/>
        <v>0</v>
      </c>
      <c r="AD287" s="107">
        <f t="shared" si="59"/>
        <v>0.44428004483231964</v>
      </c>
    </row>
    <row r="288" spans="2:30" x14ac:dyDescent="0.2">
      <c r="B288" s="102" t="s">
        <v>906</v>
      </c>
      <c r="C288" s="48" t="s">
        <v>907</v>
      </c>
      <c r="D288" s="48" t="str">
        <f t="shared" si="50"/>
        <v>No</v>
      </c>
      <c r="E288" s="103">
        <v>0</v>
      </c>
      <c r="F288" s="103">
        <v>0</v>
      </c>
      <c r="G288" s="103">
        <v>0</v>
      </c>
      <c r="H288" s="103">
        <v>0</v>
      </c>
      <c r="I288" s="103">
        <v>0</v>
      </c>
      <c r="J288" s="103">
        <v>0</v>
      </c>
      <c r="K288" s="103">
        <f t="shared" si="51"/>
        <v>0</v>
      </c>
      <c r="L288" s="104">
        <f t="shared" si="52"/>
        <v>0</v>
      </c>
      <c r="M288" s="105">
        <v>6028921.7300000004</v>
      </c>
      <c r="N288" s="105">
        <v>665266.15999999992</v>
      </c>
      <c r="O288" s="105">
        <v>3803918.0105874073</v>
      </c>
      <c r="P288" s="105">
        <v>0</v>
      </c>
      <c r="Q288" s="105">
        <v>0</v>
      </c>
      <c r="R288" s="104">
        <f t="shared" si="48"/>
        <v>2225003.7194125932</v>
      </c>
      <c r="S288" s="105">
        <f t="shared" si="49"/>
        <v>2890269.8794125933</v>
      </c>
      <c r="T288" s="103">
        <v>2974222.71</v>
      </c>
      <c r="U288" s="103">
        <v>3557086.67</v>
      </c>
      <c r="V288" s="103">
        <v>202894834</v>
      </c>
      <c r="W288" s="103">
        <v>239974145</v>
      </c>
      <c r="X288" s="103">
        <f t="shared" si="53"/>
        <v>2890269.8794125933</v>
      </c>
      <c r="Y288" s="103">
        <f t="shared" si="54"/>
        <v>202894834</v>
      </c>
      <c r="Z288" s="103">
        <f t="shared" si="55"/>
        <v>2974222.71</v>
      </c>
      <c r="AA288" s="103">
        <f t="shared" si="56"/>
        <v>239974145</v>
      </c>
      <c r="AB288" s="106">
        <f t="shared" si="57"/>
        <v>1.4245162493455074E-2</v>
      </c>
      <c r="AC288" s="106">
        <f t="shared" si="58"/>
        <v>1.239392981273045E-2</v>
      </c>
      <c r="AD288" s="107">
        <f t="shared" si="59"/>
        <v>2.6639092306185524E-2</v>
      </c>
    </row>
    <row r="289" spans="2:30" x14ac:dyDescent="0.2">
      <c r="B289" s="102" t="s">
        <v>909</v>
      </c>
      <c r="C289" s="48" t="s">
        <v>910</v>
      </c>
      <c r="D289" s="48" t="str">
        <f t="shared" si="50"/>
        <v>Yes</v>
      </c>
      <c r="E289" s="103">
        <v>1030878</v>
      </c>
      <c r="F289" s="103">
        <v>0</v>
      </c>
      <c r="G289" s="103">
        <v>0</v>
      </c>
      <c r="H289" s="103">
        <v>0</v>
      </c>
      <c r="I289" s="103">
        <v>103991</v>
      </c>
      <c r="J289" s="103">
        <v>3935396</v>
      </c>
      <c r="K289" s="103">
        <f t="shared" si="51"/>
        <v>1134869</v>
      </c>
      <c r="L289" s="104">
        <f t="shared" si="52"/>
        <v>5070265</v>
      </c>
      <c r="M289" s="105">
        <v>2308002.5299999998</v>
      </c>
      <c r="N289" s="105">
        <v>1432010.96</v>
      </c>
      <c r="O289" s="105">
        <v>-209694.46230325926</v>
      </c>
      <c r="P289" s="105">
        <v>0</v>
      </c>
      <c r="Q289" s="105">
        <v>1038340.2789793379</v>
      </c>
      <c r="R289" s="104">
        <f t="shared" si="48"/>
        <v>1479356.7133239214</v>
      </c>
      <c r="S289" s="105">
        <f t="shared" si="49"/>
        <v>2911367.6733239214</v>
      </c>
      <c r="T289" s="103">
        <v>695302</v>
      </c>
      <c r="U289" s="103">
        <v>2642561</v>
      </c>
      <c r="V289" s="103">
        <v>11074972</v>
      </c>
      <c r="W289" s="103">
        <v>9746356</v>
      </c>
      <c r="X289" s="103">
        <f t="shared" si="53"/>
        <v>7981632.6733239219</v>
      </c>
      <c r="Y289" s="103">
        <f t="shared" si="54"/>
        <v>16145237</v>
      </c>
      <c r="Z289" s="103">
        <f t="shared" si="55"/>
        <v>-439567</v>
      </c>
      <c r="AA289" s="103">
        <f t="shared" si="56"/>
        <v>9746356</v>
      </c>
      <c r="AB289" s="106">
        <f t="shared" si="57"/>
        <v>0.49436454065827101</v>
      </c>
      <c r="AC289" s="106">
        <f t="shared" si="58"/>
        <v>0</v>
      </c>
      <c r="AD289" s="107">
        <f t="shared" si="59"/>
        <v>0.49436454065827101</v>
      </c>
    </row>
    <row r="290" spans="2:30" x14ac:dyDescent="0.2">
      <c r="B290" s="102" t="s">
        <v>912</v>
      </c>
      <c r="C290" s="48" t="s">
        <v>913</v>
      </c>
      <c r="D290" s="48" t="str">
        <f t="shared" si="50"/>
        <v>No</v>
      </c>
      <c r="E290" s="103">
        <v>0</v>
      </c>
      <c r="F290" s="103">
        <v>0</v>
      </c>
      <c r="G290" s="103">
        <v>0</v>
      </c>
      <c r="H290" s="103">
        <v>0</v>
      </c>
      <c r="I290" s="103">
        <v>0</v>
      </c>
      <c r="J290" s="103">
        <v>0</v>
      </c>
      <c r="K290" s="103">
        <f t="shared" si="51"/>
        <v>0</v>
      </c>
      <c r="L290" s="104">
        <f t="shared" si="52"/>
        <v>0</v>
      </c>
      <c r="M290" s="105">
        <v>2492532.37</v>
      </c>
      <c r="N290" s="105">
        <v>745642.54</v>
      </c>
      <c r="O290" s="105">
        <v>936043.5282685007</v>
      </c>
      <c r="P290" s="105">
        <v>0</v>
      </c>
      <c r="Q290" s="105">
        <v>0</v>
      </c>
      <c r="R290" s="104">
        <f t="shared" si="48"/>
        <v>1556488.8417314994</v>
      </c>
      <c r="S290" s="105">
        <f t="shared" si="49"/>
        <v>2302131.3817314995</v>
      </c>
      <c r="T290" s="103">
        <v>0</v>
      </c>
      <c r="U290" s="103">
        <v>0</v>
      </c>
      <c r="V290" s="103">
        <v>40097814</v>
      </c>
      <c r="W290" s="103">
        <v>140027651</v>
      </c>
      <c r="X290" s="103">
        <f t="shared" si="53"/>
        <v>2302131.3817314995</v>
      </c>
      <c r="Y290" s="103">
        <f t="shared" si="54"/>
        <v>40097814</v>
      </c>
      <c r="Z290" s="103">
        <f t="shared" si="55"/>
        <v>0</v>
      </c>
      <c r="AA290" s="103">
        <f t="shared" si="56"/>
        <v>140027651</v>
      </c>
      <c r="AB290" s="106">
        <f t="shared" si="57"/>
        <v>5.7412889932890093E-2</v>
      </c>
      <c r="AC290" s="106">
        <f t="shared" si="58"/>
        <v>0</v>
      </c>
      <c r="AD290" s="107">
        <f t="shared" si="59"/>
        <v>5.7412889932890093E-2</v>
      </c>
    </row>
    <row r="291" spans="2:30" x14ac:dyDescent="0.2">
      <c r="B291" s="102" t="s">
        <v>914</v>
      </c>
      <c r="C291" s="48" t="s">
        <v>915</v>
      </c>
      <c r="D291" s="48" t="str">
        <f t="shared" si="50"/>
        <v>No</v>
      </c>
      <c r="E291" s="103">
        <v>0</v>
      </c>
      <c r="F291" s="103">
        <v>0</v>
      </c>
      <c r="G291" s="103">
        <v>799360.51</v>
      </c>
      <c r="H291" s="103">
        <v>230626.43000000002</v>
      </c>
      <c r="I291" s="103">
        <v>235435.69</v>
      </c>
      <c r="J291" s="103">
        <v>96560.449999999968</v>
      </c>
      <c r="K291" s="103">
        <f t="shared" si="51"/>
        <v>1034796.2</v>
      </c>
      <c r="L291" s="104">
        <f t="shared" si="52"/>
        <v>1361983.08</v>
      </c>
      <c r="M291" s="105">
        <v>6172204.54</v>
      </c>
      <c r="N291" s="105">
        <v>1210830.05</v>
      </c>
      <c r="O291" s="105">
        <v>2680317.4074716689</v>
      </c>
      <c r="P291" s="105">
        <v>0</v>
      </c>
      <c r="Q291" s="105">
        <v>0</v>
      </c>
      <c r="R291" s="104">
        <f t="shared" si="48"/>
        <v>3491887.1325283311</v>
      </c>
      <c r="S291" s="105">
        <f t="shared" si="49"/>
        <v>4702717.1825283309</v>
      </c>
      <c r="T291" s="103">
        <v>2192682</v>
      </c>
      <c r="U291" s="103">
        <v>606991</v>
      </c>
      <c r="V291" s="103">
        <v>36780387</v>
      </c>
      <c r="W291" s="103">
        <v>167412479</v>
      </c>
      <c r="X291" s="103">
        <f t="shared" si="53"/>
        <v>6064700.262528331</v>
      </c>
      <c r="Y291" s="103">
        <f t="shared" si="54"/>
        <v>38142370.079999998</v>
      </c>
      <c r="Z291" s="103">
        <f t="shared" si="55"/>
        <v>1157885.8</v>
      </c>
      <c r="AA291" s="103">
        <f t="shared" si="56"/>
        <v>167412479</v>
      </c>
      <c r="AB291" s="106">
        <f t="shared" si="57"/>
        <v>0.15900166271283611</v>
      </c>
      <c r="AC291" s="106">
        <f t="shared" si="58"/>
        <v>6.9163649383628088E-3</v>
      </c>
      <c r="AD291" s="107">
        <f t="shared" si="59"/>
        <v>0.16591802765119892</v>
      </c>
    </row>
    <row r="292" spans="2:30" x14ac:dyDescent="0.2">
      <c r="B292" s="102" t="s">
        <v>917</v>
      </c>
      <c r="C292" s="48" t="s">
        <v>918</v>
      </c>
      <c r="D292" s="48" t="str">
        <f t="shared" si="50"/>
        <v>No</v>
      </c>
      <c r="E292" s="103">
        <v>0</v>
      </c>
      <c r="F292" s="103">
        <v>0</v>
      </c>
      <c r="G292" s="103">
        <v>0</v>
      </c>
      <c r="H292" s="103">
        <v>0</v>
      </c>
      <c r="I292" s="103">
        <v>0</v>
      </c>
      <c r="J292" s="103">
        <v>0</v>
      </c>
      <c r="K292" s="103">
        <f t="shared" si="51"/>
        <v>0</v>
      </c>
      <c r="L292" s="104">
        <f t="shared" si="52"/>
        <v>0</v>
      </c>
      <c r="M292" s="105">
        <v>50487.1</v>
      </c>
      <c r="N292" s="105">
        <v>225690.95</v>
      </c>
      <c r="O292" s="105">
        <v>46869.561831817962</v>
      </c>
      <c r="P292" s="105">
        <v>0</v>
      </c>
      <c r="Q292" s="105">
        <v>0</v>
      </c>
      <c r="R292" s="104">
        <f t="shared" si="48"/>
        <v>3617.5381681820363</v>
      </c>
      <c r="S292" s="105">
        <f t="shared" si="49"/>
        <v>229308.48816818206</v>
      </c>
      <c r="T292" s="103">
        <v>46116</v>
      </c>
      <c r="U292" s="103">
        <v>328645</v>
      </c>
      <c r="V292" s="103">
        <v>5399524</v>
      </c>
      <c r="W292" s="103">
        <v>1571152</v>
      </c>
      <c r="X292" s="103">
        <f t="shared" si="53"/>
        <v>229308.48816818206</v>
      </c>
      <c r="Y292" s="103">
        <f t="shared" si="54"/>
        <v>5399524</v>
      </c>
      <c r="Z292" s="103">
        <f t="shared" si="55"/>
        <v>46116</v>
      </c>
      <c r="AA292" s="103">
        <f t="shared" si="56"/>
        <v>1571152</v>
      </c>
      <c r="AB292" s="106">
        <f t="shared" si="57"/>
        <v>4.2468278346050888E-2</v>
      </c>
      <c r="AC292" s="106">
        <f t="shared" si="58"/>
        <v>2.9351711355744065E-2</v>
      </c>
      <c r="AD292" s="107">
        <f t="shared" si="59"/>
        <v>7.1819989701794956E-2</v>
      </c>
    </row>
    <row r="293" spans="2:30" x14ac:dyDescent="0.2">
      <c r="B293" s="102" t="s">
        <v>920</v>
      </c>
      <c r="C293" s="48" t="s">
        <v>921</v>
      </c>
      <c r="D293" s="48" t="str">
        <f t="shared" si="50"/>
        <v>No</v>
      </c>
      <c r="E293" s="103">
        <v>0</v>
      </c>
      <c r="F293" s="103">
        <v>0</v>
      </c>
      <c r="G293" s="103">
        <v>0</v>
      </c>
      <c r="H293" s="103">
        <v>0</v>
      </c>
      <c r="I293" s="103">
        <v>0</v>
      </c>
      <c r="J293" s="103">
        <v>0</v>
      </c>
      <c r="K293" s="103">
        <f t="shared" si="51"/>
        <v>0</v>
      </c>
      <c r="L293" s="104">
        <f t="shared" si="52"/>
        <v>0</v>
      </c>
      <c r="M293" s="105">
        <v>14443512.35</v>
      </c>
      <c r="N293" s="105">
        <v>9221376.2599999998</v>
      </c>
      <c r="O293" s="105">
        <v>730057.36659700645</v>
      </c>
      <c r="P293" s="105">
        <v>0</v>
      </c>
      <c r="Q293" s="105">
        <v>0</v>
      </c>
      <c r="R293" s="104">
        <f t="shared" si="48"/>
        <v>13713454.983402994</v>
      </c>
      <c r="S293" s="105">
        <f t="shared" si="49"/>
        <v>22934831.243402995</v>
      </c>
      <c r="T293" s="103">
        <v>0</v>
      </c>
      <c r="U293" s="103">
        <v>0</v>
      </c>
      <c r="V293" s="103">
        <v>481864102</v>
      </c>
      <c r="W293" s="103">
        <v>1109764855</v>
      </c>
      <c r="X293" s="103">
        <f t="shared" si="53"/>
        <v>22934831.243402995</v>
      </c>
      <c r="Y293" s="103">
        <f t="shared" si="54"/>
        <v>481864102</v>
      </c>
      <c r="Z293" s="103">
        <f t="shared" si="55"/>
        <v>0</v>
      </c>
      <c r="AA293" s="103">
        <f t="shared" si="56"/>
        <v>1109764855</v>
      </c>
      <c r="AB293" s="106">
        <f t="shared" si="57"/>
        <v>4.7596056955085224E-2</v>
      </c>
      <c r="AC293" s="106">
        <f t="shared" si="58"/>
        <v>0</v>
      </c>
      <c r="AD293" s="107">
        <f t="shared" si="59"/>
        <v>4.7596056955085224E-2</v>
      </c>
    </row>
    <row r="294" spans="2:30" x14ac:dyDescent="0.2">
      <c r="B294" s="102" t="s">
        <v>923</v>
      </c>
      <c r="C294" s="48" t="s">
        <v>924</v>
      </c>
      <c r="D294" s="48" t="str">
        <f t="shared" si="50"/>
        <v>No</v>
      </c>
      <c r="E294" s="103">
        <v>0</v>
      </c>
      <c r="F294" s="103">
        <v>0</v>
      </c>
      <c r="G294" s="103">
        <v>0</v>
      </c>
      <c r="H294" s="103">
        <v>0</v>
      </c>
      <c r="I294" s="103">
        <v>0</v>
      </c>
      <c r="J294" s="103">
        <v>0</v>
      </c>
      <c r="K294" s="103">
        <f t="shared" si="51"/>
        <v>0</v>
      </c>
      <c r="L294" s="104">
        <f t="shared" si="52"/>
        <v>0</v>
      </c>
      <c r="M294" s="105">
        <v>1915834.79</v>
      </c>
      <c r="N294" s="105">
        <v>832505.76</v>
      </c>
      <c r="O294" s="105">
        <v>683099.5055418727</v>
      </c>
      <c r="P294" s="105">
        <v>0</v>
      </c>
      <c r="Q294" s="105">
        <v>0</v>
      </c>
      <c r="R294" s="104">
        <f t="shared" si="48"/>
        <v>1232735.2844581273</v>
      </c>
      <c r="S294" s="105">
        <f t="shared" si="49"/>
        <v>2065241.0444581273</v>
      </c>
      <c r="T294" s="103">
        <v>0</v>
      </c>
      <c r="U294" s="103">
        <v>0</v>
      </c>
      <c r="V294" s="103">
        <v>86807303</v>
      </c>
      <c r="W294" s="103">
        <v>196209957</v>
      </c>
      <c r="X294" s="103">
        <f t="shared" si="53"/>
        <v>2065241.0444581273</v>
      </c>
      <c r="Y294" s="103">
        <f t="shared" si="54"/>
        <v>86807303</v>
      </c>
      <c r="Z294" s="103">
        <f t="shared" si="55"/>
        <v>0</v>
      </c>
      <c r="AA294" s="103">
        <f t="shared" si="56"/>
        <v>196209957</v>
      </c>
      <c r="AB294" s="106">
        <f t="shared" si="57"/>
        <v>2.3791097904033803E-2</v>
      </c>
      <c r="AC294" s="106">
        <f t="shared" si="58"/>
        <v>0</v>
      </c>
      <c r="AD294" s="107">
        <f t="shared" si="59"/>
        <v>2.3791097904033803E-2</v>
      </c>
    </row>
    <row r="295" spans="2:30" x14ac:dyDescent="0.2">
      <c r="B295" s="102" t="s">
        <v>926</v>
      </c>
      <c r="C295" s="48" t="s">
        <v>927</v>
      </c>
      <c r="D295" s="48" t="str">
        <f t="shared" si="50"/>
        <v>No</v>
      </c>
      <c r="E295" s="103">
        <v>0</v>
      </c>
      <c r="F295" s="103">
        <v>0</v>
      </c>
      <c r="G295" s="103">
        <v>0</v>
      </c>
      <c r="H295" s="103">
        <v>0</v>
      </c>
      <c r="I295" s="103">
        <v>99132</v>
      </c>
      <c r="J295" s="103">
        <v>15247</v>
      </c>
      <c r="K295" s="103">
        <f t="shared" si="51"/>
        <v>99132</v>
      </c>
      <c r="L295" s="104">
        <f t="shared" si="52"/>
        <v>114379</v>
      </c>
      <c r="M295" s="105">
        <v>134359.75</v>
      </c>
      <c r="N295" s="105">
        <v>552392.91999999993</v>
      </c>
      <c r="O295" s="105">
        <v>-125627.96598131199</v>
      </c>
      <c r="P295" s="105">
        <v>0</v>
      </c>
      <c r="Q295" s="105">
        <v>10820.067146372719</v>
      </c>
      <c r="R295" s="104">
        <f t="shared" si="48"/>
        <v>249167.64883493926</v>
      </c>
      <c r="S295" s="105">
        <f t="shared" si="49"/>
        <v>801560.56883493916</v>
      </c>
      <c r="T295" s="103">
        <v>580617</v>
      </c>
      <c r="U295" s="103">
        <v>1598674</v>
      </c>
      <c r="V295" s="103">
        <v>24634322</v>
      </c>
      <c r="W295" s="103">
        <v>15511329</v>
      </c>
      <c r="X295" s="103">
        <f t="shared" si="53"/>
        <v>915939.56883493916</v>
      </c>
      <c r="Y295" s="103">
        <f t="shared" si="54"/>
        <v>24748701</v>
      </c>
      <c r="Z295" s="103">
        <f t="shared" si="55"/>
        <v>481485</v>
      </c>
      <c r="AA295" s="103">
        <f t="shared" si="56"/>
        <v>15511329</v>
      </c>
      <c r="AB295" s="106">
        <f t="shared" si="57"/>
        <v>3.7009601790208672E-2</v>
      </c>
      <c r="AC295" s="106">
        <f t="shared" si="58"/>
        <v>3.1040860522009429E-2</v>
      </c>
      <c r="AD295" s="107">
        <f t="shared" si="59"/>
        <v>6.8050462312218105E-2</v>
      </c>
    </row>
    <row r="296" spans="2:30" x14ac:dyDescent="0.2">
      <c r="B296" s="102" t="s">
        <v>930</v>
      </c>
      <c r="C296" s="48" t="s">
        <v>931</v>
      </c>
      <c r="D296" s="48" t="str">
        <f t="shared" si="50"/>
        <v>No</v>
      </c>
      <c r="E296" s="103">
        <v>0</v>
      </c>
      <c r="F296" s="103">
        <v>0</v>
      </c>
      <c r="G296" s="103">
        <v>0</v>
      </c>
      <c r="H296" s="103">
        <v>0</v>
      </c>
      <c r="I296" s="103">
        <v>0</v>
      </c>
      <c r="J296" s="103">
        <v>0</v>
      </c>
      <c r="K296" s="103">
        <f t="shared" si="51"/>
        <v>0</v>
      </c>
      <c r="L296" s="104">
        <f t="shared" si="52"/>
        <v>0</v>
      </c>
      <c r="M296" s="105">
        <v>-99373.2</v>
      </c>
      <c r="N296" s="105">
        <v>296120.78000000003</v>
      </c>
      <c r="O296" s="105">
        <v>-138563.33624291685</v>
      </c>
      <c r="P296" s="105">
        <v>0</v>
      </c>
      <c r="Q296" s="105">
        <v>0</v>
      </c>
      <c r="R296" s="104">
        <f t="shared" si="48"/>
        <v>39190.136242916851</v>
      </c>
      <c r="S296" s="105">
        <f t="shared" si="49"/>
        <v>335310.91624291689</v>
      </c>
      <c r="T296" s="103">
        <v>0</v>
      </c>
      <c r="U296" s="103">
        <v>0</v>
      </c>
      <c r="V296" s="103">
        <v>70709216</v>
      </c>
      <c r="W296" s="103">
        <v>20344011</v>
      </c>
      <c r="X296" s="103">
        <f t="shared" si="53"/>
        <v>335310.91624291689</v>
      </c>
      <c r="Y296" s="103">
        <f t="shared" si="54"/>
        <v>70709216</v>
      </c>
      <c r="Z296" s="103">
        <f t="shared" si="55"/>
        <v>0</v>
      </c>
      <c r="AA296" s="103">
        <f t="shared" si="56"/>
        <v>20344011</v>
      </c>
      <c r="AB296" s="106">
        <f t="shared" si="57"/>
        <v>4.7421105085215043E-3</v>
      </c>
      <c r="AC296" s="106">
        <f t="shared" si="58"/>
        <v>0</v>
      </c>
      <c r="AD296" s="107">
        <f t="shared" si="59"/>
        <v>4.7421105085215043E-3</v>
      </c>
    </row>
    <row r="297" spans="2:30" x14ac:dyDescent="0.2">
      <c r="B297" s="102" t="s">
        <v>933</v>
      </c>
      <c r="C297" s="48" t="s">
        <v>934</v>
      </c>
      <c r="D297" s="48" t="str">
        <f t="shared" si="50"/>
        <v>No</v>
      </c>
      <c r="E297" s="103">
        <v>0</v>
      </c>
      <c r="F297" s="103">
        <v>0</v>
      </c>
      <c r="G297" s="103">
        <v>0</v>
      </c>
      <c r="H297" s="103">
        <v>0</v>
      </c>
      <c r="I297" s="103">
        <v>0</v>
      </c>
      <c r="J297" s="103">
        <v>0</v>
      </c>
      <c r="K297" s="103">
        <f t="shared" si="51"/>
        <v>0</v>
      </c>
      <c r="L297" s="104">
        <f t="shared" si="52"/>
        <v>0</v>
      </c>
      <c r="M297" s="105">
        <v>1236788.7099999997</v>
      </c>
      <c r="N297" s="105">
        <v>134261.75</v>
      </c>
      <c r="O297" s="105">
        <v>2202.1424141265006</v>
      </c>
      <c r="P297" s="105">
        <v>0</v>
      </c>
      <c r="Q297" s="105">
        <v>0</v>
      </c>
      <c r="R297" s="104">
        <f t="shared" si="48"/>
        <v>1234586.5675858732</v>
      </c>
      <c r="S297" s="105">
        <f t="shared" si="49"/>
        <v>1368848.3175858732</v>
      </c>
      <c r="T297" s="103">
        <v>0</v>
      </c>
      <c r="U297" s="103">
        <v>0</v>
      </c>
      <c r="V297" s="103">
        <v>12322873</v>
      </c>
      <c r="W297" s="103">
        <v>35758600</v>
      </c>
      <c r="X297" s="103">
        <f t="shared" si="53"/>
        <v>1368848.3175858732</v>
      </c>
      <c r="Y297" s="103">
        <f t="shared" si="54"/>
        <v>12322873</v>
      </c>
      <c r="Z297" s="103">
        <f t="shared" si="55"/>
        <v>0</v>
      </c>
      <c r="AA297" s="103">
        <f t="shared" si="56"/>
        <v>35758600</v>
      </c>
      <c r="AB297" s="106">
        <f t="shared" si="57"/>
        <v>0.1110819138999382</v>
      </c>
      <c r="AC297" s="106">
        <f t="shared" si="58"/>
        <v>0</v>
      </c>
      <c r="AD297" s="107">
        <f t="shared" si="59"/>
        <v>0.1110819138999382</v>
      </c>
    </row>
    <row r="298" spans="2:30" x14ac:dyDescent="0.2">
      <c r="B298" s="102" t="s">
        <v>935</v>
      </c>
      <c r="C298" s="48" t="s">
        <v>936</v>
      </c>
      <c r="D298" s="48" t="str">
        <f t="shared" si="50"/>
        <v>No</v>
      </c>
      <c r="E298" s="103">
        <v>0</v>
      </c>
      <c r="F298" s="103">
        <v>0</v>
      </c>
      <c r="G298" s="103">
        <v>0</v>
      </c>
      <c r="H298" s="103">
        <v>0</v>
      </c>
      <c r="I298" s="103">
        <v>0</v>
      </c>
      <c r="J298" s="103">
        <v>0</v>
      </c>
      <c r="K298" s="103">
        <f t="shared" si="51"/>
        <v>0</v>
      </c>
      <c r="L298" s="104">
        <f t="shared" si="52"/>
        <v>0</v>
      </c>
      <c r="M298" s="105">
        <v>-170423.53000000003</v>
      </c>
      <c r="N298" s="105">
        <v>901209.16999999993</v>
      </c>
      <c r="O298" s="105">
        <v>-185271.66903345753</v>
      </c>
      <c r="P298" s="105">
        <v>0</v>
      </c>
      <c r="Q298" s="105">
        <v>-88.94886411823245</v>
      </c>
      <c r="R298" s="104">
        <f t="shared" si="48"/>
        <v>14937.08789757573</v>
      </c>
      <c r="S298" s="105">
        <f t="shared" si="49"/>
        <v>916146.25789757562</v>
      </c>
      <c r="T298" s="103">
        <v>0</v>
      </c>
      <c r="U298" s="103">
        <v>0</v>
      </c>
      <c r="V298" s="103">
        <v>8935219</v>
      </c>
      <c r="W298" s="103">
        <v>3436869</v>
      </c>
      <c r="X298" s="103">
        <f t="shared" si="53"/>
        <v>916146.25789757562</v>
      </c>
      <c r="Y298" s="103">
        <f t="shared" si="54"/>
        <v>8935219</v>
      </c>
      <c r="Z298" s="103">
        <f t="shared" si="55"/>
        <v>0</v>
      </c>
      <c r="AA298" s="103">
        <f t="shared" si="56"/>
        <v>3436869</v>
      </c>
      <c r="AB298" s="106">
        <f t="shared" si="57"/>
        <v>0.1025320429076865</v>
      </c>
      <c r="AC298" s="106">
        <f t="shared" si="58"/>
        <v>0</v>
      </c>
      <c r="AD298" s="107">
        <f t="shared" si="59"/>
        <v>0.1025320429076865</v>
      </c>
    </row>
    <row r="299" spans="2:30" x14ac:dyDescent="0.2">
      <c r="B299" s="102" t="s">
        <v>939</v>
      </c>
      <c r="C299" s="48" t="s">
        <v>209</v>
      </c>
      <c r="D299" s="48" t="str">
        <f t="shared" si="50"/>
        <v>No</v>
      </c>
      <c r="E299" s="103">
        <v>0</v>
      </c>
      <c r="F299" s="103">
        <v>0</v>
      </c>
      <c r="G299" s="103">
        <v>3165</v>
      </c>
      <c r="H299" s="103">
        <v>61220</v>
      </c>
      <c r="I299" s="103">
        <v>0</v>
      </c>
      <c r="J299" s="103">
        <v>4577</v>
      </c>
      <c r="K299" s="103">
        <f t="shared" si="51"/>
        <v>3165</v>
      </c>
      <c r="L299" s="104">
        <f t="shared" si="52"/>
        <v>68962</v>
      </c>
      <c r="M299" s="105">
        <v>443362.07999999996</v>
      </c>
      <c r="N299" s="105">
        <v>696336.48</v>
      </c>
      <c r="O299" s="105">
        <v>378030.84960244509</v>
      </c>
      <c r="P299" s="105">
        <v>0</v>
      </c>
      <c r="Q299" s="105">
        <v>0</v>
      </c>
      <c r="R299" s="104">
        <f t="shared" si="48"/>
        <v>65331.230397554871</v>
      </c>
      <c r="S299" s="105">
        <f t="shared" si="49"/>
        <v>761667.71039755479</v>
      </c>
      <c r="T299" s="103">
        <v>1017396.01</v>
      </c>
      <c r="U299" s="103">
        <v>2674329.209999999</v>
      </c>
      <c r="V299" s="103">
        <v>11305468</v>
      </c>
      <c r="W299" s="103">
        <v>10499757</v>
      </c>
      <c r="X299" s="103">
        <f t="shared" si="53"/>
        <v>830629.71039755479</v>
      </c>
      <c r="Y299" s="103">
        <f t="shared" si="54"/>
        <v>11374430</v>
      </c>
      <c r="Z299" s="103">
        <f t="shared" si="55"/>
        <v>1014231.01</v>
      </c>
      <c r="AA299" s="103">
        <f t="shared" si="56"/>
        <v>10499757</v>
      </c>
      <c r="AB299" s="106">
        <f t="shared" si="57"/>
        <v>7.3026051450275298E-2</v>
      </c>
      <c r="AC299" s="106">
        <f t="shared" si="58"/>
        <v>9.659566502348578E-2</v>
      </c>
      <c r="AD299" s="107">
        <f t="shared" si="59"/>
        <v>0.16962171647376106</v>
      </c>
    </row>
    <row r="300" spans="2:30" x14ac:dyDescent="0.2">
      <c r="B300" s="102" t="s">
        <v>942</v>
      </c>
      <c r="C300" s="48" t="s">
        <v>943</v>
      </c>
      <c r="D300" s="48" t="str">
        <f t="shared" si="50"/>
        <v>Yes</v>
      </c>
      <c r="E300" s="103">
        <v>0</v>
      </c>
      <c r="F300" s="103">
        <v>0</v>
      </c>
      <c r="G300" s="103">
        <v>1093913.29</v>
      </c>
      <c r="H300" s="103">
        <v>354996</v>
      </c>
      <c r="I300" s="103">
        <v>305243</v>
      </c>
      <c r="J300" s="103">
        <v>357280</v>
      </c>
      <c r="K300" s="103">
        <f t="shared" si="51"/>
        <v>1399156.29</v>
      </c>
      <c r="L300" s="104">
        <f t="shared" si="52"/>
        <v>2111432.29</v>
      </c>
      <c r="M300" s="105">
        <v>56221746.849999994</v>
      </c>
      <c r="N300" s="105">
        <v>8631885.4900000002</v>
      </c>
      <c r="O300" s="105">
        <v>10085786.671724137</v>
      </c>
      <c r="P300" s="105">
        <v>0</v>
      </c>
      <c r="Q300" s="105">
        <v>0</v>
      </c>
      <c r="R300" s="104">
        <f t="shared" si="48"/>
        <v>46135960.178275853</v>
      </c>
      <c r="S300" s="105">
        <f t="shared" si="49"/>
        <v>54767845.668275855</v>
      </c>
      <c r="T300" s="103">
        <v>726946.85</v>
      </c>
      <c r="U300" s="103">
        <v>581104.4</v>
      </c>
      <c r="V300" s="103">
        <v>111538743</v>
      </c>
      <c r="W300" s="103">
        <v>184127408</v>
      </c>
      <c r="X300" s="103">
        <f t="shared" si="53"/>
        <v>56879277.958275855</v>
      </c>
      <c r="Y300" s="103">
        <f t="shared" si="54"/>
        <v>113650175.29000001</v>
      </c>
      <c r="Z300" s="103">
        <f t="shared" si="55"/>
        <v>-672209.44000000006</v>
      </c>
      <c r="AA300" s="103">
        <f t="shared" si="56"/>
        <v>184127408</v>
      </c>
      <c r="AB300" s="106">
        <f t="shared" si="57"/>
        <v>0.50047681680329636</v>
      </c>
      <c r="AC300" s="106">
        <f t="shared" si="58"/>
        <v>0</v>
      </c>
      <c r="AD300" s="107">
        <f t="shared" si="59"/>
        <v>0.50047681680329636</v>
      </c>
    </row>
    <row r="301" spans="2:30" x14ac:dyDescent="0.2">
      <c r="B301" s="102" t="s">
        <v>945</v>
      </c>
      <c r="C301" s="48" t="s">
        <v>946</v>
      </c>
      <c r="D301" s="48" t="str">
        <f t="shared" si="50"/>
        <v>No</v>
      </c>
      <c r="E301" s="103">
        <v>0</v>
      </c>
      <c r="F301" s="103">
        <v>0</v>
      </c>
      <c r="G301" s="103">
        <v>1617254.1000000006</v>
      </c>
      <c r="H301" s="103">
        <v>1494774.5000000002</v>
      </c>
      <c r="I301" s="103">
        <v>1250737.9900000002</v>
      </c>
      <c r="J301" s="103">
        <v>1092505.2600000002</v>
      </c>
      <c r="K301" s="103">
        <f t="shared" si="51"/>
        <v>2867992.0900000008</v>
      </c>
      <c r="L301" s="104">
        <f t="shared" si="52"/>
        <v>5455271.8500000015</v>
      </c>
      <c r="M301" s="105">
        <v>61650108.560000002</v>
      </c>
      <c r="N301" s="105">
        <v>13769868.26</v>
      </c>
      <c r="O301" s="105">
        <v>28838834.871583302</v>
      </c>
      <c r="P301" s="105">
        <v>0</v>
      </c>
      <c r="Q301" s="105">
        <v>0</v>
      </c>
      <c r="R301" s="104">
        <f t="shared" si="48"/>
        <v>32811273.688416701</v>
      </c>
      <c r="S301" s="105">
        <f t="shared" si="49"/>
        <v>46581141.948416702</v>
      </c>
      <c r="T301" s="103">
        <v>42751823.340000011</v>
      </c>
      <c r="U301" s="103">
        <v>5785858.5899999989</v>
      </c>
      <c r="V301" s="103">
        <v>370593400</v>
      </c>
      <c r="W301" s="103">
        <v>2508472177</v>
      </c>
      <c r="X301" s="103">
        <f t="shared" si="53"/>
        <v>52036413.798416704</v>
      </c>
      <c r="Y301" s="103">
        <f t="shared" si="54"/>
        <v>376048671.85000002</v>
      </c>
      <c r="Z301" s="103">
        <f t="shared" si="55"/>
        <v>39883831.250000007</v>
      </c>
      <c r="AA301" s="103">
        <f t="shared" si="56"/>
        <v>2508472177</v>
      </c>
      <c r="AB301" s="106">
        <f t="shared" si="57"/>
        <v>0.13837680516838316</v>
      </c>
      <c r="AC301" s="106">
        <f t="shared" si="58"/>
        <v>1.5899650638221931E-2</v>
      </c>
      <c r="AD301" s="107">
        <f t="shared" si="59"/>
        <v>0.1542764558066051</v>
      </c>
    </row>
    <row r="302" spans="2:30" x14ac:dyDescent="0.2">
      <c r="B302" s="102" t="s">
        <v>947</v>
      </c>
      <c r="C302" s="48" t="s">
        <v>948</v>
      </c>
      <c r="D302" s="48" t="str">
        <f t="shared" si="50"/>
        <v>No</v>
      </c>
      <c r="E302" s="103">
        <v>0</v>
      </c>
      <c r="F302" s="103">
        <v>0</v>
      </c>
      <c r="G302" s="103">
        <v>3688324.8500000015</v>
      </c>
      <c r="H302" s="103">
        <v>1207012.1600000011</v>
      </c>
      <c r="I302" s="103">
        <v>190189.99</v>
      </c>
      <c r="J302" s="103">
        <v>91361.590000000011</v>
      </c>
      <c r="K302" s="103">
        <f t="shared" si="51"/>
        <v>3878514.8400000017</v>
      </c>
      <c r="L302" s="104">
        <f t="shared" si="52"/>
        <v>5176888.5900000026</v>
      </c>
      <c r="M302" s="105">
        <v>35773556.049999997</v>
      </c>
      <c r="N302" s="105">
        <v>7118704.9900000002</v>
      </c>
      <c r="O302" s="105">
        <v>14456243.435324688</v>
      </c>
      <c r="P302" s="105">
        <v>0</v>
      </c>
      <c r="Q302" s="105">
        <v>0</v>
      </c>
      <c r="R302" s="104">
        <f t="shared" si="48"/>
        <v>21317312.61467531</v>
      </c>
      <c r="S302" s="105">
        <f t="shared" si="49"/>
        <v>28436017.604675308</v>
      </c>
      <c r="T302" s="103">
        <v>22682363.639999993</v>
      </c>
      <c r="U302" s="103">
        <v>8537738.9900000002</v>
      </c>
      <c r="V302" s="103">
        <v>164827562</v>
      </c>
      <c r="W302" s="103">
        <v>1235114866</v>
      </c>
      <c r="X302" s="103">
        <f t="shared" si="53"/>
        <v>33612906.194675311</v>
      </c>
      <c r="Y302" s="103">
        <f t="shared" si="54"/>
        <v>170004450.59</v>
      </c>
      <c r="Z302" s="103">
        <f t="shared" si="55"/>
        <v>18803848.79999999</v>
      </c>
      <c r="AA302" s="103">
        <f t="shared" si="56"/>
        <v>1235114866</v>
      </c>
      <c r="AB302" s="106">
        <f t="shared" si="57"/>
        <v>0.19771780137532757</v>
      </c>
      <c r="AC302" s="106">
        <f t="shared" si="58"/>
        <v>1.5224372499780104E-2</v>
      </c>
      <c r="AD302" s="107">
        <f t="shared" si="59"/>
        <v>0.21294217387510767</v>
      </c>
    </row>
    <row r="303" spans="2:30" x14ac:dyDescent="0.2">
      <c r="B303" s="102" t="s">
        <v>949</v>
      </c>
      <c r="C303" s="48" t="s">
        <v>950</v>
      </c>
      <c r="D303" s="48" t="str">
        <f t="shared" si="50"/>
        <v>No</v>
      </c>
      <c r="E303" s="103">
        <v>0</v>
      </c>
      <c r="F303" s="103">
        <v>0</v>
      </c>
      <c r="G303" s="103">
        <v>0</v>
      </c>
      <c r="H303" s="103">
        <v>0</v>
      </c>
      <c r="I303" s="103">
        <v>0</v>
      </c>
      <c r="J303" s="103">
        <v>0</v>
      </c>
      <c r="K303" s="103">
        <f t="shared" si="51"/>
        <v>0</v>
      </c>
      <c r="L303" s="104">
        <f t="shared" si="52"/>
        <v>0</v>
      </c>
      <c r="M303" s="105">
        <v>7519814.2000000002</v>
      </c>
      <c r="N303" s="105">
        <v>3346620.14</v>
      </c>
      <c r="O303" s="105">
        <v>-340011.2065079016</v>
      </c>
      <c r="P303" s="105">
        <v>0</v>
      </c>
      <c r="Q303" s="105">
        <v>0</v>
      </c>
      <c r="R303" s="104">
        <f t="shared" si="48"/>
        <v>7859825.4065079018</v>
      </c>
      <c r="S303" s="105">
        <f t="shared" si="49"/>
        <v>11206445.546507902</v>
      </c>
      <c r="T303" s="103">
        <v>13089185</v>
      </c>
      <c r="U303" s="103">
        <v>9371696</v>
      </c>
      <c r="V303" s="103">
        <v>88579366</v>
      </c>
      <c r="W303" s="103">
        <v>258624071</v>
      </c>
      <c r="X303" s="103">
        <f t="shared" si="53"/>
        <v>11206445.546507902</v>
      </c>
      <c r="Y303" s="103">
        <f t="shared" si="54"/>
        <v>88579366</v>
      </c>
      <c r="Z303" s="103">
        <f t="shared" si="55"/>
        <v>13089185</v>
      </c>
      <c r="AA303" s="103">
        <f t="shared" si="56"/>
        <v>258624071</v>
      </c>
      <c r="AB303" s="106">
        <f t="shared" si="57"/>
        <v>0.12651304759291124</v>
      </c>
      <c r="AC303" s="106">
        <f t="shared" si="58"/>
        <v>5.0610853620040648E-2</v>
      </c>
      <c r="AD303" s="107">
        <f t="shared" si="59"/>
        <v>0.17712390121295188</v>
      </c>
    </row>
    <row r="304" spans="2:30" x14ac:dyDescent="0.2">
      <c r="B304" s="102" t="s">
        <v>952</v>
      </c>
      <c r="C304" s="48" t="s">
        <v>953</v>
      </c>
      <c r="D304" s="48" t="str">
        <f t="shared" si="50"/>
        <v>No</v>
      </c>
      <c r="E304" s="103">
        <v>0</v>
      </c>
      <c r="F304" s="103">
        <v>0</v>
      </c>
      <c r="G304" s="103">
        <v>0</v>
      </c>
      <c r="H304" s="103">
        <v>0</v>
      </c>
      <c r="I304" s="103">
        <v>0</v>
      </c>
      <c r="J304" s="103">
        <v>0</v>
      </c>
      <c r="K304" s="103">
        <f t="shared" si="51"/>
        <v>0</v>
      </c>
      <c r="L304" s="104">
        <f t="shared" si="52"/>
        <v>0</v>
      </c>
      <c r="M304" s="105">
        <v>2351326.7400000002</v>
      </c>
      <c r="N304" s="105">
        <v>1701075.4700000002</v>
      </c>
      <c r="O304" s="105">
        <v>14439.242823586806</v>
      </c>
      <c r="P304" s="105">
        <v>0</v>
      </c>
      <c r="Q304" s="105">
        <v>-143299.59664958366</v>
      </c>
      <c r="R304" s="104">
        <f t="shared" si="48"/>
        <v>2480187.0938259969</v>
      </c>
      <c r="S304" s="105">
        <f t="shared" si="49"/>
        <v>4181262.5638259971</v>
      </c>
      <c r="T304" s="103">
        <v>1603210.7500000002</v>
      </c>
      <c r="U304" s="103">
        <v>2139200.160000002</v>
      </c>
      <c r="V304" s="103">
        <v>41359851</v>
      </c>
      <c r="W304" s="103">
        <v>78418298</v>
      </c>
      <c r="X304" s="103">
        <f t="shared" si="53"/>
        <v>4181262.5638259971</v>
      </c>
      <c r="Y304" s="103">
        <f t="shared" si="54"/>
        <v>41359851</v>
      </c>
      <c r="Z304" s="103">
        <f t="shared" si="55"/>
        <v>1603210.7500000002</v>
      </c>
      <c r="AA304" s="103">
        <f t="shared" si="56"/>
        <v>78418298</v>
      </c>
      <c r="AB304" s="106">
        <f t="shared" si="57"/>
        <v>0.10109472018712053</v>
      </c>
      <c r="AC304" s="106">
        <f t="shared" si="58"/>
        <v>2.0444345145057857E-2</v>
      </c>
      <c r="AD304" s="107">
        <f t="shared" si="59"/>
        <v>0.12153906533217838</v>
      </c>
    </row>
    <row r="305" spans="2:30" x14ac:dyDescent="0.2">
      <c r="B305" s="102" t="s">
        <v>956</v>
      </c>
      <c r="C305" s="48" t="s">
        <v>957</v>
      </c>
      <c r="D305" s="48" t="str">
        <f t="shared" si="50"/>
        <v>No</v>
      </c>
      <c r="E305" s="103">
        <v>0</v>
      </c>
      <c r="F305" s="103">
        <v>0</v>
      </c>
      <c r="G305" s="103">
        <v>0</v>
      </c>
      <c r="H305" s="103">
        <v>0</v>
      </c>
      <c r="I305" s="103">
        <v>0</v>
      </c>
      <c r="J305" s="103">
        <v>0</v>
      </c>
      <c r="K305" s="103">
        <f t="shared" si="51"/>
        <v>0</v>
      </c>
      <c r="L305" s="104">
        <f t="shared" si="52"/>
        <v>0</v>
      </c>
      <c r="M305" s="105">
        <v>255048.74999999997</v>
      </c>
      <c r="N305" s="105">
        <v>941710.45</v>
      </c>
      <c r="O305" s="105">
        <v>-233643.39299539299</v>
      </c>
      <c r="P305" s="105">
        <v>0</v>
      </c>
      <c r="Q305" s="105">
        <v>64427.56709838051</v>
      </c>
      <c r="R305" s="104">
        <f t="shared" si="48"/>
        <v>424264.57589701243</v>
      </c>
      <c r="S305" s="105">
        <f t="shared" si="49"/>
        <v>1365975.0258970123</v>
      </c>
      <c r="T305" s="103">
        <v>1141694</v>
      </c>
      <c r="U305" s="103">
        <v>2876662</v>
      </c>
      <c r="V305" s="103">
        <v>33212327</v>
      </c>
      <c r="W305" s="103">
        <v>24685981</v>
      </c>
      <c r="X305" s="103">
        <f t="shared" si="53"/>
        <v>1365975.0258970123</v>
      </c>
      <c r="Y305" s="103">
        <f t="shared" si="54"/>
        <v>33212327</v>
      </c>
      <c r="Z305" s="103">
        <f t="shared" si="55"/>
        <v>1141694</v>
      </c>
      <c r="AA305" s="103">
        <f t="shared" si="56"/>
        <v>24685981</v>
      </c>
      <c r="AB305" s="106">
        <f t="shared" si="57"/>
        <v>4.1128555246882047E-2</v>
      </c>
      <c r="AC305" s="106">
        <f t="shared" si="58"/>
        <v>4.624867855160384E-2</v>
      </c>
      <c r="AD305" s="107">
        <f t="shared" si="59"/>
        <v>8.7377233798485887E-2</v>
      </c>
    </row>
    <row r="306" spans="2:30" x14ac:dyDescent="0.2">
      <c r="B306" s="102" t="s">
        <v>959</v>
      </c>
      <c r="C306" s="48" t="s">
        <v>960</v>
      </c>
      <c r="D306" s="48" t="str">
        <f t="shared" si="50"/>
        <v>No</v>
      </c>
      <c r="E306" s="103">
        <v>0</v>
      </c>
      <c r="F306" s="103">
        <v>0</v>
      </c>
      <c r="G306" s="103">
        <v>1142257.6599999999</v>
      </c>
      <c r="H306" s="103">
        <v>1309024.889999998</v>
      </c>
      <c r="I306" s="103">
        <v>308208.62354067655</v>
      </c>
      <c r="J306" s="103">
        <v>472749.19000000012</v>
      </c>
      <c r="K306" s="103">
        <f t="shared" si="51"/>
        <v>1450466.2835406763</v>
      </c>
      <c r="L306" s="104">
        <f t="shared" si="52"/>
        <v>3232240.3635406746</v>
      </c>
      <c r="M306" s="105">
        <v>8179246.5100000007</v>
      </c>
      <c r="N306" s="105">
        <v>5722350.1699999999</v>
      </c>
      <c r="O306" s="105">
        <v>4297077.4845944755</v>
      </c>
      <c r="P306" s="105">
        <v>0</v>
      </c>
      <c r="Q306" s="105">
        <v>0</v>
      </c>
      <c r="R306" s="104">
        <f t="shared" si="48"/>
        <v>3882169.0254055252</v>
      </c>
      <c r="S306" s="105">
        <f t="shared" si="49"/>
        <v>9604519.1954055242</v>
      </c>
      <c r="T306" s="103">
        <v>9298618.5500000026</v>
      </c>
      <c r="U306" s="103">
        <v>34164536.7600004</v>
      </c>
      <c r="V306" s="103">
        <v>133727084</v>
      </c>
      <c r="W306" s="103">
        <v>133059566</v>
      </c>
      <c r="X306" s="103">
        <f t="shared" si="53"/>
        <v>12836759.5589462</v>
      </c>
      <c r="Y306" s="103">
        <f t="shared" si="54"/>
        <v>136959324.36354068</v>
      </c>
      <c r="Z306" s="103">
        <f t="shared" si="55"/>
        <v>7848152.2664593263</v>
      </c>
      <c r="AA306" s="103">
        <f t="shared" si="56"/>
        <v>133059566</v>
      </c>
      <c r="AB306" s="106">
        <f t="shared" si="57"/>
        <v>9.3726802600695477E-2</v>
      </c>
      <c r="AC306" s="106">
        <f t="shared" si="58"/>
        <v>5.8982247593226976E-2</v>
      </c>
      <c r="AD306" s="107">
        <f t="shared" si="59"/>
        <v>0.15270905019392245</v>
      </c>
    </row>
    <row r="307" spans="2:30" x14ac:dyDescent="0.2">
      <c r="B307" s="102" t="s">
        <v>962</v>
      </c>
      <c r="C307" s="48" t="s">
        <v>963</v>
      </c>
      <c r="D307" s="48" t="str">
        <f t="shared" si="50"/>
        <v>No</v>
      </c>
      <c r="E307" s="103">
        <v>0</v>
      </c>
      <c r="F307" s="103">
        <v>0</v>
      </c>
      <c r="G307" s="103">
        <v>3388836</v>
      </c>
      <c r="H307" s="103">
        <v>0</v>
      </c>
      <c r="I307" s="103">
        <v>349752</v>
      </c>
      <c r="J307" s="103">
        <v>0</v>
      </c>
      <c r="K307" s="103">
        <f t="shared" si="51"/>
        <v>3738588</v>
      </c>
      <c r="L307" s="104">
        <f t="shared" si="52"/>
        <v>3738588</v>
      </c>
      <c r="M307" s="105">
        <v>19455160.599999998</v>
      </c>
      <c r="N307" s="105">
        <v>5653294.3700000001</v>
      </c>
      <c r="O307" s="105">
        <v>10616164.344715888</v>
      </c>
      <c r="P307" s="105">
        <v>0</v>
      </c>
      <c r="Q307" s="105">
        <v>0</v>
      </c>
      <c r="R307" s="104">
        <f t="shared" si="48"/>
        <v>8838996.2552841101</v>
      </c>
      <c r="S307" s="105">
        <f t="shared" si="49"/>
        <v>14492290.625284109</v>
      </c>
      <c r="T307" s="103">
        <v>56812895.390000008</v>
      </c>
      <c r="U307" s="103">
        <v>41572369.980000645</v>
      </c>
      <c r="V307" s="103">
        <v>259246886</v>
      </c>
      <c r="W307" s="103">
        <v>688262986</v>
      </c>
      <c r="X307" s="103">
        <f t="shared" si="53"/>
        <v>18230878.625284109</v>
      </c>
      <c r="Y307" s="103">
        <f t="shared" si="54"/>
        <v>262985474</v>
      </c>
      <c r="Z307" s="103">
        <f t="shared" si="55"/>
        <v>53074307.390000008</v>
      </c>
      <c r="AA307" s="103">
        <f t="shared" si="56"/>
        <v>688262986</v>
      </c>
      <c r="AB307" s="106">
        <f t="shared" si="57"/>
        <v>6.9322758964565884E-2</v>
      </c>
      <c r="AC307" s="106">
        <f t="shared" si="58"/>
        <v>7.7113412270582285E-2</v>
      </c>
      <c r="AD307" s="107">
        <f t="shared" si="59"/>
        <v>0.14643617123514818</v>
      </c>
    </row>
    <row r="308" spans="2:30" x14ac:dyDescent="0.2">
      <c r="B308" s="102" t="s">
        <v>965</v>
      </c>
      <c r="C308" s="48" t="s">
        <v>966</v>
      </c>
      <c r="D308" s="48" t="str">
        <f t="shared" si="50"/>
        <v>No</v>
      </c>
      <c r="E308" s="103">
        <v>0</v>
      </c>
      <c r="F308" s="103">
        <v>0</v>
      </c>
      <c r="G308" s="103">
        <v>0</v>
      </c>
      <c r="H308" s="103">
        <v>0</v>
      </c>
      <c r="I308" s="103">
        <v>0</v>
      </c>
      <c r="J308" s="103">
        <v>0</v>
      </c>
      <c r="K308" s="103">
        <f t="shared" si="51"/>
        <v>0</v>
      </c>
      <c r="L308" s="104">
        <f t="shared" si="52"/>
        <v>0</v>
      </c>
      <c r="M308" s="105">
        <v>6849395.1200000001</v>
      </c>
      <c r="N308" s="105">
        <v>1210489.26</v>
      </c>
      <c r="O308" s="105">
        <v>3988589.4731968329</v>
      </c>
      <c r="P308" s="105">
        <v>0</v>
      </c>
      <c r="Q308" s="105">
        <v>0</v>
      </c>
      <c r="R308" s="104">
        <f t="shared" si="48"/>
        <v>2860805.6468031672</v>
      </c>
      <c r="S308" s="105">
        <f t="shared" si="49"/>
        <v>4071294.9068031674</v>
      </c>
      <c r="T308" s="103">
        <v>0</v>
      </c>
      <c r="U308" s="103">
        <v>0</v>
      </c>
      <c r="V308" s="103">
        <v>219821638</v>
      </c>
      <c r="W308" s="103">
        <v>396777464</v>
      </c>
      <c r="X308" s="103">
        <f t="shared" si="53"/>
        <v>4071294.9068031674</v>
      </c>
      <c r="Y308" s="103">
        <f t="shared" si="54"/>
        <v>219821638</v>
      </c>
      <c r="Z308" s="103">
        <f t="shared" si="55"/>
        <v>0</v>
      </c>
      <c r="AA308" s="103">
        <f t="shared" si="56"/>
        <v>396777464</v>
      </c>
      <c r="AB308" s="106">
        <f t="shared" si="57"/>
        <v>1.8520901508354549E-2</v>
      </c>
      <c r="AC308" s="106">
        <f t="shared" si="58"/>
        <v>0</v>
      </c>
      <c r="AD308" s="107">
        <f t="shared" si="59"/>
        <v>1.8520901508354549E-2</v>
      </c>
    </row>
    <row r="309" spans="2:30" x14ac:dyDescent="0.2">
      <c r="B309" s="102" t="s">
        <v>968</v>
      </c>
      <c r="C309" s="48" t="s">
        <v>969</v>
      </c>
      <c r="D309" s="48" t="str">
        <f t="shared" si="50"/>
        <v>No</v>
      </c>
      <c r="E309" s="103">
        <v>0</v>
      </c>
      <c r="F309" s="103">
        <v>0</v>
      </c>
      <c r="G309" s="103">
        <v>0</v>
      </c>
      <c r="H309" s="103">
        <v>0</v>
      </c>
      <c r="I309" s="103">
        <v>0</v>
      </c>
      <c r="J309" s="103">
        <v>0</v>
      </c>
      <c r="K309" s="103">
        <f t="shared" si="51"/>
        <v>0</v>
      </c>
      <c r="L309" s="104">
        <f t="shared" si="52"/>
        <v>0</v>
      </c>
      <c r="M309" s="105">
        <v>16981679.91</v>
      </c>
      <c r="N309" s="105">
        <v>4370581.87</v>
      </c>
      <c r="O309" s="105">
        <v>1827804.9516596631</v>
      </c>
      <c r="P309" s="105">
        <v>0</v>
      </c>
      <c r="Q309" s="105">
        <v>0</v>
      </c>
      <c r="R309" s="104">
        <f t="shared" si="48"/>
        <v>15153874.958340337</v>
      </c>
      <c r="S309" s="105">
        <f t="shared" si="49"/>
        <v>19524456.828340337</v>
      </c>
      <c r="T309" s="103">
        <v>3068988.6100000008</v>
      </c>
      <c r="U309" s="103">
        <v>13018255.67</v>
      </c>
      <c r="V309" s="103">
        <v>0</v>
      </c>
      <c r="W309" s="103">
        <v>0</v>
      </c>
      <c r="X309" s="103">
        <f t="shared" si="53"/>
        <v>19524456.828340337</v>
      </c>
      <c r="Y309" s="103">
        <f t="shared" si="54"/>
        <v>0</v>
      </c>
      <c r="Z309" s="103">
        <f t="shared" si="55"/>
        <v>3068988.6100000008</v>
      </c>
      <c r="AA309" s="103">
        <f t="shared" si="56"/>
        <v>0</v>
      </c>
      <c r="AB309" s="106">
        <f>IFERROR((X309/Y309), 0)</f>
        <v>0</v>
      </c>
      <c r="AC309" s="106">
        <f t="shared" si="58"/>
        <v>0</v>
      </c>
      <c r="AD309" s="107">
        <f t="shared" si="59"/>
        <v>0</v>
      </c>
    </row>
    <row r="310" spans="2:30" x14ac:dyDescent="0.2">
      <c r="B310" s="102" t="s">
        <v>971</v>
      </c>
      <c r="C310" s="48" t="s">
        <v>972</v>
      </c>
      <c r="D310" s="48" t="str">
        <f t="shared" si="50"/>
        <v>No</v>
      </c>
      <c r="E310" s="103">
        <v>0</v>
      </c>
      <c r="F310" s="103">
        <v>0</v>
      </c>
      <c r="G310" s="103">
        <v>0</v>
      </c>
      <c r="H310" s="103">
        <v>0</v>
      </c>
      <c r="I310" s="103">
        <v>0</v>
      </c>
      <c r="J310" s="103">
        <v>0</v>
      </c>
      <c r="K310" s="103">
        <f t="shared" si="51"/>
        <v>0</v>
      </c>
      <c r="L310" s="104">
        <f t="shared" si="52"/>
        <v>0</v>
      </c>
      <c r="M310" s="105">
        <v>-114173.29000000001</v>
      </c>
      <c r="N310" s="105">
        <v>544384</v>
      </c>
      <c r="O310" s="105">
        <v>-124478.24531356177</v>
      </c>
      <c r="P310" s="105">
        <v>0</v>
      </c>
      <c r="Q310" s="105">
        <v>2706.7779980198711</v>
      </c>
      <c r="R310" s="104">
        <f t="shared" si="48"/>
        <v>7598.1773155418896</v>
      </c>
      <c r="S310" s="105">
        <f t="shared" si="49"/>
        <v>551982.17731554189</v>
      </c>
      <c r="T310" s="103">
        <v>0</v>
      </c>
      <c r="U310" s="103">
        <v>0</v>
      </c>
      <c r="V310" s="103">
        <v>8305625</v>
      </c>
      <c r="W310" s="103">
        <v>2686908</v>
      </c>
      <c r="X310" s="103">
        <f t="shared" si="53"/>
        <v>551982.17731554189</v>
      </c>
      <c r="Y310" s="103">
        <f t="shared" si="54"/>
        <v>8305625</v>
      </c>
      <c r="Z310" s="103">
        <f t="shared" si="55"/>
        <v>0</v>
      </c>
      <c r="AA310" s="103">
        <f t="shared" si="56"/>
        <v>2686908</v>
      </c>
      <c r="AB310" s="106">
        <f t="shared" si="57"/>
        <v>6.6458836910592747E-2</v>
      </c>
      <c r="AC310" s="106">
        <f t="shared" si="58"/>
        <v>0</v>
      </c>
      <c r="AD310" s="107">
        <f t="shared" si="59"/>
        <v>6.6458836910592747E-2</v>
      </c>
    </row>
    <row r="311" spans="2:30" x14ac:dyDescent="0.2">
      <c r="B311" s="102" t="s">
        <v>975</v>
      </c>
      <c r="C311" s="48" t="s">
        <v>976</v>
      </c>
      <c r="D311" s="48" t="str">
        <f t="shared" si="50"/>
        <v>No</v>
      </c>
      <c r="E311" s="103">
        <v>0</v>
      </c>
      <c r="F311" s="103">
        <v>0</v>
      </c>
      <c r="G311" s="103">
        <v>0</v>
      </c>
      <c r="H311" s="103">
        <v>0</v>
      </c>
      <c r="I311" s="103">
        <v>40582</v>
      </c>
      <c r="J311" s="103">
        <v>16201</v>
      </c>
      <c r="K311" s="103">
        <f t="shared" si="51"/>
        <v>40582</v>
      </c>
      <c r="L311" s="104">
        <f t="shared" si="52"/>
        <v>56783</v>
      </c>
      <c r="M311" s="105">
        <v>6579730.4799999995</v>
      </c>
      <c r="N311" s="105">
        <v>1538288.5899999999</v>
      </c>
      <c r="O311" s="105">
        <v>4113830.0095251836</v>
      </c>
      <c r="P311" s="105">
        <v>0</v>
      </c>
      <c r="Q311" s="105">
        <v>0</v>
      </c>
      <c r="R311" s="104">
        <f t="shared" si="48"/>
        <v>2465900.4704748159</v>
      </c>
      <c r="S311" s="105">
        <f t="shared" si="49"/>
        <v>4004189.0604748158</v>
      </c>
      <c r="T311" s="103">
        <v>5751091</v>
      </c>
      <c r="U311" s="103">
        <v>6829784</v>
      </c>
      <c r="V311" s="103">
        <v>160109980</v>
      </c>
      <c r="W311" s="103">
        <v>272189527</v>
      </c>
      <c r="X311" s="103">
        <f t="shared" si="53"/>
        <v>4060972.0604748158</v>
      </c>
      <c r="Y311" s="103">
        <f t="shared" si="54"/>
        <v>160166763</v>
      </c>
      <c r="Z311" s="103">
        <f t="shared" si="55"/>
        <v>5710509</v>
      </c>
      <c r="AA311" s="103">
        <f t="shared" si="56"/>
        <v>272189527</v>
      </c>
      <c r="AB311" s="106">
        <f t="shared" si="57"/>
        <v>2.5354649019627223E-2</v>
      </c>
      <c r="AC311" s="106">
        <f t="shared" si="58"/>
        <v>2.0979899788723319E-2</v>
      </c>
      <c r="AD311" s="107">
        <f t="shared" si="59"/>
        <v>4.6334548808350542E-2</v>
      </c>
    </row>
    <row r="312" spans="2:30" x14ac:dyDescent="0.2">
      <c r="B312" s="102" t="s">
        <v>978</v>
      </c>
      <c r="C312" s="48" t="s">
        <v>979</v>
      </c>
      <c r="D312" s="48" t="str">
        <f t="shared" si="50"/>
        <v>No</v>
      </c>
      <c r="E312" s="103">
        <v>0</v>
      </c>
      <c r="F312" s="103">
        <v>0</v>
      </c>
      <c r="G312" s="103">
        <v>0</v>
      </c>
      <c r="H312" s="103">
        <v>0</v>
      </c>
      <c r="I312" s="103">
        <v>0</v>
      </c>
      <c r="J312" s="103">
        <v>0</v>
      </c>
      <c r="K312" s="103">
        <f t="shared" si="51"/>
        <v>0</v>
      </c>
      <c r="L312" s="104">
        <f t="shared" si="52"/>
        <v>0</v>
      </c>
      <c r="M312" s="105">
        <v>187652.18</v>
      </c>
      <c r="N312" s="105">
        <v>375307.07</v>
      </c>
      <c r="O312" s="105">
        <v>-155641.84288611446</v>
      </c>
      <c r="P312" s="105">
        <v>0</v>
      </c>
      <c r="Q312" s="105">
        <v>25580.539082159499</v>
      </c>
      <c r="R312" s="104">
        <f t="shared" si="48"/>
        <v>317713.48380395491</v>
      </c>
      <c r="S312" s="105">
        <f t="shared" si="49"/>
        <v>693020.55380395497</v>
      </c>
      <c r="T312" s="103">
        <v>42793</v>
      </c>
      <c r="U312" s="103">
        <v>2389801</v>
      </c>
      <c r="V312" s="103">
        <v>10180708</v>
      </c>
      <c r="W312" s="103">
        <v>5971198</v>
      </c>
      <c r="X312" s="103">
        <f t="shared" si="53"/>
        <v>693020.55380395497</v>
      </c>
      <c r="Y312" s="103">
        <f t="shared" si="54"/>
        <v>10180708</v>
      </c>
      <c r="Z312" s="103">
        <f t="shared" si="55"/>
        <v>42793</v>
      </c>
      <c r="AA312" s="103">
        <f t="shared" si="56"/>
        <v>5971198</v>
      </c>
      <c r="AB312" s="106">
        <f t="shared" si="57"/>
        <v>6.8071940949878437E-2</v>
      </c>
      <c r="AC312" s="106">
        <f t="shared" si="58"/>
        <v>7.1665685847295633E-3</v>
      </c>
      <c r="AD312" s="107">
        <f t="shared" si="59"/>
        <v>7.5238509534608006E-2</v>
      </c>
    </row>
    <row r="313" spans="2:30" x14ac:dyDescent="0.2">
      <c r="B313" s="102" t="s">
        <v>982</v>
      </c>
      <c r="C313" s="48" t="s">
        <v>983</v>
      </c>
      <c r="D313" s="48" t="str">
        <f t="shared" si="50"/>
        <v>No</v>
      </c>
      <c r="E313" s="103">
        <v>0</v>
      </c>
      <c r="F313" s="103">
        <v>0</v>
      </c>
      <c r="G313" s="103">
        <v>9027737</v>
      </c>
      <c r="H313" s="103">
        <v>15451172.180000139</v>
      </c>
      <c r="I313" s="103">
        <v>4138064</v>
      </c>
      <c r="J313" s="103">
        <v>4598058.099999981</v>
      </c>
      <c r="K313" s="103">
        <f t="shared" si="51"/>
        <v>13165801</v>
      </c>
      <c r="L313" s="104">
        <f t="shared" si="52"/>
        <v>33215031.28000012</v>
      </c>
      <c r="M313" s="105">
        <v>17831774.400000002</v>
      </c>
      <c r="N313" s="105">
        <v>7609584.6500000004</v>
      </c>
      <c r="O313" s="105">
        <v>4608362.1770521756</v>
      </c>
      <c r="P313" s="105">
        <v>0</v>
      </c>
      <c r="Q313" s="105">
        <v>0</v>
      </c>
      <c r="R313" s="104">
        <f t="shared" si="48"/>
        <v>13223412.222947827</v>
      </c>
      <c r="S313" s="105">
        <f t="shared" si="49"/>
        <v>20832996.872947827</v>
      </c>
      <c r="T313" s="103">
        <v>45035354.329999983</v>
      </c>
      <c r="U313" s="103">
        <v>39775021.040001228</v>
      </c>
      <c r="V313" s="103">
        <v>496971920</v>
      </c>
      <c r="W313" s="103">
        <v>1205426693</v>
      </c>
      <c r="X313" s="103">
        <f t="shared" si="53"/>
        <v>54048028.152947947</v>
      </c>
      <c r="Y313" s="103">
        <f t="shared" si="54"/>
        <v>530186951.28000009</v>
      </c>
      <c r="Z313" s="103">
        <f t="shared" si="55"/>
        <v>31869553.329999983</v>
      </c>
      <c r="AA313" s="103">
        <f t="shared" si="56"/>
        <v>1205426693</v>
      </c>
      <c r="AB313" s="106">
        <f t="shared" si="57"/>
        <v>0.10194145295817424</v>
      </c>
      <c r="AC313" s="106">
        <f t="shared" si="58"/>
        <v>2.6438400207220217E-2</v>
      </c>
      <c r="AD313" s="107">
        <f t="shared" si="59"/>
        <v>0.12837985316539446</v>
      </c>
    </row>
    <row r="314" spans="2:30" x14ac:dyDescent="0.2">
      <c r="B314" s="102" t="s">
        <v>984</v>
      </c>
      <c r="C314" s="48" t="s">
        <v>985</v>
      </c>
      <c r="D314" s="48" t="str">
        <f t="shared" si="50"/>
        <v>No</v>
      </c>
      <c r="E314" s="103">
        <v>0</v>
      </c>
      <c r="F314" s="103">
        <v>0</v>
      </c>
      <c r="G314" s="103">
        <v>0</v>
      </c>
      <c r="H314" s="103">
        <v>0</v>
      </c>
      <c r="I314" s="103">
        <v>0</v>
      </c>
      <c r="J314" s="103">
        <v>0</v>
      </c>
      <c r="K314" s="103">
        <f t="shared" si="51"/>
        <v>0</v>
      </c>
      <c r="L314" s="104">
        <f t="shared" si="52"/>
        <v>0</v>
      </c>
      <c r="M314" s="105">
        <v>-46490.96</v>
      </c>
      <c r="N314" s="105">
        <v>624006.90999999992</v>
      </c>
      <c r="O314" s="105">
        <v>-105352.93780014609</v>
      </c>
      <c r="P314" s="105">
        <v>0</v>
      </c>
      <c r="Q314" s="105">
        <v>11365.235838055694</v>
      </c>
      <c r="R314" s="104">
        <f t="shared" si="48"/>
        <v>47496.741962090397</v>
      </c>
      <c r="S314" s="105">
        <f t="shared" si="49"/>
        <v>671503.65196209028</v>
      </c>
      <c r="T314" s="103">
        <v>125061</v>
      </c>
      <c r="U314" s="103">
        <v>2226866</v>
      </c>
      <c r="V314" s="103">
        <v>11348168</v>
      </c>
      <c r="W314" s="103">
        <v>1504852</v>
      </c>
      <c r="X314" s="103">
        <f t="shared" si="53"/>
        <v>671503.65196209028</v>
      </c>
      <c r="Y314" s="103">
        <f t="shared" si="54"/>
        <v>11348168</v>
      </c>
      <c r="Z314" s="103">
        <f t="shared" si="55"/>
        <v>125061</v>
      </c>
      <c r="AA314" s="103">
        <f t="shared" si="56"/>
        <v>1504852</v>
      </c>
      <c r="AB314" s="106">
        <f t="shared" si="57"/>
        <v>5.9172868427933942E-2</v>
      </c>
      <c r="AC314" s="106">
        <f t="shared" si="58"/>
        <v>8.3105182436545258E-2</v>
      </c>
      <c r="AD314" s="107">
        <f t="shared" si="59"/>
        <v>0.1422780508644792</v>
      </c>
    </row>
    <row r="315" spans="2:30" ht="13.5" customHeight="1" x14ac:dyDescent="0.2">
      <c r="B315" s="102" t="s">
        <v>988</v>
      </c>
      <c r="C315" s="48" t="s">
        <v>989</v>
      </c>
      <c r="D315" s="48" t="str">
        <f t="shared" si="50"/>
        <v>No</v>
      </c>
      <c r="E315" s="103">
        <v>0</v>
      </c>
      <c r="F315" s="103">
        <v>0</v>
      </c>
      <c r="G315" s="103">
        <v>0</v>
      </c>
      <c r="H315" s="103">
        <v>4976</v>
      </c>
      <c r="I315" s="103">
        <v>0</v>
      </c>
      <c r="J315" s="103">
        <v>0</v>
      </c>
      <c r="K315" s="103">
        <f t="shared" si="51"/>
        <v>0</v>
      </c>
      <c r="L315" s="104">
        <f t="shared" si="52"/>
        <v>4976</v>
      </c>
      <c r="M315" s="105">
        <v>9361627.8200000003</v>
      </c>
      <c r="N315" s="105">
        <v>8080186.96</v>
      </c>
      <c r="O315" s="105">
        <v>2183873.2179940119</v>
      </c>
      <c r="P315" s="105">
        <v>0</v>
      </c>
      <c r="Q315" s="105">
        <v>0</v>
      </c>
      <c r="R315" s="104">
        <f t="shared" si="48"/>
        <v>7177754.6020059884</v>
      </c>
      <c r="S315" s="105">
        <f t="shared" si="49"/>
        <v>15257941.562005989</v>
      </c>
      <c r="T315" s="103">
        <v>11816624.74</v>
      </c>
      <c r="U315" s="103">
        <v>21117744.43</v>
      </c>
      <c r="V315" s="103">
        <v>339672955</v>
      </c>
      <c r="W315" s="103">
        <v>326970277</v>
      </c>
      <c r="X315" s="103">
        <f t="shared" si="53"/>
        <v>15262917.562005989</v>
      </c>
      <c r="Y315" s="103">
        <f t="shared" si="54"/>
        <v>339677931</v>
      </c>
      <c r="Z315" s="103">
        <f t="shared" si="55"/>
        <v>11816624.74</v>
      </c>
      <c r="AA315" s="103">
        <f t="shared" si="56"/>
        <v>326970277</v>
      </c>
      <c r="AB315" s="106">
        <f t="shared" si="57"/>
        <v>4.4933497790311229E-2</v>
      </c>
      <c r="AC315" s="106">
        <f t="shared" si="58"/>
        <v>3.613975205458813E-2</v>
      </c>
      <c r="AD315" s="107">
        <f t="shared" si="59"/>
        <v>8.1073249844899359E-2</v>
      </c>
    </row>
    <row r="316" spans="2:30" x14ac:dyDescent="0.2">
      <c r="B316" s="102" t="s">
        <v>990</v>
      </c>
      <c r="C316" s="48" t="s">
        <v>991</v>
      </c>
      <c r="D316" s="48" t="str">
        <f t="shared" si="50"/>
        <v>No</v>
      </c>
      <c r="E316" s="103">
        <v>0</v>
      </c>
      <c r="F316" s="103">
        <v>0</v>
      </c>
      <c r="G316" s="103">
        <v>0</v>
      </c>
      <c r="H316" s="103">
        <v>0</v>
      </c>
      <c r="I316" s="103">
        <v>0</v>
      </c>
      <c r="J316" s="103">
        <v>0</v>
      </c>
      <c r="K316" s="103">
        <f t="shared" si="51"/>
        <v>0</v>
      </c>
      <c r="L316" s="104">
        <f t="shared" si="52"/>
        <v>0</v>
      </c>
      <c r="M316" s="105">
        <v>51213.7</v>
      </c>
      <c r="N316" s="105">
        <v>10576.970000000001</v>
      </c>
      <c r="O316" s="105">
        <v>0</v>
      </c>
      <c r="P316" s="105">
        <v>0</v>
      </c>
      <c r="Q316" s="105">
        <v>0</v>
      </c>
      <c r="R316" s="104">
        <f t="shared" si="48"/>
        <v>51213.7</v>
      </c>
      <c r="S316" s="105">
        <f t="shared" si="49"/>
        <v>61790.67</v>
      </c>
      <c r="T316" s="103">
        <v>0</v>
      </c>
      <c r="U316" s="103">
        <v>0</v>
      </c>
      <c r="V316" s="103">
        <v>72861162</v>
      </c>
      <c r="W316" s="103">
        <v>84440684</v>
      </c>
      <c r="X316" s="103">
        <f t="shared" si="53"/>
        <v>61790.67</v>
      </c>
      <c r="Y316" s="103">
        <f t="shared" si="54"/>
        <v>72861162</v>
      </c>
      <c r="Z316" s="103">
        <f t="shared" si="55"/>
        <v>0</v>
      </c>
      <c r="AA316" s="103">
        <f t="shared" si="56"/>
        <v>84440684</v>
      </c>
      <c r="AB316" s="106">
        <f t="shared" si="57"/>
        <v>8.4806045228869671E-4</v>
      </c>
      <c r="AC316" s="106">
        <f t="shared" si="58"/>
        <v>0</v>
      </c>
      <c r="AD316" s="107">
        <f t="shared" si="59"/>
        <v>8.4806045228869671E-4</v>
      </c>
    </row>
    <row r="317" spans="2:30" x14ac:dyDescent="0.2">
      <c r="B317" s="102" t="s">
        <v>993</v>
      </c>
      <c r="C317" s="48" t="s">
        <v>994</v>
      </c>
      <c r="D317" s="48" t="str">
        <f t="shared" si="50"/>
        <v>No</v>
      </c>
      <c r="E317" s="103">
        <v>0</v>
      </c>
      <c r="F317" s="103">
        <v>0</v>
      </c>
      <c r="G317" s="103">
        <v>1800</v>
      </c>
      <c r="H317" s="103">
        <v>0</v>
      </c>
      <c r="I317" s="103">
        <v>0</v>
      </c>
      <c r="J317" s="103">
        <v>0</v>
      </c>
      <c r="K317" s="103">
        <f t="shared" si="51"/>
        <v>1800</v>
      </c>
      <c r="L317" s="104">
        <f t="shared" si="52"/>
        <v>1800</v>
      </c>
      <c r="M317" s="105">
        <v>254208.04</v>
      </c>
      <c r="N317" s="105">
        <v>573594.82999999996</v>
      </c>
      <c r="O317" s="105">
        <v>139471.1063182512</v>
      </c>
      <c r="P317" s="105">
        <v>0</v>
      </c>
      <c r="Q317" s="105">
        <v>5264.3222852694362</v>
      </c>
      <c r="R317" s="104">
        <f t="shared" si="48"/>
        <v>109472.61139647938</v>
      </c>
      <c r="S317" s="105">
        <f t="shared" si="49"/>
        <v>683067.44139647938</v>
      </c>
      <c r="T317" s="103">
        <v>556423.14999999991</v>
      </c>
      <c r="U317" s="103">
        <v>2085276.5199999996</v>
      </c>
      <c r="V317" s="103">
        <v>20058574</v>
      </c>
      <c r="W317" s="103">
        <v>29671685</v>
      </c>
      <c r="X317" s="103">
        <f t="shared" si="53"/>
        <v>684867.44139647938</v>
      </c>
      <c r="Y317" s="103">
        <f t="shared" si="54"/>
        <v>20060374</v>
      </c>
      <c r="Z317" s="103">
        <f t="shared" si="55"/>
        <v>554623.14999999991</v>
      </c>
      <c r="AA317" s="103">
        <f t="shared" si="56"/>
        <v>29671685</v>
      </c>
      <c r="AB317" s="106">
        <f t="shared" si="57"/>
        <v>3.4140312707852775E-2</v>
      </c>
      <c r="AC317" s="106">
        <f t="shared" si="58"/>
        <v>1.8692000471156253E-2</v>
      </c>
      <c r="AD317" s="107">
        <f t="shared" si="59"/>
        <v>5.2832313179009029E-2</v>
      </c>
    </row>
    <row r="318" spans="2:30" x14ac:dyDescent="0.2">
      <c r="B318" s="102" t="s">
        <v>996</v>
      </c>
      <c r="C318" s="48" t="s">
        <v>997</v>
      </c>
      <c r="D318" s="48" t="str">
        <f t="shared" si="50"/>
        <v>Yes</v>
      </c>
      <c r="E318" s="103">
        <v>0</v>
      </c>
      <c r="F318" s="103">
        <v>0</v>
      </c>
      <c r="G318" s="103">
        <v>0</v>
      </c>
      <c r="H318" s="103">
        <v>0</v>
      </c>
      <c r="I318" s="103">
        <v>0</v>
      </c>
      <c r="J318" s="103">
        <v>0</v>
      </c>
      <c r="K318" s="103">
        <f t="shared" si="51"/>
        <v>0</v>
      </c>
      <c r="L318" s="104">
        <f t="shared" si="52"/>
        <v>0</v>
      </c>
      <c r="M318" s="105">
        <v>4254172.0199999996</v>
      </c>
      <c r="N318" s="105">
        <v>323925.99</v>
      </c>
      <c r="O318" s="105">
        <v>283449.58692765597</v>
      </c>
      <c r="P318" s="105">
        <v>0</v>
      </c>
      <c r="Q318" s="105">
        <v>0</v>
      </c>
      <c r="R318" s="104">
        <f t="shared" si="48"/>
        <v>3970722.4330723435</v>
      </c>
      <c r="S318" s="105">
        <f t="shared" si="49"/>
        <v>4294648.4230723437</v>
      </c>
      <c r="T318" s="103">
        <v>0</v>
      </c>
      <c r="U318" s="103">
        <v>0</v>
      </c>
      <c r="V318" s="103">
        <v>14979543</v>
      </c>
      <c r="W318" s="103">
        <v>31128900</v>
      </c>
      <c r="X318" s="103">
        <f t="shared" si="53"/>
        <v>4294648.4230723437</v>
      </c>
      <c r="Y318" s="103">
        <f t="shared" si="54"/>
        <v>14979543</v>
      </c>
      <c r="Z318" s="103">
        <f t="shared" si="55"/>
        <v>0</v>
      </c>
      <c r="AA318" s="103">
        <f t="shared" si="56"/>
        <v>31128900</v>
      </c>
      <c r="AB318" s="106">
        <f t="shared" si="57"/>
        <v>0.28670089755557587</v>
      </c>
      <c r="AC318" s="106">
        <f t="shared" si="58"/>
        <v>0</v>
      </c>
      <c r="AD318" s="107">
        <f t="shared" si="59"/>
        <v>0.28670089755557587</v>
      </c>
    </row>
    <row r="319" spans="2:30" x14ac:dyDescent="0.2">
      <c r="B319" s="102" t="s">
        <v>998</v>
      </c>
      <c r="C319" s="48" t="s">
        <v>999</v>
      </c>
      <c r="D319" s="48" t="str">
        <f t="shared" si="50"/>
        <v>Yes</v>
      </c>
      <c r="E319" s="103">
        <v>0</v>
      </c>
      <c r="F319" s="103">
        <v>0</v>
      </c>
      <c r="G319" s="103">
        <v>0</v>
      </c>
      <c r="H319" s="103">
        <v>0</v>
      </c>
      <c r="I319" s="103">
        <v>0</v>
      </c>
      <c r="J319" s="103">
        <v>0</v>
      </c>
      <c r="K319" s="103">
        <f t="shared" si="51"/>
        <v>0</v>
      </c>
      <c r="L319" s="104">
        <f t="shared" si="52"/>
        <v>0</v>
      </c>
      <c r="M319" s="105">
        <v>7147710.9699999997</v>
      </c>
      <c r="N319" s="105">
        <v>717359.5</v>
      </c>
      <c r="O319" s="105">
        <v>904688.3392152912</v>
      </c>
      <c r="P319" s="105">
        <v>0</v>
      </c>
      <c r="Q319" s="105">
        <v>0</v>
      </c>
      <c r="R319" s="104">
        <f t="shared" si="48"/>
        <v>6243022.630784709</v>
      </c>
      <c r="S319" s="105">
        <f t="shared" si="49"/>
        <v>6960382.130784709</v>
      </c>
      <c r="T319" s="103">
        <v>3163453.6300000008</v>
      </c>
      <c r="U319" s="103">
        <v>27363</v>
      </c>
      <c r="V319" s="103">
        <v>19976728</v>
      </c>
      <c r="W319" s="103">
        <v>42918549</v>
      </c>
      <c r="X319" s="103">
        <f t="shared" si="53"/>
        <v>6960382.130784709</v>
      </c>
      <c r="Y319" s="103">
        <f t="shared" si="54"/>
        <v>19976728</v>
      </c>
      <c r="Z319" s="103">
        <f t="shared" si="55"/>
        <v>3163453.6300000008</v>
      </c>
      <c r="AA319" s="103">
        <f t="shared" si="56"/>
        <v>42918549</v>
      </c>
      <c r="AB319" s="106">
        <f t="shared" si="57"/>
        <v>0.34842453332621381</v>
      </c>
      <c r="AC319" s="106">
        <f t="shared" si="58"/>
        <v>7.3708308032501307E-2</v>
      </c>
      <c r="AD319" s="107">
        <f t="shared" si="59"/>
        <v>0.42213284135871509</v>
      </c>
    </row>
    <row r="320" spans="2:30" x14ac:dyDescent="0.2">
      <c r="B320" s="102" t="s">
        <v>1000</v>
      </c>
      <c r="C320" s="48" t="s">
        <v>1001</v>
      </c>
      <c r="D320" s="48" t="str">
        <f t="shared" si="50"/>
        <v>Yes</v>
      </c>
      <c r="E320" s="103">
        <v>0</v>
      </c>
      <c r="F320" s="103">
        <v>0</v>
      </c>
      <c r="G320" s="103">
        <v>2666405.8199999998</v>
      </c>
      <c r="H320" s="103">
        <v>0</v>
      </c>
      <c r="I320" s="103">
        <v>0</v>
      </c>
      <c r="J320" s="103">
        <v>0</v>
      </c>
      <c r="K320" s="103">
        <f t="shared" si="51"/>
        <v>2666405.8199999998</v>
      </c>
      <c r="L320" s="104">
        <f t="shared" si="52"/>
        <v>2666405.8199999998</v>
      </c>
      <c r="M320" s="105">
        <v>3867373.82</v>
      </c>
      <c r="N320" s="105">
        <v>560903.23</v>
      </c>
      <c r="O320" s="105">
        <v>78741.252086811481</v>
      </c>
      <c r="P320" s="105">
        <v>0</v>
      </c>
      <c r="Q320" s="105">
        <v>0</v>
      </c>
      <c r="R320" s="104">
        <f t="shared" si="48"/>
        <v>3788632.5679131881</v>
      </c>
      <c r="S320" s="105">
        <f t="shared" si="49"/>
        <v>4349535.7979131881</v>
      </c>
      <c r="T320" s="103">
        <v>0</v>
      </c>
      <c r="U320" s="103">
        <v>0</v>
      </c>
      <c r="V320" s="103">
        <v>20758388</v>
      </c>
      <c r="W320" s="103">
        <v>34198276</v>
      </c>
      <c r="X320" s="103">
        <f t="shared" si="53"/>
        <v>7015941.6179131884</v>
      </c>
      <c r="Y320" s="103">
        <f t="shared" si="54"/>
        <v>23424793.82</v>
      </c>
      <c r="Z320" s="103">
        <f t="shared" si="55"/>
        <v>-2666405.8199999998</v>
      </c>
      <c r="AA320" s="103">
        <f t="shared" si="56"/>
        <v>34198276</v>
      </c>
      <c r="AB320" s="106">
        <f t="shared" si="57"/>
        <v>0.29950921539907022</v>
      </c>
      <c r="AC320" s="106">
        <f t="shared" si="58"/>
        <v>0</v>
      </c>
      <c r="AD320" s="107">
        <f t="shared" si="59"/>
        <v>0.29950921539907022</v>
      </c>
    </row>
    <row r="321" spans="2:30" x14ac:dyDescent="0.2">
      <c r="B321" s="102" t="s">
        <v>1002</v>
      </c>
      <c r="C321" s="48" t="s">
        <v>1003</v>
      </c>
      <c r="D321" s="48" t="str">
        <f t="shared" si="50"/>
        <v>No</v>
      </c>
      <c r="E321" s="103">
        <v>0</v>
      </c>
      <c r="F321" s="103">
        <v>0</v>
      </c>
      <c r="G321" s="103">
        <v>0</v>
      </c>
      <c r="H321" s="103">
        <v>0</v>
      </c>
      <c r="I321" s="103">
        <v>0</v>
      </c>
      <c r="J321" s="103">
        <v>0</v>
      </c>
      <c r="K321" s="103">
        <f t="shared" si="51"/>
        <v>0</v>
      </c>
      <c r="L321" s="104">
        <f t="shared" si="52"/>
        <v>0</v>
      </c>
      <c r="M321" s="105">
        <v>3069317.3499999996</v>
      </c>
      <c r="N321" s="105">
        <v>6792937.8300000001</v>
      </c>
      <c r="O321" s="105">
        <v>-592395.72687032167</v>
      </c>
      <c r="P321" s="105">
        <v>0</v>
      </c>
      <c r="Q321" s="105">
        <v>0</v>
      </c>
      <c r="R321" s="104">
        <f t="shared" si="48"/>
        <v>3661713.0768703213</v>
      </c>
      <c r="S321" s="105">
        <f t="shared" si="49"/>
        <v>10454650.90687032</v>
      </c>
      <c r="T321" s="103">
        <v>0</v>
      </c>
      <c r="U321" s="103">
        <v>0</v>
      </c>
      <c r="V321" s="103">
        <v>257550275</v>
      </c>
      <c r="W321" s="103">
        <v>535532785</v>
      </c>
      <c r="X321" s="103">
        <f t="shared" si="53"/>
        <v>10454650.90687032</v>
      </c>
      <c r="Y321" s="103">
        <f t="shared" si="54"/>
        <v>257550275</v>
      </c>
      <c r="Z321" s="103">
        <f t="shared" si="55"/>
        <v>0</v>
      </c>
      <c r="AA321" s="103">
        <f t="shared" si="56"/>
        <v>535532785</v>
      </c>
      <c r="AB321" s="106">
        <f t="shared" si="57"/>
        <v>4.0592660624688984E-2</v>
      </c>
      <c r="AC321" s="106">
        <f t="shared" si="58"/>
        <v>0</v>
      </c>
      <c r="AD321" s="107">
        <f t="shared" si="59"/>
        <v>4.0592660624688984E-2</v>
      </c>
    </row>
    <row r="322" spans="2:30" x14ac:dyDescent="0.2">
      <c r="B322" s="102" t="s">
        <v>1005</v>
      </c>
      <c r="C322" s="48" t="s">
        <v>1006</v>
      </c>
      <c r="D322" s="48" t="str">
        <f t="shared" si="50"/>
        <v>Yes</v>
      </c>
      <c r="E322" s="103">
        <v>0</v>
      </c>
      <c r="F322" s="103">
        <v>0</v>
      </c>
      <c r="G322" s="103">
        <v>3395882</v>
      </c>
      <c r="H322" s="103">
        <v>0</v>
      </c>
      <c r="I322" s="103">
        <v>0</v>
      </c>
      <c r="J322" s="103">
        <v>0</v>
      </c>
      <c r="K322" s="103">
        <f t="shared" si="51"/>
        <v>3395882</v>
      </c>
      <c r="L322" s="104">
        <f t="shared" si="52"/>
        <v>3395882</v>
      </c>
      <c r="M322" s="105">
        <v>2371714.3200000003</v>
      </c>
      <c r="N322" s="105">
        <v>206339.08</v>
      </c>
      <c r="O322" s="105">
        <v>55210.314035558607</v>
      </c>
      <c r="P322" s="105">
        <v>0</v>
      </c>
      <c r="Q322" s="105">
        <v>0</v>
      </c>
      <c r="R322" s="104">
        <f t="shared" ref="R322:R384" si="60">M322-O322-P322-Q322</f>
        <v>2316504.0059644417</v>
      </c>
      <c r="S322" s="105">
        <f t="shared" ref="S322:S384" si="61">R322+N322</f>
        <v>2522843.0859644418</v>
      </c>
      <c r="T322" s="103">
        <v>0</v>
      </c>
      <c r="U322" s="103">
        <v>0</v>
      </c>
      <c r="V322" s="103">
        <v>12257197</v>
      </c>
      <c r="W322" s="103">
        <v>20434455</v>
      </c>
      <c r="X322" s="103">
        <f t="shared" si="53"/>
        <v>5918725.0859644413</v>
      </c>
      <c r="Y322" s="103">
        <f t="shared" si="54"/>
        <v>15653079</v>
      </c>
      <c r="Z322" s="103">
        <f t="shared" si="55"/>
        <v>-3395882</v>
      </c>
      <c r="AA322" s="103">
        <f t="shared" si="56"/>
        <v>20434455</v>
      </c>
      <c r="AB322" s="106">
        <f t="shared" si="57"/>
        <v>0.37811890465539982</v>
      </c>
      <c r="AC322" s="106">
        <f t="shared" si="58"/>
        <v>0</v>
      </c>
      <c r="AD322" s="107">
        <f t="shared" si="59"/>
        <v>0.37811890465539982</v>
      </c>
    </row>
    <row r="323" spans="2:30" x14ac:dyDescent="0.2">
      <c r="B323" s="102" t="s">
        <v>1008</v>
      </c>
      <c r="C323" s="48" t="s">
        <v>1009</v>
      </c>
      <c r="D323" s="48" t="str">
        <f t="shared" ref="D323:D383" si="62">IF(AD323&gt;25%,"Yes","No")</f>
        <v>No</v>
      </c>
      <c r="E323" s="103">
        <v>0</v>
      </c>
      <c r="F323" s="103">
        <v>0</v>
      </c>
      <c r="G323" s="103">
        <v>0</v>
      </c>
      <c r="H323" s="103">
        <v>0</v>
      </c>
      <c r="I323" s="103">
        <v>0</v>
      </c>
      <c r="J323" s="103">
        <v>0</v>
      </c>
      <c r="K323" s="103">
        <f t="shared" ref="K323:K384" si="63">E323+G323+I323</f>
        <v>0</v>
      </c>
      <c r="L323" s="104">
        <f t="shared" ref="L323:L384" si="64">E323+F323+G323+H323+I323+J323</f>
        <v>0</v>
      </c>
      <c r="M323" s="105">
        <v>-44508.819999999992</v>
      </c>
      <c r="N323" s="105">
        <v>414374.52999999997</v>
      </c>
      <c r="O323" s="105">
        <v>-75342.257001014921</v>
      </c>
      <c r="P323" s="105">
        <v>0</v>
      </c>
      <c r="Q323" s="105">
        <v>8102.3357373035578</v>
      </c>
      <c r="R323" s="104">
        <f t="shared" si="60"/>
        <v>22731.101263711371</v>
      </c>
      <c r="S323" s="105">
        <f t="shared" si="61"/>
        <v>437105.63126371132</v>
      </c>
      <c r="T323" s="103">
        <v>0</v>
      </c>
      <c r="U323" s="103">
        <v>0</v>
      </c>
      <c r="V323" s="103">
        <v>8355019</v>
      </c>
      <c r="W323" s="103">
        <v>3558300</v>
      </c>
      <c r="X323" s="103">
        <f t="shared" ref="X323:X384" si="65">(S323+L323)</f>
        <v>437105.63126371132</v>
      </c>
      <c r="Y323" s="103">
        <f t="shared" ref="Y323:Y384" si="66">V323+L323</f>
        <v>8355019</v>
      </c>
      <c r="Z323" s="103">
        <f t="shared" ref="Z323:Z384" si="67">T323-K323</f>
        <v>0</v>
      </c>
      <c r="AA323" s="103">
        <f t="shared" ref="AA323:AA384" si="68">W323</f>
        <v>3558300</v>
      </c>
      <c r="AB323" s="106">
        <f t="shared" ref="AB323:AB384" si="69">X323/Y323</f>
        <v>5.2316533482893494E-2</v>
      </c>
      <c r="AC323" s="106">
        <f t="shared" ref="AC323:AC384" si="70">IFERROR(IF(Z323/AA323&lt;0,0,(Z323/AA323)),0)</f>
        <v>0</v>
      </c>
      <c r="AD323" s="107">
        <f t="shared" ref="AD323:AD384" si="71">IF(AC323+AB323&lt;0,0,IF(AC323+AB323&lt;100%,AC323+AB323,100%))</f>
        <v>5.2316533482893494E-2</v>
      </c>
    </row>
    <row r="324" spans="2:30" x14ac:dyDescent="0.2">
      <c r="B324" s="102" t="s">
        <v>1011</v>
      </c>
      <c r="C324" s="48" t="s">
        <v>1012</v>
      </c>
      <c r="D324" s="48" t="str">
        <f t="shared" si="62"/>
        <v>No</v>
      </c>
      <c r="E324" s="103">
        <v>0</v>
      </c>
      <c r="F324" s="103">
        <v>0</v>
      </c>
      <c r="G324" s="103">
        <v>0</v>
      </c>
      <c r="H324" s="103">
        <v>0</v>
      </c>
      <c r="I324" s="103">
        <v>0</v>
      </c>
      <c r="J324" s="103">
        <v>0</v>
      </c>
      <c r="K324" s="103">
        <f t="shared" si="63"/>
        <v>0</v>
      </c>
      <c r="L324" s="104">
        <f t="shared" si="64"/>
        <v>0</v>
      </c>
      <c r="M324" s="105">
        <v>7053185.3899999997</v>
      </c>
      <c r="N324" s="105">
        <v>3603441.89</v>
      </c>
      <c r="O324" s="105">
        <v>1082569.0005846736</v>
      </c>
      <c r="P324" s="105">
        <v>0</v>
      </c>
      <c r="Q324" s="105">
        <v>0</v>
      </c>
      <c r="R324" s="104">
        <f t="shared" si="60"/>
        <v>5970616.3894153256</v>
      </c>
      <c r="S324" s="105">
        <f t="shared" si="61"/>
        <v>9574058.2794153262</v>
      </c>
      <c r="T324" s="103">
        <v>11686309</v>
      </c>
      <c r="U324" s="103">
        <v>11427349</v>
      </c>
      <c r="V324" s="103">
        <v>96817295</v>
      </c>
      <c r="W324" s="103">
        <v>265927314</v>
      </c>
      <c r="X324" s="103">
        <f t="shared" si="65"/>
        <v>9574058.2794153262</v>
      </c>
      <c r="Y324" s="103">
        <f t="shared" si="66"/>
        <v>96817295</v>
      </c>
      <c r="Z324" s="103">
        <f t="shared" si="67"/>
        <v>11686309</v>
      </c>
      <c r="AA324" s="103">
        <f t="shared" si="68"/>
        <v>265927314</v>
      </c>
      <c r="AB324" s="106">
        <f t="shared" si="69"/>
        <v>9.8887892699494717E-2</v>
      </c>
      <c r="AC324" s="106">
        <f t="shared" si="70"/>
        <v>4.3945500837119726E-2</v>
      </c>
      <c r="AD324" s="107">
        <f t="shared" si="71"/>
        <v>0.14283339353661445</v>
      </c>
    </row>
    <row r="325" spans="2:30" x14ac:dyDescent="0.2">
      <c r="B325" s="102" t="s">
        <v>1013</v>
      </c>
      <c r="C325" s="48" t="s">
        <v>1014</v>
      </c>
      <c r="D325" s="48" t="str">
        <f t="shared" si="62"/>
        <v>Yes</v>
      </c>
      <c r="E325" s="103">
        <v>0</v>
      </c>
      <c r="F325" s="103">
        <v>0</v>
      </c>
      <c r="G325" s="103">
        <v>160625</v>
      </c>
      <c r="H325" s="103">
        <v>12025</v>
      </c>
      <c r="I325" s="103">
        <v>11035.17</v>
      </c>
      <c r="J325" s="103">
        <v>0</v>
      </c>
      <c r="K325" s="103">
        <f t="shared" si="63"/>
        <v>171660.17</v>
      </c>
      <c r="L325" s="104">
        <f t="shared" si="64"/>
        <v>183685.17</v>
      </c>
      <c r="M325" s="105">
        <v>3591493.36</v>
      </c>
      <c r="N325" s="105">
        <v>2861303.37</v>
      </c>
      <c r="O325" s="105">
        <v>-76908.327316728333</v>
      </c>
      <c r="P325" s="105">
        <v>0</v>
      </c>
      <c r="Q325" s="105">
        <v>0</v>
      </c>
      <c r="R325" s="104">
        <f t="shared" si="60"/>
        <v>3668401.6873167283</v>
      </c>
      <c r="S325" s="105">
        <f t="shared" si="61"/>
        <v>6529705.0573167279</v>
      </c>
      <c r="T325" s="103">
        <v>540824</v>
      </c>
      <c r="U325" s="103">
        <v>33400</v>
      </c>
      <c r="V325" s="103">
        <v>27135579</v>
      </c>
      <c r="W325" s="103">
        <v>37379104</v>
      </c>
      <c r="X325" s="103">
        <f t="shared" si="65"/>
        <v>6713390.2273167279</v>
      </c>
      <c r="Y325" s="103">
        <f t="shared" si="66"/>
        <v>27319264.170000002</v>
      </c>
      <c r="Z325" s="103">
        <f t="shared" si="67"/>
        <v>369163.82999999996</v>
      </c>
      <c r="AA325" s="103">
        <f t="shared" si="68"/>
        <v>37379104</v>
      </c>
      <c r="AB325" s="106">
        <f t="shared" si="69"/>
        <v>0.24573832536415374</v>
      </c>
      <c r="AC325" s="106">
        <f t="shared" si="70"/>
        <v>9.8762086432034307E-3</v>
      </c>
      <c r="AD325" s="107">
        <f t="shared" si="71"/>
        <v>0.25561453400735717</v>
      </c>
    </row>
    <row r="326" spans="2:30" x14ac:dyDescent="0.2">
      <c r="B326" s="102" t="s">
        <v>1015</v>
      </c>
      <c r="C326" s="48" t="s">
        <v>1016</v>
      </c>
      <c r="D326" s="48" t="str">
        <f t="shared" si="62"/>
        <v>No</v>
      </c>
      <c r="E326" s="103">
        <v>0</v>
      </c>
      <c r="F326" s="103">
        <v>0</v>
      </c>
      <c r="G326" s="103">
        <v>45886</v>
      </c>
      <c r="H326" s="103">
        <v>32344.639999999999</v>
      </c>
      <c r="I326" s="103">
        <v>0</v>
      </c>
      <c r="J326" s="103">
        <v>0</v>
      </c>
      <c r="K326" s="103">
        <f t="shared" si="63"/>
        <v>45886</v>
      </c>
      <c r="L326" s="104">
        <f t="shared" si="64"/>
        <v>78230.64</v>
      </c>
      <c r="M326" s="105">
        <v>4132353.69</v>
      </c>
      <c r="N326" s="105">
        <v>1710963.73</v>
      </c>
      <c r="O326" s="105">
        <v>1742995.9612479818</v>
      </c>
      <c r="P326" s="105">
        <v>0</v>
      </c>
      <c r="Q326" s="105">
        <v>0</v>
      </c>
      <c r="R326" s="104">
        <f t="shared" si="60"/>
        <v>2389357.728752018</v>
      </c>
      <c r="S326" s="105">
        <f t="shared" si="61"/>
        <v>4100321.4587520179</v>
      </c>
      <c r="T326" s="103">
        <v>1026471.03</v>
      </c>
      <c r="U326" s="103">
        <v>0</v>
      </c>
      <c r="V326" s="103">
        <v>118049349</v>
      </c>
      <c r="W326" s="103">
        <v>413623654</v>
      </c>
      <c r="X326" s="103">
        <f t="shared" si="65"/>
        <v>4178552.0987520181</v>
      </c>
      <c r="Y326" s="103">
        <f t="shared" si="66"/>
        <v>118127579.64</v>
      </c>
      <c r="Z326" s="103">
        <f t="shared" si="67"/>
        <v>980585.03</v>
      </c>
      <c r="AA326" s="103">
        <f t="shared" si="68"/>
        <v>413623654</v>
      </c>
      <c r="AB326" s="106">
        <f t="shared" si="69"/>
        <v>3.5373213533083259E-2</v>
      </c>
      <c r="AC326" s="106">
        <f t="shared" si="70"/>
        <v>2.3707179715597212E-3</v>
      </c>
      <c r="AD326" s="107">
        <f t="shared" si="71"/>
        <v>3.7743931504642982E-2</v>
      </c>
    </row>
    <row r="327" spans="2:30" x14ac:dyDescent="0.2">
      <c r="B327" s="102" t="s">
        <v>1019</v>
      </c>
      <c r="C327" s="48" t="s">
        <v>1020</v>
      </c>
      <c r="D327" s="48" t="str">
        <f t="shared" si="62"/>
        <v>Yes</v>
      </c>
      <c r="E327" s="103">
        <v>0</v>
      </c>
      <c r="F327" s="103">
        <v>0</v>
      </c>
      <c r="G327" s="103">
        <v>1138983</v>
      </c>
      <c r="H327" s="103">
        <v>0</v>
      </c>
      <c r="I327" s="103">
        <v>0</v>
      </c>
      <c r="J327" s="103">
        <v>0</v>
      </c>
      <c r="K327" s="103">
        <f t="shared" si="63"/>
        <v>1138983</v>
      </c>
      <c r="L327" s="104">
        <f t="shared" si="64"/>
        <v>1138983</v>
      </c>
      <c r="M327" s="105">
        <v>4761999.22</v>
      </c>
      <c r="N327" s="105">
        <v>534732.4</v>
      </c>
      <c r="O327" s="105">
        <v>197354.89927443152</v>
      </c>
      <c r="P327" s="105">
        <v>0</v>
      </c>
      <c r="Q327" s="105">
        <v>0</v>
      </c>
      <c r="R327" s="104">
        <f t="shared" si="60"/>
        <v>4564644.3207255686</v>
      </c>
      <c r="S327" s="105">
        <f t="shared" si="61"/>
        <v>5099376.7207255689</v>
      </c>
      <c r="T327" s="103">
        <v>3345076</v>
      </c>
      <c r="U327" s="103">
        <v>0</v>
      </c>
      <c r="V327" s="103">
        <v>18859594</v>
      </c>
      <c r="W327" s="103">
        <v>40865161</v>
      </c>
      <c r="X327" s="103">
        <f t="shared" si="65"/>
        <v>6238359.7207255689</v>
      </c>
      <c r="Y327" s="103">
        <f t="shared" si="66"/>
        <v>19998577</v>
      </c>
      <c r="Z327" s="103">
        <f t="shared" si="67"/>
        <v>2206093</v>
      </c>
      <c r="AA327" s="103">
        <f t="shared" si="68"/>
        <v>40865161</v>
      </c>
      <c r="AB327" s="106">
        <f t="shared" si="69"/>
        <v>0.31194018058012674</v>
      </c>
      <c r="AC327" s="106">
        <f t="shared" si="70"/>
        <v>5.398468881598191E-2</v>
      </c>
      <c r="AD327" s="107">
        <f t="shared" si="71"/>
        <v>0.36592486939610863</v>
      </c>
    </row>
    <row r="328" spans="2:30" x14ac:dyDescent="0.2">
      <c r="B328" s="102" t="s">
        <v>1021</v>
      </c>
      <c r="C328" s="48" t="s">
        <v>1022</v>
      </c>
      <c r="D328" s="48" t="str">
        <f t="shared" si="62"/>
        <v>Yes</v>
      </c>
      <c r="E328" s="103">
        <v>0</v>
      </c>
      <c r="F328" s="103">
        <v>0</v>
      </c>
      <c r="G328" s="103">
        <v>0</v>
      </c>
      <c r="H328" s="103">
        <v>0</v>
      </c>
      <c r="I328" s="103">
        <v>0</v>
      </c>
      <c r="J328" s="103">
        <v>0</v>
      </c>
      <c r="K328" s="103">
        <f t="shared" si="63"/>
        <v>0</v>
      </c>
      <c r="L328" s="104">
        <f t="shared" si="64"/>
        <v>0</v>
      </c>
      <c r="M328" s="105">
        <v>4660136.6800000006</v>
      </c>
      <c r="N328" s="105">
        <v>159193.62</v>
      </c>
      <c r="O328" s="105">
        <v>87123.423693949822</v>
      </c>
      <c r="P328" s="105">
        <v>0</v>
      </c>
      <c r="Q328" s="105">
        <v>0</v>
      </c>
      <c r="R328" s="104">
        <f t="shared" si="60"/>
        <v>4573013.2563060503</v>
      </c>
      <c r="S328" s="105">
        <f t="shared" si="61"/>
        <v>4732206.8763060505</v>
      </c>
      <c r="T328" s="103">
        <v>2676040.9500000002</v>
      </c>
      <c r="U328" s="103">
        <v>19423</v>
      </c>
      <c r="V328" s="103">
        <v>18006839</v>
      </c>
      <c r="W328" s="103">
        <v>55540651</v>
      </c>
      <c r="X328" s="103">
        <f t="shared" si="65"/>
        <v>4732206.8763060505</v>
      </c>
      <c r="Y328" s="103">
        <f t="shared" si="66"/>
        <v>18006839</v>
      </c>
      <c r="Z328" s="103">
        <f t="shared" si="67"/>
        <v>2676040.9500000002</v>
      </c>
      <c r="AA328" s="103">
        <f t="shared" si="68"/>
        <v>55540651</v>
      </c>
      <c r="AB328" s="106">
        <f t="shared" si="69"/>
        <v>0.26280053241471479</v>
      </c>
      <c r="AC328" s="106">
        <f t="shared" si="70"/>
        <v>4.8181663373013044E-2</v>
      </c>
      <c r="AD328" s="107">
        <f t="shared" si="71"/>
        <v>0.31098219578772784</v>
      </c>
    </row>
    <row r="329" spans="2:30" x14ac:dyDescent="0.2">
      <c r="B329" s="102" t="s">
        <v>1023</v>
      </c>
      <c r="C329" s="48" t="s">
        <v>1024</v>
      </c>
      <c r="D329" s="48" t="str">
        <f t="shared" si="62"/>
        <v>No</v>
      </c>
      <c r="E329" s="103">
        <v>696351</v>
      </c>
      <c r="F329" s="103">
        <v>0</v>
      </c>
      <c r="G329" s="103">
        <v>0</v>
      </c>
      <c r="H329" s="103">
        <v>0</v>
      </c>
      <c r="I329" s="103">
        <v>69008</v>
      </c>
      <c r="J329" s="103">
        <v>2375349</v>
      </c>
      <c r="K329" s="103">
        <f t="shared" si="63"/>
        <v>765359</v>
      </c>
      <c r="L329" s="104">
        <f t="shared" si="64"/>
        <v>3140708</v>
      </c>
      <c r="M329" s="105">
        <v>65439.499999999985</v>
      </c>
      <c r="N329" s="105">
        <v>824605.55999999994</v>
      </c>
      <c r="O329" s="105">
        <v>-53500.328062278539</v>
      </c>
      <c r="P329" s="105">
        <v>0</v>
      </c>
      <c r="Q329" s="105">
        <v>-13261.059860776619</v>
      </c>
      <c r="R329" s="104">
        <f t="shared" si="60"/>
        <v>132200.88792305515</v>
      </c>
      <c r="S329" s="105">
        <f t="shared" si="61"/>
        <v>956806.44792305515</v>
      </c>
      <c r="T329" s="103">
        <v>963456</v>
      </c>
      <c r="U329" s="103">
        <v>3284462</v>
      </c>
      <c r="V329" s="103">
        <v>18829244</v>
      </c>
      <c r="W329" s="103">
        <v>13875019</v>
      </c>
      <c r="X329" s="103">
        <f t="shared" si="65"/>
        <v>4097514.4479230549</v>
      </c>
      <c r="Y329" s="103">
        <f t="shared" si="66"/>
        <v>21969952</v>
      </c>
      <c r="Z329" s="103">
        <f t="shared" si="67"/>
        <v>198097</v>
      </c>
      <c r="AA329" s="103">
        <f t="shared" si="68"/>
        <v>13875019</v>
      </c>
      <c r="AB329" s="106">
        <f t="shared" si="69"/>
        <v>0.18650538917531795</v>
      </c>
      <c r="AC329" s="106">
        <f t="shared" si="70"/>
        <v>1.4277241710443783E-2</v>
      </c>
      <c r="AD329" s="107">
        <f t="shared" si="71"/>
        <v>0.20078263088576173</v>
      </c>
    </row>
    <row r="330" spans="2:30" x14ac:dyDescent="0.2">
      <c r="B330" s="102" t="s">
        <v>1025</v>
      </c>
      <c r="C330" s="48" t="s">
        <v>1026</v>
      </c>
      <c r="D330" s="48" t="str">
        <f t="shared" si="62"/>
        <v>Yes</v>
      </c>
      <c r="E330" s="103">
        <v>0</v>
      </c>
      <c r="F330" s="103">
        <v>0</v>
      </c>
      <c r="G330" s="103">
        <v>0</v>
      </c>
      <c r="H330" s="103">
        <v>0</v>
      </c>
      <c r="I330" s="103">
        <v>0</v>
      </c>
      <c r="J330" s="103">
        <v>0</v>
      </c>
      <c r="K330" s="103">
        <f t="shared" si="63"/>
        <v>0</v>
      </c>
      <c r="L330" s="104">
        <f t="shared" si="64"/>
        <v>0</v>
      </c>
      <c r="M330" s="105">
        <v>8794409.3099999987</v>
      </c>
      <c r="N330" s="105">
        <v>355895.6</v>
      </c>
      <c r="O330" s="105">
        <v>510938.28489246574</v>
      </c>
      <c r="P330" s="105">
        <v>0</v>
      </c>
      <c r="Q330" s="105">
        <v>0</v>
      </c>
      <c r="R330" s="104">
        <f t="shared" si="60"/>
        <v>8283471.0251075327</v>
      </c>
      <c r="S330" s="105">
        <f t="shared" si="61"/>
        <v>8639366.6251075324</v>
      </c>
      <c r="T330" s="103">
        <v>2057864</v>
      </c>
      <c r="U330" s="103">
        <v>31896</v>
      </c>
      <c r="V330" s="103">
        <v>33411809</v>
      </c>
      <c r="W330" s="103">
        <v>90956714</v>
      </c>
      <c r="X330" s="103">
        <f t="shared" si="65"/>
        <v>8639366.6251075324</v>
      </c>
      <c r="Y330" s="103">
        <f t="shared" si="66"/>
        <v>33411809</v>
      </c>
      <c r="Z330" s="103">
        <f t="shared" si="67"/>
        <v>2057864</v>
      </c>
      <c r="AA330" s="103">
        <f t="shared" si="68"/>
        <v>90956714</v>
      </c>
      <c r="AB330" s="106">
        <f t="shared" si="69"/>
        <v>0.25857224986254207</v>
      </c>
      <c r="AC330" s="106">
        <f t="shared" si="70"/>
        <v>2.2624651985558759E-2</v>
      </c>
      <c r="AD330" s="107">
        <f t="shared" si="71"/>
        <v>0.28119690184810081</v>
      </c>
    </row>
    <row r="331" spans="2:30" x14ac:dyDescent="0.2">
      <c r="B331" s="102" t="s">
        <v>1027</v>
      </c>
      <c r="C331" s="48" t="s">
        <v>1028</v>
      </c>
      <c r="D331" s="48" t="str">
        <f t="shared" si="62"/>
        <v>Yes</v>
      </c>
      <c r="E331" s="103">
        <v>0</v>
      </c>
      <c r="F331" s="103">
        <v>0</v>
      </c>
      <c r="G331" s="103">
        <v>0</v>
      </c>
      <c r="H331" s="103">
        <v>0</v>
      </c>
      <c r="I331" s="103">
        <v>0</v>
      </c>
      <c r="J331" s="103">
        <v>0</v>
      </c>
      <c r="K331" s="103">
        <f t="shared" si="63"/>
        <v>0</v>
      </c>
      <c r="L331" s="104">
        <f t="shared" si="64"/>
        <v>0</v>
      </c>
      <c r="M331" s="105">
        <v>12871271.410000002</v>
      </c>
      <c r="N331" s="105">
        <v>542029.31999999995</v>
      </c>
      <c r="O331" s="105">
        <v>-269317.84089478396</v>
      </c>
      <c r="P331" s="105">
        <v>0</v>
      </c>
      <c r="Q331" s="105">
        <v>0</v>
      </c>
      <c r="R331" s="104">
        <f t="shared" si="60"/>
        <v>13140589.250894787</v>
      </c>
      <c r="S331" s="105">
        <f t="shared" si="61"/>
        <v>13682618.570894787</v>
      </c>
      <c r="T331" s="103">
        <v>5842938</v>
      </c>
      <c r="U331" s="103">
        <v>6885</v>
      </c>
      <c r="V331" s="103">
        <v>35353261</v>
      </c>
      <c r="W331" s="103">
        <v>115165850</v>
      </c>
      <c r="X331" s="103">
        <f t="shared" si="65"/>
        <v>13682618.570894787</v>
      </c>
      <c r="Y331" s="103">
        <f t="shared" si="66"/>
        <v>35353261</v>
      </c>
      <c r="Z331" s="103">
        <f t="shared" si="67"/>
        <v>5842938</v>
      </c>
      <c r="AA331" s="103">
        <f t="shared" si="68"/>
        <v>115165850</v>
      </c>
      <c r="AB331" s="106">
        <f t="shared" si="69"/>
        <v>0.38702564300630676</v>
      </c>
      <c r="AC331" s="106">
        <f t="shared" si="70"/>
        <v>5.0734987845789357E-2</v>
      </c>
      <c r="AD331" s="107">
        <f t="shared" si="71"/>
        <v>0.4377606308520961</v>
      </c>
    </row>
    <row r="332" spans="2:30" x14ac:dyDescent="0.2">
      <c r="B332" s="102" t="s">
        <v>1029</v>
      </c>
      <c r="C332" s="48" t="s">
        <v>1030</v>
      </c>
      <c r="D332" s="48" t="str">
        <f t="shared" si="62"/>
        <v>Yes</v>
      </c>
      <c r="E332" s="103">
        <v>0</v>
      </c>
      <c r="F332" s="103">
        <v>0</v>
      </c>
      <c r="G332" s="103">
        <v>1606402.6600000001</v>
      </c>
      <c r="H332" s="103">
        <v>0</v>
      </c>
      <c r="I332" s="103">
        <v>1354955.4800000002</v>
      </c>
      <c r="J332" s="103">
        <v>0</v>
      </c>
      <c r="K332" s="103">
        <f t="shared" si="63"/>
        <v>2961358.1400000006</v>
      </c>
      <c r="L332" s="104">
        <f t="shared" si="64"/>
        <v>2961358.1400000006</v>
      </c>
      <c r="M332" s="105">
        <v>2979768</v>
      </c>
      <c r="N332" s="105">
        <v>3076581.0399999996</v>
      </c>
      <c r="O332" s="105">
        <v>-1012468.1222402469</v>
      </c>
      <c r="P332" s="105">
        <v>0</v>
      </c>
      <c r="Q332" s="105">
        <v>0</v>
      </c>
      <c r="R332" s="104">
        <f t="shared" si="60"/>
        <v>3992236.1222402467</v>
      </c>
      <c r="S332" s="105">
        <f t="shared" si="61"/>
        <v>7068817.1622402463</v>
      </c>
      <c r="T332" s="103">
        <v>55780296.909999982</v>
      </c>
      <c r="U332" s="103">
        <v>4926208.4200000018</v>
      </c>
      <c r="V332" s="103">
        <v>64828845</v>
      </c>
      <c r="W332" s="103">
        <v>434491449</v>
      </c>
      <c r="X332" s="103">
        <f t="shared" si="65"/>
        <v>10030175.302240247</v>
      </c>
      <c r="Y332" s="103">
        <f t="shared" si="66"/>
        <v>67790203.140000001</v>
      </c>
      <c r="Z332" s="103">
        <f t="shared" si="67"/>
        <v>52818938.769999981</v>
      </c>
      <c r="AA332" s="103">
        <f t="shared" si="68"/>
        <v>434491449</v>
      </c>
      <c r="AB332" s="106">
        <f t="shared" si="69"/>
        <v>0.1479590683852352</v>
      </c>
      <c r="AC332" s="106">
        <f t="shared" si="70"/>
        <v>0.12156496725439579</v>
      </c>
      <c r="AD332" s="107">
        <f t="shared" si="71"/>
        <v>0.26952403563963101</v>
      </c>
    </row>
    <row r="333" spans="2:30" x14ac:dyDescent="0.2">
      <c r="B333" s="102" t="s">
        <v>1031</v>
      </c>
      <c r="C333" s="48" t="s">
        <v>1032</v>
      </c>
      <c r="D333" s="48" t="str">
        <f t="shared" si="62"/>
        <v>No</v>
      </c>
      <c r="E333" s="103">
        <v>0</v>
      </c>
      <c r="F333" s="103">
        <v>0</v>
      </c>
      <c r="G333" s="103">
        <v>0</v>
      </c>
      <c r="H333" s="103">
        <v>0</v>
      </c>
      <c r="I333" s="103">
        <v>0</v>
      </c>
      <c r="J333" s="103">
        <v>0</v>
      </c>
      <c r="K333" s="103">
        <f t="shared" si="63"/>
        <v>0</v>
      </c>
      <c r="L333" s="104">
        <f t="shared" si="64"/>
        <v>0</v>
      </c>
      <c r="M333" s="105">
        <v>44055.99</v>
      </c>
      <c r="N333" s="105">
        <v>202217.74000000002</v>
      </c>
      <c r="O333" s="105">
        <v>24813.943912978062</v>
      </c>
      <c r="P333" s="105">
        <v>0</v>
      </c>
      <c r="Q333" s="105">
        <v>10173.623508942426</v>
      </c>
      <c r="R333" s="104">
        <f t="shared" si="60"/>
        <v>9068.4225780795095</v>
      </c>
      <c r="S333" s="105">
        <f t="shared" si="61"/>
        <v>211286.16257807953</v>
      </c>
      <c r="T333" s="103">
        <v>0</v>
      </c>
      <c r="U333" s="103">
        <v>0</v>
      </c>
      <c r="V333" s="103">
        <v>6319406</v>
      </c>
      <c r="W333" s="103">
        <v>1364247</v>
      </c>
      <c r="X333" s="103">
        <f t="shared" si="65"/>
        <v>211286.16257807953</v>
      </c>
      <c r="Y333" s="103">
        <f t="shared" si="66"/>
        <v>6319406</v>
      </c>
      <c r="Z333" s="103">
        <f t="shared" si="67"/>
        <v>0</v>
      </c>
      <c r="AA333" s="103">
        <f t="shared" si="68"/>
        <v>1364247</v>
      </c>
      <c r="AB333" s="106">
        <f t="shared" si="69"/>
        <v>3.3434497257824478E-2</v>
      </c>
      <c r="AC333" s="106">
        <f t="shared" si="70"/>
        <v>0</v>
      </c>
      <c r="AD333" s="107">
        <f t="shared" si="71"/>
        <v>3.3434497257824478E-2</v>
      </c>
    </row>
    <row r="334" spans="2:30" x14ac:dyDescent="0.2">
      <c r="B334" s="102" t="s">
        <v>1035</v>
      </c>
      <c r="C334" s="48" t="s">
        <v>1036</v>
      </c>
      <c r="D334" s="48" t="str">
        <f t="shared" si="62"/>
        <v>No</v>
      </c>
      <c r="E334" s="103">
        <v>0</v>
      </c>
      <c r="F334" s="103">
        <v>0</v>
      </c>
      <c r="G334" s="103">
        <v>0</v>
      </c>
      <c r="H334" s="103">
        <v>0</v>
      </c>
      <c r="I334" s="103">
        <v>0</v>
      </c>
      <c r="J334" s="103">
        <v>0</v>
      </c>
      <c r="K334" s="103">
        <f t="shared" si="63"/>
        <v>0</v>
      </c>
      <c r="L334" s="104">
        <f t="shared" si="64"/>
        <v>0</v>
      </c>
      <c r="M334" s="105">
        <v>7406335.7199999997</v>
      </c>
      <c r="N334" s="105">
        <v>2014956.2</v>
      </c>
      <c r="O334" s="105">
        <v>2029822.1217218314</v>
      </c>
      <c r="P334" s="105">
        <v>0</v>
      </c>
      <c r="Q334" s="105">
        <v>0</v>
      </c>
      <c r="R334" s="104">
        <f t="shared" si="60"/>
        <v>5376513.5982781686</v>
      </c>
      <c r="S334" s="105">
        <f t="shared" si="61"/>
        <v>7391469.7982781688</v>
      </c>
      <c r="T334" s="103">
        <v>0</v>
      </c>
      <c r="U334" s="103">
        <v>0</v>
      </c>
      <c r="V334" s="103">
        <v>117587903</v>
      </c>
      <c r="W334" s="103">
        <v>432278104</v>
      </c>
      <c r="X334" s="103">
        <f t="shared" si="65"/>
        <v>7391469.7982781688</v>
      </c>
      <c r="Y334" s="103">
        <f t="shared" si="66"/>
        <v>117587903</v>
      </c>
      <c r="Z334" s="103">
        <f t="shared" si="67"/>
        <v>0</v>
      </c>
      <c r="AA334" s="103">
        <f t="shared" si="68"/>
        <v>432278104</v>
      </c>
      <c r="AB334" s="106">
        <f t="shared" si="69"/>
        <v>6.2859100381083999E-2</v>
      </c>
      <c r="AC334" s="106">
        <f t="shared" si="70"/>
        <v>0</v>
      </c>
      <c r="AD334" s="107">
        <f t="shared" si="71"/>
        <v>6.2859100381083999E-2</v>
      </c>
    </row>
    <row r="335" spans="2:30" x14ac:dyDescent="0.2">
      <c r="B335" s="102" t="s">
        <v>1037</v>
      </c>
      <c r="C335" s="48" t="s">
        <v>1038</v>
      </c>
      <c r="D335" s="48" t="str">
        <f t="shared" si="62"/>
        <v>No</v>
      </c>
      <c r="E335" s="103">
        <v>0</v>
      </c>
      <c r="F335" s="103">
        <v>0</v>
      </c>
      <c r="G335" s="103">
        <v>0</v>
      </c>
      <c r="H335" s="103">
        <v>157024.65000000002</v>
      </c>
      <c r="I335" s="103">
        <v>19551</v>
      </c>
      <c r="J335" s="103">
        <v>0</v>
      </c>
      <c r="K335" s="103">
        <f t="shared" si="63"/>
        <v>19551</v>
      </c>
      <c r="L335" s="104">
        <f t="shared" si="64"/>
        <v>176575.65000000002</v>
      </c>
      <c r="M335" s="105">
        <v>3464998.53</v>
      </c>
      <c r="N335" s="105">
        <v>4001011.6</v>
      </c>
      <c r="O335" s="105">
        <v>-789208.16043376038</v>
      </c>
      <c r="P335" s="105">
        <v>0</v>
      </c>
      <c r="Q335" s="105">
        <v>380561.18507672375</v>
      </c>
      <c r="R335" s="104">
        <f t="shared" si="60"/>
        <v>3873645.5053570364</v>
      </c>
      <c r="S335" s="105">
        <f t="shared" si="61"/>
        <v>7874657.105357036</v>
      </c>
      <c r="T335" s="103">
        <v>5883359</v>
      </c>
      <c r="U335" s="103">
        <v>18380234</v>
      </c>
      <c r="V335" s="103">
        <v>116645821</v>
      </c>
      <c r="W335" s="103">
        <v>86520828</v>
      </c>
      <c r="X335" s="103">
        <f t="shared" si="65"/>
        <v>8051232.7553570364</v>
      </c>
      <c r="Y335" s="103">
        <f t="shared" si="66"/>
        <v>116822396.65000001</v>
      </c>
      <c r="Z335" s="103">
        <f t="shared" si="67"/>
        <v>5863808</v>
      </c>
      <c r="AA335" s="103">
        <f t="shared" si="68"/>
        <v>86520828</v>
      </c>
      <c r="AB335" s="106">
        <f t="shared" si="69"/>
        <v>6.8918572005319631E-2</v>
      </c>
      <c r="AC335" s="106">
        <f t="shared" si="70"/>
        <v>6.7773368974231266E-2</v>
      </c>
      <c r="AD335" s="107">
        <f t="shared" si="71"/>
        <v>0.1366919409795509</v>
      </c>
    </row>
    <row r="336" spans="2:30" x14ac:dyDescent="0.2">
      <c r="B336" s="102" t="s">
        <v>1040</v>
      </c>
      <c r="C336" s="48" t="s">
        <v>1041</v>
      </c>
      <c r="D336" s="48" t="str">
        <f t="shared" si="62"/>
        <v>No</v>
      </c>
      <c r="E336" s="103">
        <v>0</v>
      </c>
      <c r="F336" s="103">
        <v>0</v>
      </c>
      <c r="G336" s="103">
        <v>0</v>
      </c>
      <c r="H336" s="103">
        <v>0</v>
      </c>
      <c r="I336" s="103">
        <v>0</v>
      </c>
      <c r="J336" s="103">
        <v>0</v>
      </c>
      <c r="K336" s="103">
        <f t="shared" si="63"/>
        <v>0</v>
      </c>
      <c r="L336" s="104">
        <f t="shared" si="64"/>
        <v>0</v>
      </c>
      <c r="M336" s="105">
        <v>17555454.84</v>
      </c>
      <c r="N336" s="105">
        <v>2225695.83</v>
      </c>
      <c r="O336" s="105">
        <v>8571293.4314654656</v>
      </c>
      <c r="P336" s="105">
        <v>0</v>
      </c>
      <c r="Q336" s="105">
        <v>0</v>
      </c>
      <c r="R336" s="104">
        <f t="shared" si="60"/>
        <v>8984161.4085345343</v>
      </c>
      <c r="S336" s="105">
        <f t="shared" si="61"/>
        <v>11209857.238534534</v>
      </c>
      <c r="T336" s="103">
        <v>31032722</v>
      </c>
      <c r="U336" s="103">
        <v>30098927.309999999</v>
      </c>
      <c r="V336" s="103">
        <v>104103351</v>
      </c>
      <c r="W336" s="103">
        <v>434201872</v>
      </c>
      <c r="X336" s="103">
        <f t="shared" si="65"/>
        <v>11209857.238534534</v>
      </c>
      <c r="Y336" s="103">
        <f t="shared" si="66"/>
        <v>104103351</v>
      </c>
      <c r="Z336" s="103">
        <f t="shared" si="67"/>
        <v>31032722</v>
      </c>
      <c r="AA336" s="103">
        <f t="shared" si="68"/>
        <v>434201872</v>
      </c>
      <c r="AB336" s="106">
        <f t="shared" si="69"/>
        <v>0.10768008071646545</v>
      </c>
      <c r="AC336" s="106">
        <f t="shared" si="70"/>
        <v>7.147072364533702E-2</v>
      </c>
      <c r="AD336" s="107">
        <f t="shared" si="71"/>
        <v>0.17915080436180247</v>
      </c>
    </row>
    <row r="337" spans="2:30" x14ac:dyDescent="0.2">
      <c r="B337" s="102" t="s">
        <v>1043</v>
      </c>
      <c r="C337" s="48" t="s">
        <v>1044</v>
      </c>
      <c r="D337" s="48" t="str">
        <f t="shared" si="62"/>
        <v>Yes</v>
      </c>
      <c r="E337" s="103">
        <v>0</v>
      </c>
      <c r="F337" s="103">
        <v>0</v>
      </c>
      <c r="G337" s="103">
        <v>0</v>
      </c>
      <c r="H337" s="103">
        <v>0</v>
      </c>
      <c r="I337" s="103">
        <v>0</v>
      </c>
      <c r="J337" s="103">
        <v>0</v>
      </c>
      <c r="K337" s="103">
        <f t="shared" si="63"/>
        <v>0</v>
      </c>
      <c r="L337" s="104">
        <f t="shared" si="64"/>
        <v>0</v>
      </c>
      <c r="M337" s="105">
        <v>25398296.02</v>
      </c>
      <c r="N337" s="105">
        <v>57755447.469999999</v>
      </c>
      <c r="O337" s="105">
        <v>6583932.3113824949</v>
      </c>
      <c r="P337" s="105">
        <v>0</v>
      </c>
      <c r="Q337" s="105">
        <v>0</v>
      </c>
      <c r="R337" s="104">
        <f t="shared" si="60"/>
        <v>18814363.708617505</v>
      </c>
      <c r="S337" s="105">
        <f t="shared" si="61"/>
        <v>76569811.178617507</v>
      </c>
      <c r="T337" s="103">
        <v>2148260.36</v>
      </c>
      <c r="U337" s="103">
        <v>4776465.9800000004</v>
      </c>
      <c r="V337" s="103">
        <v>273218229</v>
      </c>
      <c r="W337" s="103">
        <v>198142798</v>
      </c>
      <c r="X337" s="103">
        <f t="shared" si="65"/>
        <v>76569811.178617507</v>
      </c>
      <c r="Y337" s="103">
        <f t="shared" si="66"/>
        <v>273218229</v>
      </c>
      <c r="Z337" s="103">
        <f t="shared" si="67"/>
        <v>2148260.36</v>
      </c>
      <c r="AA337" s="103">
        <f t="shared" si="68"/>
        <v>198142798</v>
      </c>
      <c r="AB337" s="106">
        <f t="shared" si="69"/>
        <v>0.28025147318635724</v>
      </c>
      <c r="AC337" s="106">
        <f t="shared" si="70"/>
        <v>1.0841980539711566E-2</v>
      </c>
      <c r="AD337" s="107">
        <f t="shared" si="71"/>
        <v>0.29109345372606882</v>
      </c>
    </row>
    <row r="338" spans="2:30" x14ac:dyDescent="0.2">
      <c r="B338" s="102" t="s">
        <v>1045</v>
      </c>
      <c r="C338" s="48" t="s">
        <v>1046</v>
      </c>
      <c r="D338" s="48" t="str">
        <f t="shared" si="62"/>
        <v>Yes</v>
      </c>
      <c r="E338" s="103">
        <v>0</v>
      </c>
      <c r="F338" s="103">
        <v>0</v>
      </c>
      <c r="G338" s="103">
        <v>1871134</v>
      </c>
      <c r="H338" s="103">
        <v>0</v>
      </c>
      <c r="I338" s="103">
        <v>0</v>
      </c>
      <c r="J338" s="103">
        <v>0</v>
      </c>
      <c r="K338" s="103">
        <f t="shared" si="63"/>
        <v>1871134</v>
      </c>
      <c r="L338" s="104">
        <f t="shared" si="64"/>
        <v>1871134</v>
      </c>
      <c r="M338" s="105">
        <v>10074901.920000002</v>
      </c>
      <c r="N338" s="105">
        <v>537090.22</v>
      </c>
      <c r="O338" s="105">
        <v>180951.77777784457</v>
      </c>
      <c r="P338" s="105">
        <v>0</v>
      </c>
      <c r="Q338" s="105">
        <v>0</v>
      </c>
      <c r="R338" s="104">
        <f t="shared" si="60"/>
        <v>9893950.1422221567</v>
      </c>
      <c r="S338" s="105">
        <f t="shared" si="61"/>
        <v>10431040.362222157</v>
      </c>
      <c r="T338" s="103">
        <v>0</v>
      </c>
      <c r="U338" s="103">
        <v>0</v>
      </c>
      <c r="V338" s="103">
        <v>26219234</v>
      </c>
      <c r="W338" s="103">
        <v>81320100</v>
      </c>
      <c r="X338" s="103">
        <f t="shared" si="65"/>
        <v>12302174.362222157</v>
      </c>
      <c r="Y338" s="103">
        <f t="shared" si="66"/>
        <v>28090368</v>
      </c>
      <c r="Z338" s="103">
        <f t="shared" si="67"/>
        <v>-1871134</v>
      </c>
      <c r="AA338" s="103">
        <f t="shared" si="68"/>
        <v>81320100</v>
      </c>
      <c r="AB338" s="106">
        <f t="shared" si="69"/>
        <v>0.43794991800115107</v>
      </c>
      <c r="AC338" s="106">
        <f t="shared" si="70"/>
        <v>0</v>
      </c>
      <c r="AD338" s="107">
        <f t="shared" si="71"/>
        <v>0.43794991800115107</v>
      </c>
    </row>
    <row r="339" spans="2:30" x14ac:dyDescent="0.2">
      <c r="B339" s="109" t="s">
        <v>1048</v>
      </c>
      <c r="C339" s="48" t="s">
        <v>1049</v>
      </c>
      <c r="D339" s="48" t="str">
        <f t="shared" si="62"/>
        <v>No</v>
      </c>
      <c r="E339" s="103">
        <v>0</v>
      </c>
      <c r="F339" s="103">
        <v>0</v>
      </c>
      <c r="G339" s="103">
        <v>0</v>
      </c>
      <c r="H339" s="103">
        <v>0</v>
      </c>
      <c r="I339" s="103">
        <v>0</v>
      </c>
      <c r="J339" s="103">
        <v>0</v>
      </c>
      <c r="K339" s="103">
        <f t="shared" si="63"/>
        <v>0</v>
      </c>
      <c r="L339" s="104">
        <f t="shared" si="64"/>
        <v>0</v>
      </c>
      <c r="M339" s="105">
        <v>-13093.890000000001</v>
      </c>
      <c r="N339" s="105">
        <v>206260.44999999998</v>
      </c>
      <c r="O339" s="105">
        <v>-66746.75122330054</v>
      </c>
      <c r="P339" s="105">
        <v>0</v>
      </c>
      <c r="Q339" s="105">
        <v>10612.264297969938</v>
      </c>
      <c r="R339" s="104">
        <f t="shared" si="60"/>
        <v>43040.596925330603</v>
      </c>
      <c r="S339" s="105">
        <f t="shared" si="61"/>
        <v>249301.04692533059</v>
      </c>
      <c r="T339" s="103">
        <v>0</v>
      </c>
      <c r="U339" s="103">
        <v>0</v>
      </c>
      <c r="V339" s="103">
        <v>3411431</v>
      </c>
      <c r="W339" s="103">
        <v>882731</v>
      </c>
      <c r="X339" s="103">
        <f t="shared" si="65"/>
        <v>249301.04692533059</v>
      </c>
      <c r="Y339" s="103">
        <f t="shared" si="66"/>
        <v>3411431</v>
      </c>
      <c r="Z339" s="103">
        <f t="shared" si="67"/>
        <v>0</v>
      </c>
      <c r="AA339" s="103">
        <f t="shared" si="68"/>
        <v>882731</v>
      </c>
      <c r="AB339" s="106">
        <f t="shared" si="69"/>
        <v>7.3078144311091331E-2</v>
      </c>
      <c r="AC339" s="106">
        <f t="shared" si="70"/>
        <v>0</v>
      </c>
      <c r="AD339" s="107">
        <f t="shared" si="71"/>
        <v>7.3078144311091331E-2</v>
      </c>
    </row>
    <row r="340" spans="2:30" x14ac:dyDescent="0.2">
      <c r="B340" s="102" t="s">
        <v>1051</v>
      </c>
      <c r="C340" s="48" t="s">
        <v>1052</v>
      </c>
      <c r="D340" s="48" t="str">
        <f t="shared" si="62"/>
        <v>No</v>
      </c>
      <c r="E340" s="103">
        <v>0</v>
      </c>
      <c r="F340" s="103">
        <v>0</v>
      </c>
      <c r="G340" s="103">
        <v>260730</v>
      </c>
      <c r="H340" s="103">
        <v>383549.52</v>
      </c>
      <c r="I340" s="103">
        <v>16355.35</v>
      </c>
      <c r="J340" s="103">
        <v>52037.990000000013</v>
      </c>
      <c r="K340" s="103">
        <f t="shared" si="63"/>
        <v>277085.34999999998</v>
      </c>
      <c r="L340" s="104">
        <f t="shared" si="64"/>
        <v>712672.86</v>
      </c>
      <c r="M340" s="105">
        <v>6364056.2800000003</v>
      </c>
      <c r="N340" s="105">
        <v>3447660.3</v>
      </c>
      <c r="O340" s="105">
        <v>-243230.21734643573</v>
      </c>
      <c r="P340" s="105">
        <v>0</v>
      </c>
      <c r="Q340" s="105">
        <v>827941.02011948335</v>
      </c>
      <c r="R340" s="104">
        <f t="shared" si="60"/>
        <v>5779345.4772269521</v>
      </c>
      <c r="S340" s="105">
        <f t="shared" si="61"/>
        <v>9227005.777226951</v>
      </c>
      <c r="T340" s="103">
        <v>8669661.3199999966</v>
      </c>
      <c r="U340" s="103">
        <v>18619380.129999928</v>
      </c>
      <c r="V340" s="103">
        <v>176667248</v>
      </c>
      <c r="W340" s="103">
        <v>210704048</v>
      </c>
      <c r="X340" s="103">
        <f t="shared" si="65"/>
        <v>9939678.6372269504</v>
      </c>
      <c r="Y340" s="103">
        <f t="shared" si="66"/>
        <v>177379920.86000001</v>
      </c>
      <c r="Z340" s="103">
        <f t="shared" si="67"/>
        <v>8392575.9699999969</v>
      </c>
      <c r="AA340" s="103">
        <f t="shared" si="68"/>
        <v>210704048</v>
      </c>
      <c r="AB340" s="106">
        <f t="shared" si="69"/>
        <v>5.6036098048955631E-2</v>
      </c>
      <c r="AC340" s="106">
        <f t="shared" si="70"/>
        <v>3.9831109319741202E-2</v>
      </c>
      <c r="AD340" s="107">
        <f t="shared" si="71"/>
        <v>9.5867207368696833E-2</v>
      </c>
    </row>
    <row r="341" spans="2:30" x14ac:dyDescent="0.2">
      <c r="B341" s="102" t="s">
        <v>1054</v>
      </c>
      <c r="C341" s="48" t="s">
        <v>1055</v>
      </c>
      <c r="D341" s="48" t="str">
        <f t="shared" si="62"/>
        <v>No</v>
      </c>
      <c r="E341" s="103">
        <v>0</v>
      </c>
      <c r="F341" s="103">
        <v>0</v>
      </c>
      <c r="G341" s="103">
        <v>0</v>
      </c>
      <c r="H341" s="103">
        <v>0</v>
      </c>
      <c r="I341" s="103">
        <v>0</v>
      </c>
      <c r="J341" s="103">
        <v>1988.45</v>
      </c>
      <c r="K341" s="103">
        <f t="shared" si="63"/>
        <v>0</v>
      </c>
      <c r="L341" s="104">
        <f t="shared" si="64"/>
        <v>1988.45</v>
      </c>
      <c r="M341" s="105">
        <v>10004285.58</v>
      </c>
      <c r="N341" s="105">
        <v>4253957.7599999979</v>
      </c>
      <c r="O341" s="105">
        <v>3305573.8412438133</v>
      </c>
      <c r="P341" s="105">
        <v>0</v>
      </c>
      <c r="Q341" s="105">
        <v>0</v>
      </c>
      <c r="R341" s="104">
        <f t="shared" si="60"/>
        <v>6698711.7387561873</v>
      </c>
      <c r="S341" s="105">
        <f t="shared" si="61"/>
        <v>10952669.498756185</v>
      </c>
      <c r="T341" s="103">
        <v>0</v>
      </c>
      <c r="U341" s="103">
        <v>0</v>
      </c>
      <c r="V341" s="103">
        <v>142772762</v>
      </c>
      <c r="W341" s="103">
        <v>740631274</v>
      </c>
      <c r="X341" s="103">
        <f t="shared" si="65"/>
        <v>10954657.948756184</v>
      </c>
      <c r="Y341" s="103">
        <f t="shared" si="66"/>
        <v>142774750.44999999</v>
      </c>
      <c r="Z341" s="103">
        <f t="shared" si="67"/>
        <v>0</v>
      </c>
      <c r="AA341" s="103">
        <f t="shared" si="68"/>
        <v>740631274</v>
      </c>
      <c r="AB341" s="106">
        <f t="shared" si="69"/>
        <v>7.6726857614732996E-2</v>
      </c>
      <c r="AC341" s="106">
        <f t="shared" si="70"/>
        <v>0</v>
      </c>
      <c r="AD341" s="107">
        <f t="shared" si="71"/>
        <v>7.6726857614732996E-2</v>
      </c>
    </row>
    <row r="342" spans="2:30" x14ac:dyDescent="0.2">
      <c r="B342" s="102" t="s">
        <v>1057</v>
      </c>
      <c r="C342" s="48" t="s">
        <v>1058</v>
      </c>
      <c r="D342" s="48" t="str">
        <f t="shared" si="62"/>
        <v>Yes</v>
      </c>
      <c r="E342" s="103">
        <v>0</v>
      </c>
      <c r="F342" s="103">
        <v>0</v>
      </c>
      <c r="G342" s="103">
        <v>2862825</v>
      </c>
      <c r="H342" s="103">
        <v>0</v>
      </c>
      <c r="I342" s="103">
        <v>0</v>
      </c>
      <c r="J342" s="103">
        <v>0</v>
      </c>
      <c r="K342" s="103">
        <f t="shared" si="63"/>
        <v>2862825</v>
      </c>
      <c r="L342" s="104">
        <f t="shared" si="64"/>
        <v>2862825</v>
      </c>
      <c r="M342" s="105">
        <v>4844184.879999999</v>
      </c>
      <c r="N342" s="105">
        <v>832973.48</v>
      </c>
      <c r="O342" s="105">
        <v>202484.77150518796</v>
      </c>
      <c r="P342" s="105">
        <v>0</v>
      </c>
      <c r="Q342" s="105">
        <v>0</v>
      </c>
      <c r="R342" s="104">
        <f t="shared" si="60"/>
        <v>4641700.1084948108</v>
      </c>
      <c r="S342" s="105">
        <f t="shared" si="61"/>
        <v>5474673.5884948112</v>
      </c>
      <c r="T342" s="103">
        <v>0</v>
      </c>
      <c r="U342" s="103">
        <v>0</v>
      </c>
      <c r="V342" s="103">
        <v>11154705</v>
      </c>
      <c r="W342" s="103">
        <v>31087215</v>
      </c>
      <c r="X342" s="103">
        <f t="shared" si="65"/>
        <v>8337498.5884948112</v>
      </c>
      <c r="Y342" s="103">
        <f t="shared" si="66"/>
        <v>14017530</v>
      </c>
      <c r="Z342" s="103">
        <f t="shared" si="67"/>
        <v>-2862825</v>
      </c>
      <c r="AA342" s="103">
        <f t="shared" si="68"/>
        <v>31087215</v>
      </c>
      <c r="AB342" s="106">
        <f t="shared" si="69"/>
        <v>0.59479085034915646</v>
      </c>
      <c r="AC342" s="106">
        <f t="shared" si="70"/>
        <v>0</v>
      </c>
      <c r="AD342" s="107">
        <f t="shared" si="71"/>
        <v>0.59479085034915646</v>
      </c>
    </row>
    <row r="343" spans="2:30" x14ac:dyDescent="0.2">
      <c r="B343" s="102" t="s">
        <v>1060</v>
      </c>
      <c r="C343" s="48" t="s">
        <v>1061</v>
      </c>
      <c r="D343" s="48" t="str">
        <f t="shared" si="62"/>
        <v>No</v>
      </c>
      <c r="E343" s="103">
        <v>527723.88050942402</v>
      </c>
      <c r="F343" s="103">
        <v>0</v>
      </c>
      <c r="G343" s="103">
        <v>47680.738004666222</v>
      </c>
      <c r="H343" s="103">
        <v>0</v>
      </c>
      <c r="I343" s="103">
        <v>44584.52</v>
      </c>
      <c r="J343" s="103">
        <v>0</v>
      </c>
      <c r="K343" s="103">
        <f t="shared" si="63"/>
        <v>619989.13851409021</v>
      </c>
      <c r="L343" s="104">
        <f t="shared" si="64"/>
        <v>619989.13851409021</v>
      </c>
      <c r="M343" s="105">
        <v>375316.68</v>
      </c>
      <c r="N343" s="105">
        <v>416988.41000000003</v>
      </c>
      <c r="O343" s="105">
        <v>186875.29988594708</v>
      </c>
      <c r="P343" s="105">
        <v>0</v>
      </c>
      <c r="Q343" s="105">
        <v>63646.37801895132</v>
      </c>
      <c r="R343" s="104">
        <f t="shared" si="60"/>
        <v>124795.00209510159</v>
      </c>
      <c r="S343" s="105">
        <f t="shared" si="61"/>
        <v>541783.41209510167</v>
      </c>
      <c r="T343" s="103">
        <v>81270.55</v>
      </c>
      <c r="U343" s="103">
        <v>701320.36999999965</v>
      </c>
      <c r="V343" s="103">
        <v>13692541</v>
      </c>
      <c r="W343" s="103">
        <v>11408608</v>
      </c>
      <c r="X343" s="103">
        <f t="shared" si="65"/>
        <v>1161772.5506091919</v>
      </c>
      <c r="Y343" s="103">
        <f t="shared" si="66"/>
        <v>14312530.13851409</v>
      </c>
      <c r="Z343" s="103">
        <f t="shared" si="67"/>
        <v>-538718.58851409017</v>
      </c>
      <c r="AA343" s="103">
        <f t="shared" si="68"/>
        <v>11408608</v>
      </c>
      <c r="AB343" s="106">
        <f t="shared" si="69"/>
        <v>8.1171710338127936E-2</v>
      </c>
      <c r="AC343" s="106">
        <f t="shared" si="70"/>
        <v>0</v>
      </c>
      <c r="AD343" s="107">
        <f t="shared" si="71"/>
        <v>8.1171710338127936E-2</v>
      </c>
    </row>
    <row r="344" spans="2:30" x14ac:dyDescent="0.2">
      <c r="B344" s="102" t="s">
        <v>1063</v>
      </c>
      <c r="C344" s="48" t="s">
        <v>1064</v>
      </c>
      <c r="D344" s="48" t="str">
        <f t="shared" si="62"/>
        <v>No</v>
      </c>
      <c r="E344" s="103">
        <v>0</v>
      </c>
      <c r="F344" s="103">
        <v>0</v>
      </c>
      <c r="G344" s="103">
        <v>0</v>
      </c>
      <c r="H344" s="103">
        <v>0</v>
      </c>
      <c r="I344" s="103">
        <v>0</v>
      </c>
      <c r="J344" s="103">
        <v>0</v>
      </c>
      <c r="K344" s="103">
        <f t="shared" si="63"/>
        <v>0</v>
      </c>
      <c r="L344" s="104">
        <f t="shared" si="64"/>
        <v>0</v>
      </c>
      <c r="M344" s="105">
        <v>3442407.32</v>
      </c>
      <c r="N344" s="105">
        <v>3019428.31</v>
      </c>
      <c r="O344" s="105">
        <v>470851.77524219477</v>
      </c>
      <c r="P344" s="105">
        <v>0</v>
      </c>
      <c r="Q344" s="105">
        <v>0</v>
      </c>
      <c r="R344" s="104">
        <f t="shared" si="60"/>
        <v>2971555.5447578048</v>
      </c>
      <c r="S344" s="105">
        <f t="shared" si="61"/>
        <v>5990983.8547578044</v>
      </c>
      <c r="T344" s="103">
        <v>0</v>
      </c>
      <c r="U344" s="103">
        <v>0</v>
      </c>
      <c r="V344" s="103">
        <v>469341072</v>
      </c>
      <c r="W344" s="103">
        <v>1274593477</v>
      </c>
      <c r="X344" s="103">
        <f t="shared" si="65"/>
        <v>5990983.8547578044</v>
      </c>
      <c r="Y344" s="103">
        <f t="shared" si="66"/>
        <v>469341072</v>
      </c>
      <c r="Z344" s="103">
        <f t="shared" si="67"/>
        <v>0</v>
      </c>
      <c r="AA344" s="103">
        <f t="shared" si="68"/>
        <v>1274593477</v>
      </c>
      <c r="AB344" s="106">
        <f t="shared" si="69"/>
        <v>1.2764669900352988E-2</v>
      </c>
      <c r="AC344" s="106">
        <f t="shared" si="70"/>
        <v>0</v>
      </c>
      <c r="AD344" s="107">
        <f t="shared" si="71"/>
        <v>1.2764669900352988E-2</v>
      </c>
    </row>
    <row r="345" spans="2:30" x14ac:dyDescent="0.2">
      <c r="B345" s="102" t="s">
        <v>1065</v>
      </c>
      <c r="C345" s="48" t="s">
        <v>1066</v>
      </c>
      <c r="D345" s="48" t="str">
        <f t="shared" si="62"/>
        <v>No</v>
      </c>
      <c r="E345" s="103">
        <v>0</v>
      </c>
      <c r="F345" s="103">
        <v>0</v>
      </c>
      <c r="G345" s="103">
        <v>2058405.7599999995</v>
      </c>
      <c r="H345" s="103">
        <v>1926498.92</v>
      </c>
      <c r="I345" s="103">
        <v>2522660.4706933312</v>
      </c>
      <c r="J345" s="103">
        <v>537299.9300000004</v>
      </c>
      <c r="K345" s="103">
        <f t="shared" si="63"/>
        <v>4581066.230693331</v>
      </c>
      <c r="L345" s="104">
        <f t="shared" si="64"/>
        <v>7044865.0806933315</v>
      </c>
      <c r="M345" s="105">
        <v>9619053.3100000005</v>
      </c>
      <c r="N345" s="105">
        <v>5962112.790000001</v>
      </c>
      <c r="O345" s="105">
        <v>-316545.89977547817</v>
      </c>
      <c r="P345" s="105">
        <v>0</v>
      </c>
      <c r="Q345" s="105">
        <v>0</v>
      </c>
      <c r="R345" s="104">
        <f t="shared" si="60"/>
        <v>9935599.2097754795</v>
      </c>
      <c r="S345" s="105">
        <f t="shared" si="61"/>
        <v>15897711.99977548</v>
      </c>
      <c r="T345" s="103">
        <v>63118013.970000021</v>
      </c>
      <c r="U345" s="103">
        <v>9150006</v>
      </c>
      <c r="V345" s="103">
        <v>211249035</v>
      </c>
      <c r="W345" s="103">
        <v>1088033249</v>
      </c>
      <c r="X345" s="103">
        <f t="shared" si="65"/>
        <v>22942577.080468811</v>
      </c>
      <c r="Y345" s="103">
        <f t="shared" si="66"/>
        <v>218293900.08069333</v>
      </c>
      <c r="Z345" s="103">
        <f t="shared" si="67"/>
        <v>58536947.739306688</v>
      </c>
      <c r="AA345" s="103">
        <f t="shared" si="68"/>
        <v>1088033249</v>
      </c>
      <c r="AB345" s="106">
        <f t="shared" si="69"/>
        <v>0.1050994877639182</v>
      </c>
      <c r="AC345" s="106">
        <f t="shared" si="70"/>
        <v>5.3800697536685926E-2</v>
      </c>
      <c r="AD345" s="107">
        <f t="shared" si="71"/>
        <v>0.15890018530060412</v>
      </c>
    </row>
    <row r="346" spans="2:30" x14ac:dyDescent="0.2">
      <c r="B346" s="102" t="s">
        <v>1067</v>
      </c>
      <c r="C346" s="48" t="s">
        <v>1068</v>
      </c>
      <c r="D346" s="48" t="str">
        <f t="shared" si="62"/>
        <v>No</v>
      </c>
      <c r="E346" s="103">
        <v>0</v>
      </c>
      <c r="F346" s="103">
        <v>0</v>
      </c>
      <c r="G346" s="103">
        <v>3483326.1800000006</v>
      </c>
      <c r="H346" s="103">
        <v>816630.94000000018</v>
      </c>
      <c r="I346" s="103">
        <v>2201568.36</v>
      </c>
      <c r="J346" s="103">
        <v>1052833.0499999998</v>
      </c>
      <c r="K346" s="103">
        <f t="shared" si="63"/>
        <v>5684894.540000001</v>
      </c>
      <c r="L346" s="104">
        <f t="shared" si="64"/>
        <v>7554358.5300000003</v>
      </c>
      <c r="M346" s="105">
        <v>8948168.7199999988</v>
      </c>
      <c r="N346" s="105">
        <v>1718959.5599999998</v>
      </c>
      <c r="O346" s="105">
        <v>2515670.9153741612</v>
      </c>
      <c r="P346" s="105">
        <v>0</v>
      </c>
      <c r="Q346" s="105">
        <v>0</v>
      </c>
      <c r="R346" s="104">
        <f t="shared" si="60"/>
        <v>6432497.8046258371</v>
      </c>
      <c r="S346" s="105">
        <f t="shared" si="61"/>
        <v>8151457.3646258367</v>
      </c>
      <c r="T346" s="103">
        <v>33039451.500000022</v>
      </c>
      <c r="U346" s="103">
        <v>2285198.8299999987</v>
      </c>
      <c r="V346" s="103">
        <v>133180309</v>
      </c>
      <c r="W346" s="103">
        <v>881023887</v>
      </c>
      <c r="X346" s="103">
        <f t="shared" si="65"/>
        <v>15705815.894625837</v>
      </c>
      <c r="Y346" s="103">
        <f t="shared" si="66"/>
        <v>140734667.53</v>
      </c>
      <c r="Z346" s="103">
        <f t="shared" si="67"/>
        <v>27354556.960000023</v>
      </c>
      <c r="AA346" s="103">
        <f t="shared" si="68"/>
        <v>881023887</v>
      </c>
      <c r="AB346" s="106">
        <f t="shared" si="69"/>
        <v>0.11159877072419185</v>
      </c>
      <c r="AC346" s="106">
        <f t="shared" si="70"/>
        <v>3.1048598526818402E-2</v>
      </c>
      <c r="AD346" s="107">
        <f t="shared" si="71"/>
        <v>0.14264736925101024</v>
      </c>
    </row>
    <row r="347" spans="2:30" x14ac:dyDescent="0.2">
      <c r="B347" s="102" t="s">
        <v>1069</v>
      </c>
      <c r="C347" s="48" t="s">
        <v>1070</v>
      </c>
      <c r="D347" s="48" t="str">
        <f t="shared" si="62"/>
        <v>No</v>
      </c>
      <c r="E347" s="103">
        <v>0</v>
      </c>
      <c r="F347" s="103">
        <v>0</v>
      </c>
      <c r="G347" s="103">
        <v>731310.38</v>
      </c>
      <c r="H347" s="103">
        <v>1052004.5900000005</v>
      </c>
      <c r="I347" s="103">
        <v>727647</v>
      </c>
      <c r="J347" s="103">
        <v>496770</v>
      </c>
      <c r="K347" s="103">
        <f t="shared" si="63"/>
        <v>1458957.38</v>
      </c>
      <c r="L347" s="104">
        <f t="shared" si="64"/>
        <v>3007731.9700000007</v>
      </c>
      <c r="M347" s="105">
        <v>3362169.28</v>
      </c>
      <c r="N347" s="105">
        <v>1895873.95</v>
      </c>
      <c r="O347" s="105">
        <v>769234.30880734662</v>
      </c>
      <c r="P347" s="105">
        <v>0</v>
      </c>
      <c r="Q347" s="105">
        <v>499624.87748318585</v>
      </c>
      <c r="R347" s="104">
        <f t="shared" si="60"/>
        <v>2093310.0937094674</v>
      </c>
      <c r="S347" s="105">
        <f t="shared" si="61"/>
        <v>3989184.0437094672</v>
      </c>
      <c r="T347" s="103">
        <v>6220631</v>
      </c>
      <c r="U347" s="103">
        <v>2714417</v>
      </c>
      <c r="V347" s="103">
        <v>38422731</v>
      </c>
      <c r="W347" s="103">
        <v>120146171</v>
      </c>
      <c r="X347" s="103">
        <f t="shared" si="65"/>
        <v>6996916.0137094678</v>
      </c>
      <c r="Y347" s="103">
        <f t="shared" si="66"/>
        <v>41430462.969999999</v>
      </c>
      <c r="Z347" s="103">
        <f t="shared" si="67"/>
        <v>4761673.62</v>
      </c>
      <c r="AA347" s="103">
        <f t="shared" si="68"/>
        <v>120146171</v>
      </c>
      <c r="AB347" s="106">
        <f t="shared" si="69"/>
        <v>0.16888336533376344</v>
      </c>
      <c r="AC347" s="106">
        <f t="shared" si="70"/>
        <v>3.9632337679741787E-2</v>
      </c>
      <c r="AD347" s="107">
        <f t="shared" si="71"/>
        <v>0.20851570301350522</v>
      </c>
    </row>
    <row r="348" spans="2:30" x14ac:dyDescent="0.2">
      <c r="B348" s="102" t="s">
        <v>1072</v>
      </c>
      <c r="C348" s="48" t="s">
        <v>1073</v>
      </c>
      <c r="D348" s="48" t="str">
        <f t="shared" si="62"/>
        <v>No</v>
      </c>
      <c r="E348" s="103">
        <v>0</v>
      </c>
      <c r="F348" s="103">
        <v>0</v>
      </c>
      <c r="G348" s="103">
        <v>0</v>
      </c>
      <c r="H348" s="103">
        <v>0</v>
      </c>
      <c r="I348" s="103">
        <v>0</v>
      </c>
      <c r="J348" s="103">
        <v>0</v>
      </c>
      <c r="K348" s="103">
        <f t="shared" si="63"/>
        <v>0</v>
      </c>
      <c r="L348" s="104">
        <f t="shared" si="64"/>
        <v>0</v>
      </c>
      <c r="M348" s="105">
        <v>7857469.1600000001</v>
      </c>
      <c r="N348" s="105">
        <v>1549627.7</v>
      </c>
      <c r="O348" s="105">
        <v>5118343.9255675515</v>
      </c>
      <c r="P348" s="105">
        <v>0</v>
      </c>
      <c r="Q348" s="105">
        <v>0</v>
      </c>
      <c r="R348" s="104">
        <f t="shared" si="60"/>
        <v>2739125.2344324486</v>
      </c>
      <c r="S348" s="105">
        <f t="shared" si="61"/>
        <v>4288752.9344324488</v>
      </c>
      <c r="T348" s="103">
        <v>0</v>
      </c>
      <c r="U348" s="103">
        <v>0</v>
      </c>
      <c r="V348" s="103">
        <v>121612473</v>
      </c>
      <c r="W348" s="103">
        <v>504969845</v>
      </c>
      <c r="X348" s="103">
        <f t="shared" si="65"/>
        <v>4288752.9344324488</v>
      </c>
      <c r="Y348" s="103">
        <f t="shared" si="66"/>
        <v>121612473</v>
      </c>
      <c r="Z348" s="103">
        <f t="shared" si="67"/>
        <v>0</v>
      </c>
      <c r="AA348" s="103">
        <f t="shared" si="68"/>
        <v>504969845</v>
      </c>
      <c r="AB348" s="106">
        <f t="shared" si="69"/>
        <v>3.5265732442036998E-2</v>
      </c>
      <c r="AC348" s="106">
        <f t="shared" si="70"/>
        <v>0</v>
      </c>
      <c r="AD348" s="107">
        <f t="shared" si="71"/>
        <v>3.5265732442036998E-2</v>
      </c>
    </row>
    <row r="349" spans="2:30" x14ac:dyDescent="0.2">
      <c r="B349" s="102" t="s">
        <v>1075</v>
      </c>
      <c r="C349" s="48" t="s">
        <v>1076</v>
      </c>
      <c r="D349" s="48" t="str">
        <f t="shared" si="62"/>
        <v>No</v>
      </c>
      <c r="E349" s="103">
        <v>0</v>
      </c>
      <c r="F349" s="103">
        <v>0</v>
      </c>
      <c r="G349" s="103">
        <v>77122.66</v>
      </c>
      <c r="H349" s="103">
        <v>214462.20999999985</v>
      </c>
      <c r="I349" s="103">
        <v>304408</v>
      </c>
      <c r="J349" s="103">
        <v>778023.56999999948</v>
      </c>
      <c r="K349" s="103">
        <f t="shared" si="63"/>
        <v>381530.66000000003</v>
      </c>
      <c r="L349" s="104">
        <f t="shared" si="64"/>
        <v>1374016.4399999995</v>
      </c>
      <c r="M349" s="105">
        <v>1689283.7699999998</v>
      </c>
      <c r="N349" s="105">
        <v>1592200.67</v>
      </c>
      <c r="O349" s="105">
        <v>-723201.2962567308</v>
      </c>
      <c r="P349" s="105">
        <v>0</v>
      </c>
      <c r="Q349" s="105">
        <v>-186517.59773644331</v>
      </c>
      <c r="R349" s="104">
        <f t="shared" si="60"/>
        <v>2599002.6639931742</v>
      </c>
      <c r="S349" s="105">
        <f t="shared" si="61"/>
        <v>4191203.3339931741</v>
      </c>
      <c r="T349" s="103">
        <v>2260495.1000000006</v>
      </c>
      <c r="U349" s="103">
        <v>7879324.7299999949</v>
      </c>
      <c r="V349" s="103">
        <v>44670356</v>
      </c>
      <c r="W349" s="103">
        <v>62265449</v>
      </c>
      <c r="X349" s="103">
        <f t="shared" si="65"/>
        <v>5565219.7739931736</v>
      </c>
      <c r="Y349" s="103">
        <f t="shared" si="66"/>
        <v>46044372.439999998</v>
      </c>
      <c r="Z349" s="103">
        <f t="shared" si="67"/>
        <v>1878964.4400000004</v>
      </c>
      <c r="AA349" s="103">
        <f t="shared" si="68"/>
        <v>62265449</v>
      </c>
      <c r="AB349" s="106">
        <f t="shared" si="69"/>
        <v>0.1208664485816407</v>
      </c>
      <c r="AC349" s="106">
        <f t="shared" si="70"/>
        <v>3.0176678562134844E-2</v>
      </c>
      <c r="AD349" s="107">
        <f t="shared" si="71"/>
        <v>0.15104312714377555</v>
      </c>
    </row>
    <row r="350" spans="2:30" x14ac:dyDescent="0.2">
      <c r="B350" s="102" t="s">
        <v>1079</v>
      </c>
      <c r="C350" s="48" t="s">
        <v>1080</v>
      </c>
      <c r="D350" s="48" t="str">
        <f t="shared" si="62"/>
        <v>No</v>
      </c>
      <c r="E350" s="103">
        <v>0</v>
      </c>
      <c r="F350" s="103">
        <v>0</v>
      </c>
      <c r="G350" s="103">
        <v>931302</v>
      </c>
      <c r="H350" s="103">
        <v>542341.99999999674</v>
      </c>
      <c r="I350" s="103">
        <v>649057</v>
      </c>
      <c r="J350" s="103">
        <v>905686.60000000056</v>
      </c>
      <c r="K350" s="103">
        <f t="shared" si="63"/>
        <v>1580359</v>
      </c>
      <c r="L350" s="104">
        <f t="shared" si="64"/>
        <v>3028387.5999999973</v>
      </c>
      <c r="M350" s="105">
        <v>2268652.46</v>
      </c>
      <c r="N350" s="105">
        <v>2215816.7999999998</v>
      </c>
      <c r="O350" s="105">
        <v>-1231980.9088615594</v>
      </c>
      <c r="P350" s="105">
        <v>0</v>
      </c>
      <c r="Q350" s="105">
        <v>-504.19956286616798</v>
      </c>
      <c r="R350" s="104">
        <f t="shared" si="60"/>
        <v>3501137.5684244256</v>
      </c>
      <c r="S350" s="105">
        <f t="shared" si="61"/>
        <v>5716954.3684244249</v>
      </c>
      <c r="T350" s="103">
        <v>3897477.3099999996</v>
      </c>
      <c r="U350" s="103">
        <v>6836647.6299999906</v>
      </c>
      <c r="V350" s="103">
        <v>40223664</v>
      </c>
      <c r="W350" s="103">
        <v>108600530</v>
      </c>
      <c r="X350" s="103">
        <f t="shared" si="65"/>
        <v>8745341.9684244227</v>
      </c>
      <c r="Y350" s="103">
        <f t="shared" si="66"/>
        <v>43252051.599999994</v>
      </c>
      <c r="Z350" s="103">
        <f t="shared" si="67"/>
        <v>2317118.3099999996</v>
      </c>
      <c r="AA350" s="103">
        <f t="shared" si="68"/>
        <v>108600530</v>
      </c>
      <c r="AB350" s="106">
        <f t="shared" si="69"/>
        <v>0.20219484729423617</v>
      </c>
      <c r="AC350" s="106">
        <f t="shared" si="70"/>
        <v>2.1336160237892022E-2</v>
      </c>
      <c r="AD350" s="107">
        <f t="shared" si="71"/>
        <v>0.22353100753212821</v>
      </c>
    </row>
    <row r="351" spans="2:30" x14ac:dyDescent="0.2">
      <c r="B351" s="102" t="s">
        <v>1082</v>
      </c>
      <c r="C351" s="48" t="s">
        <v>1083</v>
      </c>
      <c r="D351" s="48" t="str">
        <f t="shared" si="62"/>
        <v>No</v>
      </c>
      <c r="E351" s="103">
        <v>0</v>
      </c>
      <c r="F351" s="103">
        <v>0</v>
      </c>
      <c r="G351" s="103">
        <v>413740.27999999997</v>
      </c>
      <c r="H351" s="103">
        <v>1196234.1600000013</v>
      </c>
      <c r="I351" s="103">
        <v>486367.05368698295</v>
      </c>
      <c r="J351" s="103">
        <v>1519405.1200000006</v>
      </c>
      <c r="K351" s="103">
        <f t="shared" si="63"/>
        <v>900107.33368698298</v>
      </c>
      <c r="L351" s="104">
        <f t="shared" si="64"/>
        <v>3615746.6136869849</v>
      </c>
      <c r="M351" s="105">
        <v>9166165.5499999989</v>
      </c>
      <c r="N351" s="105">
        <v>3848383.7300000004</v>
      </c>
      <c r="O351" s="105">
        <v>4572573.456449707</v>
      </c>
      <c r="P351" s="105">
        <v>0</v>
      </c>
      <c r="Q351" s="105">
        <v>0</v>
      </c>
      <c r="R351" s="104">
        <f t="shared" si="60"/>
        <v>4593592.0935502918</v>
      </c>
      <c r="S351" s="105">
        <f t="shared" si="61"/>
        <v>8441975.8235502914</v>
      </c>
      <c r="T351" s="103">
        <v>12012315.059999997</v>
      </c>
      <c r="U351" s="103">
        <v>27408208.540000137</v>
      </c>
      <c r="V351" s="103">
        <v>122624158</v>
      </c>
      <c r="W351" s="103">
        <v>244525915</v>
      </c>
      <c r="X351" s="103">
        <f t="shared" si="65"/>
        <v>12057722.437237276</v>
      </c>
      <c r="Y351" s="103">
        <f t="shared" si="66"/>
        <v>126239904.61368698</v>
      </c>
      <c r="Z351" s="103">
        <f t="shared" si="67"/>
        <v>11112207.726313014</v>
      </c>
      <c r="AA351" s="103">
        <f t="shared" si="68"/>
        <v>244525915</v>
      </c>
      <c r="AB351" s="106">
        <f t="shared" si="69"/>
        <v>9.5514350031677492E-2</v>
      </c>
      <c r="AC351" s="106">
        <f t="shared" si="70"/>
        <v>4.5443885676955807E-2</v>
      </c>
      <c r="AD351" s="107">
        <f t="shared" si="71"/>
        <v>0.14095823570863331</v>
      </c>
    </row>
    <row r="352" spans="2:30" x14ac:dyDescent="0.2">
      <c r="B352" s="102" t="s">
        <v>1086</v>
      </c>
      <c r="C352" s="48" t="s">
        <v>1087</v>
      </c>
      <c r="D352" s="48" t="str">
        <f t="shared" si="62"/>
        <v>No</v>
      </c>
      <c r="E352" s="103">
        <v>0</v>
      </c>
      <c r="F352" s="103">
        <v>0</v>
      </c>
      <c r="G352" s="103">
        <v>5207.3100000000004</v>
      </c>
      <c r="H352" s="103">
        <v>52051.219999999987</v>
      </c>
      <c r="I352" s="103">
        <v>51147</v>
      </c>
      <c r="J352" s="103">
        <v>149974.29999999996</v>
      </c>
      <c r="K352" s="103">
        <f t="shared" si="63"/>
        <v>56354.31</v>
      </c>
      <c r="L352" s="104">
        <f t="shared" si="64"/>
        <v>258379.82999999996</v>
      </c>
      <c r="M352" s="105">
        <v>788311.11999999988</v>
      </c>
      <c r="N352" s="105">
        <v>694621.82000000007</v>
      </c>
      <c r="O352" s="105">
        <v>203737.98447206483</v>
      </c>
      <c r="P352" s="105">
        <v>0</v>
      </c>
      <c r="Q352" s="105">
        <v>-172904.20931475289</v>
      </c>
      <c r="R352" s="104">
        <f t="shared" si="60"/>
        <v>757477.34484268795</v>
      </c>
      <c r="S352" s="105">
        <f t="shared" si="61"/>
        <v>1452099.164842688</v>
      </c>
      <c r="T352" s="103">
        <v>1181061.6300000001</v>
      </c>
      <c r="U352" s="103">
        <v>3559829.5300000012</v>
      </c>
      <c r="V352" s="103">
        <v>24769352</v>
      </c>
      <c r="W352" s="103">
        <v>30057954</v>
      </c>
      <c r="X352" s="103">
        <f t="shared" si="65"/>
        <v>1710478.9948426881</v>
      </c>
      <c r="Y352" s="103">
        <f t="shared" si="66"/>
        <v>25027731.829999998</v>
      </c>
      <c r="Z352" s="103">
        <f t="shared" si="67"/>
        <v>1124707.32</v>
      </c>
      <c r="AA352" s="103">
        <f t="shared" si="68"/>
        <v>30057954</v>
      </c>
      <c r="AB352" s="106">
        <f t="shared" si="69"/>
        <v>6.8343348348985727E-2</v>
      </c>
      <c r="AC352" s="106">
        <f t="shared" si="70"/>
        <v>3.7417959984901168E-2</v>
      </c>
      <c r="AD352" s="107">
        <f t="shared" si="71"/>
        <v>0.10576130833388689</v>
      </c>
    </row>
    <row r="353" spans="2:30" x14ac:dyDescent="0.2">
      <c r="B353" s="102" t="s">
        <v>1090</v>
      </c>
      <c r="C353" s="48" t="s">
        <v>1091</v>
      </c>
      <c r="D353" s="48" t="str">
        <f t="shared" si="62"/>
        <v>No</v>
      </c>
      <c r="E353" s="103">
        <v>0</v>
      </c>
      <c r="F353" s="103">
        <v>0</v>
      </c>
      <c r="G353" s="103">
        <v>0</v>
      </c>
      <c r="H353" s="103">
        <v>0</v>
      </c>
      <c r="I353" s="103">
        <v>0</v>
      </c>
      <c r="J353" s="103">
        <v>0</v>
      </c>
      <c r="K353" s="103">
        <f t="shared" si="63"/>
        <v>0</v>
      </c>
      <c r="L353" s="104">
        <f t="shared" si="64"/>
        <v>0</v>
      </c>
      <c r="M353" s="105">
        <v>1849617.3699999999</v>
      </c>
      <c r="N353" s="105">
        <v>461554.49</v>
      </c>
      <c r="O353" s="105">
        <v>868775.16039754555</v>
      </c>
      <c r="P353" s="105">
        <v>0</v>
      </c>
      <c r="Q353" s="105">
        <v>0</v>
      </c>
      <c r="R353" s="104">
        <f t="shared" si="60"/>
        <v>980842.20960245433</v>
      </c>
      <c r="S353" s="105">
        <f t="shared" si="61"/>
        <v>1442396.6996024544</v>
      </c>
      <c r="T353" s="103">
        <v>0</v>
      </c>
      <c r="U353" s="103">
        <v>0</v>
      </c>
      <c r="V353" s="103">
        <v>88266232</v>
      </c>
      <c r="W353" s="103">
        <v>173065134</v>
      </c>
      <c r="X353" s="103">
        <f t="shared" si="65"/>
        <v>1442396.6996024544</v>
      </c>
      <c r="Y353" s="103">
        <f t="shared" si="66"/>
        <v>88266232</v>
      </c>
      <c r="Z353" s="103">
        <f t="shared" si="67"/>
        <v>0</v>
      </c>
      <c r="AA353" s="103">
        <f t="shared" si="68"/>
        <v>173065134</v>
      </c>
      <c r="AB353" s="106">
        <f t="shared" si="69"/>
        <v>1.6341432809802672E-2</v>
      </c>
      <c r="AC353" s="106">
        <f t="shared" si="70"/>
        <v>0</v>
      </c>
      <c r="AD353" s="107">
        <f t="shared" si="71"/>
        <v>1.6341432809802672E-2</v>
      </c>
    </row>
    <row r="354" spans="2:30" x14ac:dyDescent="0.2">
      <c r="B354" s="102" t="s">
        <v>1092</v>
      </c>
      <c r="C354" s="48" t="s">
        <v>1093</v>
      </c>
      <c r="D354" s="48" t="str">
        <f t="shared" si="62"/>
        <v>No</v>
      </c>
      <c r="E354" s="103">
        <v>0</v>
      </c>
      <c r="F354" s="103">
        <v>0</v>
      </c>
      <c r="G354" s="103">
        <v>3939080.6199999982</v>
      </c>
      <c r="H354" s="103">
        <v>3364008.3000000054</v>
      </c>
      <c r="I354" s="103">
        <v>9505926.5600000061</v>
      </c>
      <c r="J354" s="103">
        <v>7317302.8399999775</v>
      </c>
      <c r="K354" s="103">
        <f t="shared" si="63"/>
        <v>13445007.180000003</v>
      </c>
      <c r="L354" s="104">
        <f t="shared" si="64"/>
        <v>24126318.319999989</v>
      </c>
      <c r="M354" s="105">
        <v>35708251.960000001</v>
      </c>
      <c r="N354" s="105">
        <v>6797730.2100000009</v>
      </c>
      <c r="O354" s="105">
        <v>14526363.292568041</v>
      </c>
      <c r="P354" s="105">
        <v>0</v>
      </c>
      <c r="Q354" s="105">
        <v>0</v>
      </c>
      <c r="R354" s="104">
        <f t="shared" si="60"/>
        <v>21181888.667431958</v>
      </c>
      <c r="S354" s="105">
        <f t="shared" si="61"/>
        <v>27979618.877431959</v>
      </c>
      <c r="T354" s="103">
        <v>88816757.720000088</v>
      </c>
      <c r="U354" s="103">
        <v>35809448.350000016</v>
      </c>
      <c r="V354" s="103">
        <v>434067796</v>
      </c>
      <c r="W354" s="103">
        <v>2278839914</v>
      </c>
      <c r="X354" s="103">
        <f t="shared" si="65"/>
        <v>52105937.197431952</v>
      </c>
      <c r="Y354" s="103">
        <f t="shared" si="66"/>
        <v>458194114.31999999</v>
      </c>
      <c r="Z354" s="103">
        <f t="shared" si="67"/>
        <v>75371750.540000081</v>
      </c>
      <c r="AA354" s="103">
        <f t="shared" si="68"/>
        <v>2278839914</v>
      </c>
      <c r="AB354" s="106">
        <f t="shared" si="69"/>
        <v>0.11372022374133221</v>
      </c>
      <c r="AC354" s="106">
        <f t="shared" si="70"/>
        <v>3.3074614007309371E-2</v>
      </c>
      <c r="AD354" s="107">
        <f t="shared" si="71"/>
        <v>0.14679483774864158</v>
      </c>
    </row>
    <row r="355" spans="2:30" x14ac:dyDescent="0.2">
      <c r="B355" s="102" t="s">
        <v>1095</v>
      </c>
      <c r="C355" s="48" t="s">
        <v>1096</v>
      </c>
      <c r="D355" s="48" t="str">
        <f t="shared" si="62"/>
        <v>No</v>
      </c>
      <c r="E355" s="103">
        <v>0</v>
      </c>
      <c r="F355" s="103">
        <v>0</v>
      </c>
      <c r="G355" s="103">
        <v>0</v>
      </c>
      <c r="H355" s="103">
        <v>0</v>
      </c>
      <c r="I355" s="103">
        <v>0</v>
      </c>
      <c r="J355" s="103">
        <v>0</v>
      </c>
      <c r="K355" s="103">
        <f t="shared" si="63"/>
        <v>0</v>
      </c>
      <c r="L355" s="104">
        <f t="shared" si="64"/>
        <v>0</v>
      </c>
      <c r="M355" s="105">
        <v>206139.52000000002</v>
      </c>
      <c r="N355" s="105">
        <v>357.44</v>
      </c>
      <c r="O355" s="105">
        <v>-16851.070459827355</v>
      </c>
      <c r="P355" s="105">
        <v>0</v>
      </c>
      <c r="Q355" s="105">
        <v>0</v>
      </c>
      <c r="R355" s="104">
        <f t="shared" si="60"/>
        <v>222990.59045982736</v>
      </c>
      <c r="S355" s="105">
        <f t="shared" si="61"/>
        <v>223348.03045982737</v>
      </c>
      <c r="T355" s="103">
        <v>0</v>
      </c>
      <c r="U355" s="103">
        <v>0</v>
      </c>
      <c r="V355" s="103">
        <v>9972066</v>
      </c>
      <c r="W355" s="103">
        <v>47446127</v>
      </c>
      <c r="X355" s="103">
        <f t="shared" si="65"/>
        <v>223348.03045982737</v>
      </c>
      <c r="Y355" s="103">
        <f t="shared" si="66"/>
        <v>9972066</v>
      </c>
      <c r="Z355" s="103">
        <f t="shared" si="67"/>
        <v>0</v>
      </c>
      <c r="AA355" s="103">
        <f t="shared" si="68"/>
        <v>47446127</v>
      </c>
      <c r="AB355" s="106">
        <f t="shared" si="69"/>
        <v>2.2397367853344268E-2</v>
      </c>
      <c r="AC355" s="106">
        <f t="shared" si="70"/>
        <v>0</v>
      </c>
      <c r="AD355" s="107">
        <f t="shared" si="71"/>
        <v>2.2397367853344268E-2</v>
      </c>
    </row>
    <row r="356" spans="2:30" x14ac:dyDescent="0.2">
      <c r="B356" s="102" t="s">
        <v>1098</v>
      </c>
      <c r="C356" s="48" t="s">
        <v>1099</v>
      </c>
      <c r="D356" s="48" t="str">
        <f t="shared" si="62"/>
        <v>No</v>
      </c>
      <c r="E356" s="103">
        <v>0</v>
      </c>
      <c r="F356" s="103">
        <v>0</v>
      </c>
      <c r="G356" s="103">
        <v>6377.3099999999995</v>
      </c>
      <c r="H356" s="103">
        <v>323282.39</v>
      </c>
      <c r="I356" s="103">
        <v>152098.60202702705</v>
      </c>
      <c r="J356" s="103">
        <v>203324.03000000003</v>
      </c>
      <c r="K356" s="103">
        <f t="shared" si="63"/>
        <v>158475.91202702705</v>
      </c>
      <c r="L356" s="104">
        <f t="shared" si="64"/>
        <v>685082.33202702715</v>
      </c>
      <c r="M356" s="105">
        <v>539657.09000000008</v>
      </c>
      <c r="N356" s="105">
        <v>1820071.21</v>
      </c>
      <c r="O356" s="105">
        <v>-189760.13984150067</v>
      </c>
      <c r="P356" s="105">
        <v>0</v>
      </c>
      <c r="Q356" s="105">
        <v>-37857.84924701698</v>
      </c>
      <c r="R356" s="104">
        <f t="shared" si="60"/>
        <v>767275.0790885177</v>
      </c>
      <c r="S356" s="105">
        <f t="shared" si="61"/>
        <v>2587346.2890885174</v>
      </c>
      <c r="T356" s="103">
        <v>1816883.8100000003</v>
      </c>
      <c r="U356" s="103">
        <v>6479717.8499999959</v>
      </c>
      <c r="V356" s="103">
        <v>30902013</v>
      </c>
      <c r="W356" s="103">
        <v>27469836</v>
      </c>
      <c r="X356" s="103">
        <f t="shared" si="65"/>
        <v>3272428.6211155448</v>
      </c>
      <c r="Y356" s="103">
        <f t="shared" si="66"/>
        <v>31587095.332027026</v>
      </c>
      <c r="Z356" s="103">
        <f t="shared" si="67"/>
        <v>1658407.8979729733</v>
      </c>
      <c r="AA356" s="103">
        <f t="shared" si="68"/>
        <v>27469836</v>
      </c>
      <c r="AB356" s="106">
        <f t="shared" si="69"/>
        <v>0.1036001755374303</v>
      </c>
      <c r="AC356" s="106">
        <f t="shared" si="70"/>
        <v>6.037196210319469E-2</v>
      </c>
      <c r="AD356" s="107">
        <f t="shared" si="71"/>
        <v>0.16397213764062499</v>
      </c>
    </row>
    <row r="357" spans="2:30" x14ac:dyDescent="0.2">
      <c r="B357" s="102" t="s">
        <v>1102</v>
      </c>
      <c r="C357" s="48" t="s">
        <v>1103</v>
      </c>
      <c r="D357" s="48" t="str">
        <f t="shared" si="62"/>
        <v>No</v>
      </c>
      <c r="E357" s="103">
        <v>0</v>
      </c>
      <c r="F357" s="103">
        <v>0</v>
      </c>
      <c r="G357" s="103">
        <v>56794.46</v>
      </c>
      <c r="H357" s="103">
        <v>214619.60999999981</v>
      </c>
      <c r="I357" s="103">
        <v>89294</v>
      </c>
      <c r="J357" s="103">
        <v>269528.09000000003</v>
      </c>
      <c r="K357" s="103">
        <f t="shared" si="63"/>
        <v>146088.46</v>
      </c>
      <c r="L357" s="104">
        <f t="shared" si="64"/>
        <v>630236.15999999992</v>
      </c>
      <c r="M357" s="105">
        <v>662491.25</v>
      </c>
      <c r="N357" s="105">
        <v>1092337.31</v>
      </c>
      <c r="O357" s="105">
        <v>-44520.574778630958</v>
      </c>
      <c r="P357" s="105">
        <v>0</v>
      </c>
      <c r="Q357" s="105">
        <v>107865.12476183745</v>
      </c>
      <c r="R357" s="104">
        <f t="shared" si="60"/>
        <v>599146.70001679356</v>
      </c>
      <c r="S357" s="105">
        <f t="shared" si="61"/>
        <v>1691484.0100167936</v>
      </c>
      <c r="T357" s="103">
        <v>1064126.2000000002</v>
      </c>
      <c r="U357" s="103">
        <v>4730837.259999997</v>
      </c>
      <c r="V357" s="103">
        <v>27061327</v>
      </c>
      <c r="W357" s="103">
        <v>30070426</v>
      </c>
      <c r="X357" s="103">
        <f t="shared" si="65"/>
        <v>2321720.1700167935</v>
      </c>
      <c r="Y357" s="103">
        <f t="shared" si="66"/>
        <v>27691563.16</v>
      </c>
      <c r="Z357" s="103">
        <f t="shared" si="67"/>
        <v>918037.74000000022</v>
      </c>
      <c r="AA357" s="103">
        <f t="shared" si="68"/>
        <v>30070426</v>
      </c>
      <c r="AB357" s="106">
        <f t="shared" si="69"/>
        <v>8.3842149199091789E-2</v>
      </c>
      <c r="AC357" s="106">
        <f t="shared" si="70"/>
        <v>3.0529588772703127E-2</v>
      </c>
      <c r="AD357" s="107">
        <f t="shared" si="71"/>
        <v>0.11437173797179492</v>
      </c>
    </row>
    <row r="358" spans="2:30" x14ac:dyDescent="0.2">
      <c r="B358" s="102" t="s">
        <v>1105</v>
      </c>
      <c r="C358" s="48" t="s">
        <v>1106</v>
      </c>
      <c r="D358" s="48" t="str">
        <f t="shared" si="62"/>
        <v>No</v>
      </c>
      <c r="E358" s="103">
        <v>0</v>
      </c>
      <c r="F358" s="103">
        <v>0</v>
      </c>
      <c r="G358" s="103">
        <v>30360.05</v>
      </c>
      <c r="H358" s="103">
        <v>0</v>
      </c>
      <c r="I358" s="103">
        <v>285877</v>
      </c>
      <c r="J358" s="103">
        <v>0</v>
      </c>
      <c r="K358" s="103">
        <f t="shared" si="63"/>
        <v>316237.05</v>
      </c>
      <c r="L358" s="104">
        <f t="shared" si="64"/>
        <v>316237.05</v>
      </c>
      <c r="M358" s="105">
        <v>74096.14</v>
      </c>
      <c r="N358" s="105">
        <v>0</v>
      </c>
      <c r="O358" s="105">
        <v>-18830.750217391302</v>
      </c>
      <c r="P358" s="105">
        <v>0</v>
      </c>
      <c r="Q358" s="105">
        <v>0</v>
      </c>
      <c r="R358" s="104">
        <f t="shared" si="60"/>
        <v>92926.890217391308</v>
      </c>
      <c r="S358" s="105">
        <f t="shared" si="61"/>
        <v>92926.890217391308</v>
      </c>
      <c r="T358" s="103">
        <v>5535661.9800000004</v>
      </c>
      <c r="U358" s="103">
        <v>299.73</v>
      </c>
      <c r="V358" s="103">
        <v>14240957</v>
      </c>
      <c r="W358" s="103">
        <v>143275354</v>
      </c>
      <c r="X358" s="103">
        <f t="shared" si="65"/>
        <v>409163.9402173913</v>
      </c>
      <c r="Y358" s="103">
        <f t="shared" si="66"/>
        <v>14557194.050000001</v>
      </c>
      <c r="Z358" s="103">
        <f t="shared" si="67"/>
        <v>5219424.9300000006</v>
      </c>
      <c r="AA358" s="103">
        <f t="shared" si="68"/>
        <v>143275354</v>
      </c>
      <c r="AB358" s="106">
        <f t="shared" si="69"/>
        <v>2.8107335714013599E-2</v>
      </c>
      <c r="AC358" s="106">
        <f t="shared" si="70"/>
        <v>3.6429328452400829E-2</v>
      </c>
      <c r="AD358" s="107">
        <f t="shared" si="71"/>
        <v>6.4536664166414431E-2</v>
      </c>
    </row>
    <row r="359" spans="2:30" x14ac:dyDescent="0.2">
      <c r="B359" s="102" t="s">
        <v>1108</v>
      </c>
      <c r="C359" s="48" t="s">
        <v>1109</v>
      </c>
      <c r="D359" s="48" t="str">
        <f t="shared" si="62"/>
        <v>No</v>
      </c>
      <c r="E359" s="103">
        <v>0</v>
      </c>
      <c r="F359" s="103">
        <v>0</v>
      </c>
      <c r="G359" s="103">
        <v>203203.84</v>
      </c>
      <c r="H359" s="103">
        <v>0</v>
      </c>
      <c r="I359" s="103">
        <v>661245</v>
      </c>
      <c r="J359" s="103">
        <v>0</v>
      </c>
      <c r="K359" s="103">
        <f t="shared" si="63"/>
        <v>864448.84</v>
      </c>
      <c r="L359" s="104">
        <f t="shared" si="64"/>
        <v>864448.84</v>
      </c>
      <c r="M359" s="105">
        <v>86851.57</v>
      </c>
      <c r="N359" s="105">
        <v>240865.33000000002</v>
      </c>
      <c r="O359" s="105">
        <v>86851.5690118247</v>
      </c>
      <c r="P359" s="105">
        <v>0</v>
      </c>
      <c r="Q359" s="105">
        <v>0</v>
      </c>
      <c r="R359" s="104">
        <f t="shared" si="60"/>
        <v>9.8817530670203269E-4</v>
      </c>
      <c r="S359" s="105">
        <f t="shared" si="61"/>
        <v>240865.33098817532</v>
      </c>
      <c r="T359" s="103">
        <v>1294573.02</v>
      </c>
      <c r="U359" s="103">
        <v>19441.350000000002</v>
      </c>
      <c r="V359" s="103">
        <v>30510637</v>
      </c>
      <c r="W359" s="103">
        <v>97806073</v>
      </c>
      <c r="X359" s="103">
        <f t="shared" si="65"/>
        <v>1105314.1709881753</v>
      </c>
      <c r="Y359" s="103">
        <f t="shared" si="66"/>
        <v>31375085.84</v>
      </c>
      <c r="Z359" s="103">
        <f t="shared" si="67"/>
        <v>430124.18000000005</v>
      </c>
      <c r="AA359" s="103">
        <f t="shared" si="68"/>
        <v>97806073</v>
      </c>
      <c r="AB359" s="106">
        <f t="shared" si="69"/>
        <v>3.5229040539516664E-2</v>
      </c>
      <c r="AC359" s="106">
        <f t="shared" si="70"/>
        <v>4.3977246688965835E-3</v>
      </c>
      <c r="AD359" s="107">
        <f t="shared" si="71"/>
        <v>3.9626765208413246E-2</v>
      </c>
    </row>
    <row r="360" spans="2:30" x14ac:dyDescent="0.2">
      <c r="B360" s="102" t="s">
        <v>1111</v>
      </c>
      <c r="C360" s="48" t="s">
        <v>1112</v>
      </c>
      <c r="D360" s="48" t="str">
        <f t="shared" si="62"/>
        <v>Yes</v>
      </c>
      <c r="E360" s="103">
        <v>0</v>
      </c>
      <c r="F360" s="103">
        <v>0</v>
      </c>
      <c r="G360" s="103">
        <v>1414325</v>
      </c>
      <c r="H360" s="103">
        <v>0</v>
      </c>
      <c r="I360" s="103">
        <v>0</v>
      </c>
      <c r="J360" s="103">
        <v>0</v>
      </c>
      <c r="K360" s="103">
        <f t="shared" si="63"/>
        <v>1414325</v>
      </c>
      <c r="L360" s="104">
        <f t="shared" si="64"/>
        <v>1414325</v>
      </c>
      <c r="M360" s="105">
        <v>3888518.43</v>
      </c>
      <c r="N360" s="105">
        <v>443247.53</v>
      </c>
      <c r="O360" s="105">
        <v>239555.74340415938</v>
      </c>
      <c r="P360" s="105">
        <v>0</v>
      </c>
      <c r="Q360" s="105">
        <v>0</v>
      </c>
      <c r="R360" s="104">
        <f t="shared" si="60"/>
        <v>3648962.6865958408</v>
      </c>
      <c r="S360" s="105">
        <f t="shared" si="61"/>
        <v>4092210.2165958406</v>
      </c>
      <c r="T360" s="103">
        <v>5815235</v>
      </c>
      <c r="U360" s="103">
        <v>0</v>
      </c>
      <c r="V360" s="103">
        <v>20112428</v>
      </c>
      <c r="W360" s="103">
        <v>54134018</v>
      </c>
      <c r="X360" s="103">
        <f t="shared" si="65"/>
        <v>5506535.2165958406</v>
      </c>
      <c r="Y360" s="103">
        <f t="shared" si="66"/>
        <v>21526753</v>
      </c>
      <c r="Z360" s="103">
        <f t="shared" si="67"/>
        <v>4400910</v>
      </c>
      <c r="AA360" s="103">
        <f t="shared" si="68"/>
        <v>54134018</v>
      </c>
      <c r="AB360" s="106">
        <f t="shared" si="69"/>
        <v>0.25579961904128506</v>
      </c>
      <c r="AC360" s="106">
        <f t="shared" si="70"/>
        <v>8.1296570300767257E-2</v>
      </c>
      <c r="AD360" s="107">
        <f t="shared" si="71"/>
        <v>0.33709618934205232</v>
      </c>
    </row>
    <row r="361" spans="2:30" x14ac:dyDescent="0.2">
      <c r="B361" s="102" t="s">
        <v>1113</v>
      </c>
      <c r="C361" s="48" t="s">
        <v>1114</v>
      </c>
      <c r="D361" s="48" t="str">
        <f t="shared" si="62"/>
        <v>No</v>
      </c>
      <c r="E361" s="103">
        <v>0</v>
      </c>
      <c r="F361" s="103">
        <v>0</v>
      </c>
      <c r="G361" s="103">
        <v>947131.70999999985</v>
      </c>
      <c r="H361" s="103">
        <v>195580.78000000009</v>
      </c>
      <c r="I361" s="103">
        <v>37925.050000000003</v>
      </c>
      <c r="J361" s="103">
        <v>73017.89</v>
      </c>
      <c r="K361" s="103">
        <f t="shared" si="63"/>
        <v>985056.75999999989</v>
      </c>
      <c r="L361" s="104">
        <f t="shared" si="64"/>
        <v>1253655.43</v>
      </c>
      <c r="M361" s="105">
        <v>16856913.460000001</v>
      </c>
      <c r="N361" s="105">
        <v>1657482.0599999998</v>
      </c>
      <c r="O361" s="105">
        <v>3616056.2848025579</v>
      </c>
      <c r="P361" s="105">
        <v>0</v>
      </c>
      <c r="Q361" s="105">
        <v>0</v>
      </c>
      <c r="R361" s="104">
        <f t="shared" si="60"/>
        <v>13240857.175197443</v>
      </c>
      <c r="S361" s="105">
        <f t="shared" si="61"/>
        <v>14898339.235197444</v>
      </c>
      <c r="T361" s="103">
        <v>8839606.6500000004</v>
      </c>
      <c r="U361" s="103">
        <v>10952783.559999935</v>
      </c>
      <c r="V361" s="103">
        <v>92884748</v>
      </c>
      <c r="W361" s="103">
        <v>431786801</v>
      </c>
      <c r="X361" s="103">
        <f t="shared" si="65"/>
        <v>16151994.665197443</v>
      </c>
      <c r="Y361" s="103">
        <f t="shared" si="66"/>
        <v>94138403.430000007</v>
      </c>
      <c r="Z361" s="103">
        <f t="shared" si="67"/>
        <v>7854549.8900000006</v>
      </c>
      <c r="AA361" s="103">
        <f t="shared" si="68"/>
        <v>431786801</v>
      </c>
      <c r="AB361" s="106">
        <f t="shared" si="69"/>
        <v>0.17157710431330864</v>
      </c>
      <c r="AC361" s="106">
        <f t="shared" si="70"/>
        <v>1.8190805906547387E-2</v>
      </c>
      <c r="AD361" s="107">
        <f t="shared" si="71"/>
        <v>0.18976791021985603</v>
      </c>
    </row>
    <row r="362" spans="2:30" x14ac:dyDescent="0.2">
      <c r="B362" s="102" t="s">
        <v>1116</v>
      </c>
      <c r="C362" s="48" t="s">
        <v>1117</v>
      </c>
      <c r="D362" s="48" t="str">
        <f t="shared" si="62"/>
        <v>No</v>
      </c>
      <c r="E362" s="103">
        <v>0</v>
      </c>
      <c r="F362" s="103">
        <v>0</v>
      </c>
      <c r="G362" s="103">
        <v>0</v>
      </c>
      <c r="H362" s="103">
        <v>0</v>
      </c>
      <c r="I362" s="103">
        <v>0</v>
      </c>
      <c r="J362" s="103">
        <v>0</v>
      </c>
      <c r="K362" s="103">
        <f t="shared" si="63"/>
        <v>0</v>
      </c>
      <c r="L362" s="104">
        <f t="shared" si="64"/>
        <v>0</v>
      </c>
      <c r="M362" s="105">
        <v>-261129.48</v>
      </c>
      <c r="N362" s="105">
        <v>1628296.33</v>
      </c>
      <c r="O362" s="105">
        <v>-342894.1948618184</v>
      </c>
      <c r="P362" s="105">
        <v>0</v>
      </c>
      <c r="Q362" s="105">
        <v>-3.9670520076833782</v>
      </c>
      <c r="R362" s="104">
        <f t="shared" si="60"/>
        <v>81768.681913826062</v>
      </c>
      <c r="S362" s="105">
        <f t="shared" si="61"/>
        <v>1710065.0119138262</v>
      </c>
      <c r="T362" s="103">
        <v>0</v>
      </c>
      <c r="U362" s="103">
        <v>0</v>
      </c>
      <c r="V362" s="103">
        <v>15091602</v>
      </c>
      <c r="W362" s="103">
        <v>10500270</v>
      </c>
      <c r="X362" s="103">
        <f t="shared" si="65"/>
        <v>1710065.0119138262</v>
      </c>
      <c r="Y362" s="103">
        <f t="shared" si="66"/>
        <v>15091602</v>
      </c>
      <c r="Z362" s="103">
        <f t="shared" si="67"/>
        <v>0</v>
      </c>
      <c r="AA362" s="103">
        <f t="shared" si="68"/>
        <v>10500270</v>
      </c>
      <c r="AB362" s="106">
        <f t="shared" si="69"/>
        <v>0.11331235821842017</v>
      </c>
      <c r="AC362" s="106">
        <f t="shared" si="70"/>
        <v>0</v>
      </c>
      <c r="AD362" s="107">
        <f t="shared" si="71"/>
        <v>0.11331235821842017</v>
      </c>
    </row>
    <row r="363" spans="2:30" x14ac:dyDescent="0.2">
      <c r="B363" s="102" t="s">
        <v>1120</v>
      </c>
      <c r="C363" s="48" t="s">
        <v>1121</v>
      </c>
      <c r="D363" s="48" t="str">
        <f t="shared" si="62"/>
        <v>No</v>
      </c>
      <c r="E363" s="103">
        <v>0</v>
      </c>
      <c r="F363" s="103">
        <v>0</v>
      </c>
      <c r="G363" s="103">
        <v>0</v>
      </c>
      <c r="H363" s="103">
        <v>0</v>
      </c>
      <c r="I363" s="103">
        <v>0</v>
      </c>
      <c r="J363" s="103">
        <v>0</v>
      </c>
      <c r="K363" s="103">
        <f t="shared" si="63"/>
        <v>0</v>
      </c>
      <c r="L363" s="104">
        <f t="shared" si="64"/>
        <v>0</v>
      </c>
      <c r="M363" s="105">
        <v>445447.85000000003</v>
      </c>
      <c r="N363" s="105">
        <v>468856.89</v>
      </c>
      <c r="O363" s="105">
        <v>170427.56010931707</v>
      </c>
      <c r="P363" s="105">
        <v>0</v>
      </c>
      <c r="Q363" s="105">
        <v>0</v>
      </c>
      <c r="R363" s="104">
        <f t="shared" si="60"/>
        <v>275020.28989068297</v>
      </c>
      <c r="S363" s="105">
        <f t="shared" si="61"/>
        <v>743877.17989068292</v>
      </c>
      <c r="T363" s="103">
        <v>0</v>
      </c>
      <c r="U363" s="103">
        <v>0</v>
      </c>
      <c r="V363" s="103">
        <v>39536160</v>
      </c>
      <c r="W363" s="103">
        <v>37718867</v>
      </c>
      <c r="X363" s="103">
        <f t="shared" si="65"/>
        <v>743877.17989068292</v>
      </c>
      <c r="Y363" s="103">
        <f t="shared" si="66"/>
        <v>39536160</v>
      </c>
      <c r="Z363" s="103">
        <f t="shared" si="67"/>
        <v>0</v>
      </c>
      <c r="AA363" s="103">
        <f t="shared" si="68"/>
        <v>37718867</v>
      </c>
      <c r="AB363" s="106">
        <f t="shared" si="69"/>
        <v>1.8815109507111537E-2</v>
      </c>
      <c r="AC363" s="106">
        <f t="shared" si="70"/>
        <v>0</v>
      </c>
      <c r="AD363" s="107">
        <f t="shared" si="71"/>
        <v>1.8815109507111537E-2</v>
      </c>
    </row>
    <row r="364" spans="2:30" x14ac:dyDescent="0.2">
      <c r="B364" s="102" t="s">
        <v>1123</v>
      </c>
      <c r="C364" s="48" t="s">
        <v>1124</v>
      </c>
      <c r="D364" s="48" t="str">
        <f t="shared" si="62"/>
        <v>No</v>
      </c>
      <c r="E364" s="103">
        <v>0</v>
      </c>
      <c r="F364" s="103">
        <v>0</v>
      </c>
      <c r="G364" s="103">
        <v>209608.53</v>
      </c>
      <c r="H364" s="103">
        <v>0</v>
      </c>
      <c r="I364" s="103">
        <v>230896.37</v>
      </c>
      <c r="J364" s="103">
        <v>0</v>
      </c>
      <c r="K364" s="103">
        <f t="shared" si="63"/>
        <v>440504.9</v>
      </c>
      <c r="L364" s="104">
        <f t="shared" si="64"/>
        <v>440504.9</v>
      </c>
      <c r="M364" s="105">
        <v>1690940.41</v>
      </c>
      <c r="N364" s="105">
        <v>1002902.31</v>
      </c>
      <c r="O364" s="105">
        <v>118681.45920519152</v>
      </c>
      <c r="P364" s="105">
        <v>0</v>
      </c>
      <c r="Q364" s="105">
        <v>63738.08184256425</v>
      </c>
      <c r="R364" s="104">
        <f t="shared" si="60"/>
        <v>1508520.8689522441</v>
      </c>
      <c r="S364" s="105">
        <f t="shared" si="61"/>
        <v>2511423.1789522441</v>
      </c>
      <c r="T364" s="103">
        <v>394465</v>
      </c>
      <c r="U364" s="103">
        <v>1769979</v>
      </c>
      <c r="V364" s="103">
        <v>43772209</v>
      </c>
      <c r="W364" s="103">
        <v>53894437</v>
      </c>
      <c r="X364" s="103">
        <f t="shared" si="65"/>
        <v>2951928.078952244</v>
      </c>
      <c r="Y364" s="103">
        <f t="shared" si="66"/>
        <v>44212713.899999999</v>
      </c>
      <c r="Z364" s="103">
        <f t="shared" si="67"/>
        <v>-46039.900000000023</v>
      </c>
      <c r="AA364" s="103">
        <f t="shared" si="68"/>
        <v>53894437</v>
      </c>
      <c r="AB364" s="106">
        <f t="shared" si="69"/>
        <v>6.676649810796266E-2</v>
      </c>
      <c r="AC364" s="106">
        <f t="shared" si="70"/>
        <v>0</v>
      </c>
      <c r="AD364" s="107">
        <f t="shared" si="71"/>
        <v>6.676649810796266E-2</v>
      </c>
    </row>
    <row r="365" spans="2:30" x14ac:dyDescent="0.2">
      <c r="B365" s="102" t="s">
        <v>1126</v>
      </c>
      <c r="C365" s="48" t="s">
        <v>1127</v>
      </c>
      <c r="D365" s="48" t="str">
        <f t="shared" si="62"/>
        <v>No</v>
      </c>
      <c r="E365" s="103">
        <v>1603681</v>
      </c>
      <c r="F365" s="103">
        <v>992715</v>
      </c>
      <c r="G365" s="103">
        <v>0</v>
      </c>
      <c r="H365" s="103">
        <v>0</v>
      </c>
      <c r="I365" s="103">
        <v>33647</v>
      </c>
      <c r="J365" s="103">
        <v>84360</v>
      </c>
      <c r="K365" s="103">
        <f t="shared" si="63"/>
        <v>1637328</v>
      </c>
      <c r="L365" s="104">
        <f t="shared" si="64"/>
        <v>2714403</v>
      </c>
      <c r="M365" s="105">
        <v>542046.70999999985</v>
      </c>
      <c r="N365" s="105">
        <v>544826.52</v>
      </c>
      <c r="O365" s="105">
        <v>-135504.19015671124</v>
      </c>
      <c r="P365" s="105">
        <v>0</v>
      </c>
      <c r="Q365" s="105">
        <v>-120728.61294531559</v>
      </c>
      <c r="R365" s="104">
        <f t="shared" si="60"/>
        <v>798279.51310202666</v>
      </c>
      <c r="S365" s="105">
        <f t="shared" si="61"/>
        <v>1343106.0331020267</v>
      </c>
      <c r="T365" s="103">
        <v>814003</v>
      </c>
      <c r="U365" s="103">
        <v>2040854</v>
      </c>
      <c r="V365" s="103">
        <v>26340814</v>
      </c>
      <c r="W365" s="103">
        <v>10507870</v>
      </c>
      <c r="X365" s="103">
        <f t="shared" si="65"/>
        <v>4057509.0331020267</v>
      </c>
      <c r="Y365" s="103">
        <f t="shared" si="66"/>
        <v>29055217</v>
      </c>
      <c r="Z365" s="103">
        <f t="shared" si="67"/>
        <v>-823325</v>
      </c>
      <c r="AA365" s="103">
        <f t="shared" si="68"/>
        <v>10507870</v>
      </c>
      <c r="AB365" s="106">
        <f t="shared" si="69"/>
        <v>0.1396482095832231</v>
      </c>
      <c r="AC365" s="106">
        <f t="shared" si="70"/>
        <v>0</v>
      </c>
      <c r="AD365" s="107">
        <f t="shared" si="71"/>
        <v>0.1396482095832231</v>
      </c>
    </row>
    <row r="366" spans="2:30" x14ac:dyDescent="0.2">
      <c r="B366" s="102" t="s">
        <v>1130</v>
      </c>
      <c r="C366" s="48" t="s">
        <v>1131</v>
      </c>
      <c r="D366" s="48" t="str">
        <f t="shared" si="62"/>
        <v>No</v>
      </c>
      <c r="E366" s="103">
        <v>0</v>
      </c>
      <c r="F366" s="103">
        <v>0</v>
      </c>
      <c r="G366" s="103">
        <v>0</v>
      </c>
      <c r="H366" s="103">
        <v>0</v>
      </c>
      <c r="I366" s="103">
        <v>0</v>
      </c>
      <c r="J366" s="103">
        <v>0</v>
      </c>
      <c r="K366" s="103">
        <f t="shared" si="63"/>
        <v>0</v>
      </c>
      <c r="L366" s="104">
        <f t="shared" si="64"/>
        <v>0</v>
      </c>
      <c r="M366" s="105">
        <v>7925.9200000000019</v>
      </c>
      <c r="N366" s="105">
        <v>185858.61000000002</v>
      </c>
      <c r="O366" s="105">
        <v>-72583.397182072411</v>
      </c>
      <c r="P366" s="105">
        <v>0</v>
      </c>
      <c r="Q366" s="105">
        <v>28587.729039373069</v>
      </c>
      <c r="R366" s="104">
        <f t="shared" si="60"/>
        <v>51921.588142699344</v>
      </c>
      <c r="S366" s="105">
        <f t="shared" si="61"/>
        <v>237780.19814269937</v>
      </c>
      <c r="T366" s="103">
        <v>0</v>
      </c>
      <c r="U366" s="103">
        <v>0</v>
      </c>
      <c r="V366" s="103">
        <v>10880719</v>
      </c>
      <c r="W366" s="103">
        <v>3967914</v>
      </c>
      <c r="X366" s="103">
        <f t="shared" si="65"/>
        <v>237780.19814269937</v>
      </c>
      <c r="Y366" s="103">
        <f t="shared" si="66"/>
        <v>10880719</v>
      </c>
      <c r="Z366" s="103">
        <f t="shared" si="67"/>
        <v>0</v>
      </c>
      <c r="AA366" s="103">
        <f t="shared" si="68"/>
        <v>3967914</v>
      </c>
      <c r="AB366" s="106">
        <f t="shared" si="69"/>
        <v>2.1853353454188033E-2</v>
      </c>
      <c r="AC366" s="106">
        <f t="shared" si="70"/>
        <v>0</v>
      </c>
      <c r="AD366" s="107">
        <f t="shared" si="71"/>
        <v>2.1853353454188033E-2</v>
      </c>
    </row>
    <row r="367" spans="2:30" x14ac:dyDescent="0.2">
      <c r="B367" s="102" t="s">
        <v>1134</v>
      </c>
      <c r="C367" s="48" t="s">
        <v>1135</v>
      </c>
      <c r="D367" s="48" t="str">
        <f t="shared" si="62"/>
        <v>No</v>
      </c>
      <c r="E367" s="103">
        <v>0</v>
      </c>
      <c r="F367" s="103">
        <v>0</v>
      </c>
      <c r="G367" s="103">
        <v>1246427.8899999999</v>
      </c>
      <c r="H367" s="103">
        <v>0</v>
      </c>
      <c r="I367" s="103">
        <v>845893.30202702701</v>
      </c>
      <c r="J367" s="103">
        <v>661567.23</v>
      </c>
      <c r="K367" s="103">
        <f t="shared" si="63"/>
        <v>2092321.1920270268</v>
      </c>
      <c r="L367" s="104">
        <f t="shared" si="64"/>
        <v>2753888.4220270268</v>
      </c>
      <c r="M367" s="105">
        <v>3454104.9099999997</v>
      </c>
      <c r="N367" s="105">
        <v>1184372.8099999998</v>
      </c>
      <c r="O367" s="105">
        <v>130779.61382914416</v>
      </c>
      <c r="P367" s="105">
        <v>0</v>
      </c>
      <c r="Q367" s="105">
        <v>-275482.68241125136</v>
      </c>
      <c r="R367" s="104">
        <f t="shared" si="60"/>
        <v>3598807.9785821065</v>
      </c>
      <c r="S367" s="105">
        <f t="shared" si="61"/>
        <v>4783180.7885821061</v>
      </c>
      <c r="T367" s="103">
        <v>0</v>
      </c>
      <c r="U367" s="103">
        <v>0</v>
      </c>
      <c r="V367" s="103">
        <v>41064802</v>
      </c>
      <c r="W367" s="103">
        <v>89346043</v>
      </c>
      <c r="X367" s="103">
        <f t="shared" si="65"/>
        <v>7537069.2106091324</v>
      </c>
      <c r="Y367" s="103">
        <f t="shared" si="66"/>
        <v>43818690.422027029</v>
      </c>
      <c r="Z367" s="103">
        <f t="shared" si="67"/>
        <v>-2092321.1920270268</v>
      </c>
      <c r="AA367" s="103">
        <f t="shared" si="68"/>
        <v>89346043</v>
      </c>
      <c r="AB367" s="106">
        <f t="shared" si="69"/>
        <v>0.17200580706584412</v>
      </c>
      <c r="AC367" s="106">
        <f t="shared" si="70"/>
        <v>0</v>
      </c>
      <c r="AD367" s="107">
        <f t="shared" si="71"/>
        <v>0.17200580706584412</v>
      </c>
    </row>
    <row r="368" spans="2:30" x14ac:dyDescent="0.2">
      <c r="B368" s="102" t="s">
        <v>1136</v>
      </c>
      <c r="C368" s="48" t="s">
        <v>1137</v>
      </c>
      <c r="D368" s="48" t="str">
        <f t="shared" si="62"/>
        <v>Yes</v>
      </c>
      <c r="E368" s="103">
        <v>0</v>
      </c>
      <c r="F368" s="103">
        <v>0</v>
      </c>
      <c r="G368" s="103">
        <v>0</v>
      </c>
      <c r="H368" s="103">
        <v>0</v>
      </c>
      <c r="I368" s="103">
        <v>0</v>
      </c>
      <c r="J368" s="103">
        <v>0</v>
      </c>
      <c r="K368" s="103">
        <f t="shared" si="63"/>
        <v>0</v>
      </c>
      <c r="L368" s="104">
        <f t="shared" si="64"/>
        <v>0</v>
      </c>
      <c r="M368" s="105">
        <v>5397822.7200000007</v>
      </c>
      <c r="N368" s="105">
        <v>0</v>
      </c>
      <c r="O368" s="105">
        <v>0</v>
      </c>
      <c r="P368" s="105">
        <v>0</v>
      </c>
      <c r="Q368" s="105">
        <v>0</v>
      </c>
      <c r="R368" s="104">
        <f t="shared" si="60"/>
        <v>5397822.7200000007</v>
      </c>
      <c r="S368" s="105">
        <f t="shared" si="61"/>
        <v>5397822.7200000007</v>
      </c>
      <c r="T368" s="103">
        <v>0</v>
      </c>
      <c r="U368" s="103">
        <v>0</v>
      </c>
      <c r="V368" s="103">
        <v>11997415</v>
      </c>
      <c r="W368" s="103">
        <v>36332150</v>
      </c>
      <c r="X368" s="103">
        <f t="shared" si="65"/>
        <v>5397822.7200000007</v>
      </c>
      <c r="Y368" s="103">
        <f t="shared" si="66"/>
        <v>11997415</v>
      </c>
      <c r="Z368" s="103">
        <f t="shared" si="67"/>
        <v>0</v>
      </c>
      <c r="AA368" s="103">
        <f t="shared" si="68"/>
        <v>36332150</v>
      </c>
      <c r="AB368" s="106">
        <f t="shared" si="69"/>
        <v>0.44991547929283104</v>
      </c>
      <c r="AC368" s="106">
        <f t="shared" si="70"/>
        <v>0</v>
      </c>
      <c r="AD368" s="107">
        <f t="shared" si="71"/>
        <v>0.44991547929283104</v>
      </c>
    </row>
    <row r="369" spans="2:30" x14ac:dyDescent="0.2">
      <c r="B369" s="102" t="s">
        <v>1138</v>
      </c>
      <c r="C369" s="48" t="s">
        <v>1121</v>
      </c>
      <c r="D369" s="48" t="str">
        <f t="shared" si="62"/>
        <v>No</v>
      </c>
      <c r="E369" s="103">
        <v>0</v>
      </c>
      <c r="F369" s="103">
        <v>0</v>
      </c>
      <c r="G369" s="103">
        <v>0</v>
      </c>
      <c r="H369" s="103">
        <v>0</v>
      </c>
      <c r="I369" s="103">
        <v>0</v>
      </c>
      <c r="J369" s="103">
        <v>0</v>
      </c>
      <c r="K369" s="103">
        <f t="shared" si="63"/>
        <v>0</v>
      </c>
      <c r="L369" s="104">
        <f t="shared" si="64"/>
        <v>0</v>
      </c>
      <c r="M369" s="105">
        <v>107205.27</v>
      </c>
      <c r="N369" s="105">
        <v>486984.71</v>
      </c>
      <c r="O369" s="105">
        <v>-58041.165307043826</v>
      </c>
      <c r="P369" s="105">
        <v>0</v>
      </c>
      <c r="Q369" s="105">
        <v>0</v>
      </c>
      <c r="R369" s="104">
        <f t="shared" si="60"/>
        <v>165246.43530704384</v>
      </c>
      <c r="S369" s="105">
        <f t="shared" si="61"/>
        <v>652231.1453070438</v>
      </c>
      <c r="T369" s="103">
        <v>0</v>
      </c>
      <c r="U369" s="103">
        <v>0</v>
      </c>
      <c r="V369" s="103">
        <v>14845726</v>
      </c>
      <c r="W369" s="103">
        <v>12135582</v>
      </c>
      <c r="X369" s="103">
        <f t="shared" si="65"/>
        <v>652231.1453070438</v>
      </c>
      <c r="Y369" s="103">
        <f t="shared" si="66"/>
        <v>14845726</v>
      </c>
      <c r="Z369" s="103">
        <f t="shared" si="67"/>
        <v>0</v>
      </c>
      <c r="AA369" s="103">
        <f t="shared" si="68"/>
        <v>12135582</v>
      </c>
      <c r="AB369" s="106">
        <f t="shared" si="69"/>
        <v>4.3933933935399579E-2</v>
      </c>
      <c r="AC369" s="106">
        <f t="shared" si="70"/>
        <v>0</v>
      </c>
      <c r="AD369" s="107">
        <f t="shared" si="71"/>
        <v>4.3933933935399579E-2</v>
      </c>
    </row>
    <row r="370" spans="2:30" x14ac:dyDescent="0.2">
      <c r="B370" s="110" t="s">
        <v>1140</v>
      </c>
      <c r="C370" s="48" t="s">
        <v>1141</v>
      </c>
      <c r="D370" s="48" t="str">
        <f t="shared" si="62"/>
        <v>Yes</v>
      </c>
      <c r="E370" s="103">
        <v>0</v>
      </c>
      <c r="F370" s="103">
        <v>0</v>
      </c>
      <c r="G370" s="103">
        <v>0</v>
      </c>
      <c r="H370" s="103">
        <v>0</v>
      </c>
      <c r="I370" s="103">
        <v>0</v>
      </c>
      <c r="J370" s="103">
        <v>0</v>
      </c>
      <c r="K370" s="103">
        <f t="shared" si="63"/>
        <v>0</v>
      </c>
      <c r="L370" s="104">
        <f t="shared" si="64"/>
        <v>0</v>
      </c>
      <c r="M370" s="105">
        <v>4195106.29</v>
      </c>
      <c r="N370" s="105">
        <v>0</v>
      </c>
      <c r="O370" s="105">
        <v>0</v>
      </c>
      <c r="P370" s="105">
        <v>0</v>
      </c>
      <c r="Q370" s="105">
        <v>0</v>
      </c>
      <c r="R370" s="104">
        <f t="shared" si="60"/>
        <v>4195106.29</v>
      </c>
      <c r="S370" s="105">
        <f t="shared" si="61"/>
        <v>4195106.29</v>
      </c>
      <c r="T370" s="103">
        <v>0</v>
      </c>
      <c r="U370" s="103">
        <v>0</v>
      </c>
      <c r="V370" s="103">
        <v>12272683</v>
      </c>
      <c r="W370" s="103">
        <v>37378825</v>
      </c>
      <c r="X370" s="103">
        <f t="shared" si="65"/>
        <v>4195106.29</v>
      </c>
      <c r="Y370" s="103">
        <f t="shared" si="66"/>
        <v>12272683</v>
      </c>
      <c r="Z370" s="103">
        <f t="shared" si="67"/>
        <v>0</v>
      </c>
      <c r="AA370" s="103">
        <f t="shared" si="68"/>
        <v>37378825</v>
      </c>
      <c r="AB370" s="106">
        <f t="shared" si="69"/>
        <v>0.34182470858246727</v>
      </c>
      <c r="AC370" s="106">
        <f t="shared" si="70"/>
        <v>0</v>
      </c>
      <c r="AD370" s="107">
        <f t="shared" si="71"/>
        <v>0.34182470858246727</v>
      </c>
    </row>
    <row r="371" spans="2:30" x14ac:dyDescent="0.2">
      <c r="B371" s="110" t="s">
        <v>1143</v>
      </c>
      <c r="C371" s="48" t="s">
        <v>1144</v>
      </c>
      <c r="D371" s="48" t="str">
        <f t="shared" si="62"/>
        <v>No</v>
      </c>
      <c r="E371" s="103">
        <v>0</v>
      </c>
      <c r="F371" s="103">
        <v>0</v>
      </c>
      <c r="G371" s="103">
        <v>26249.68</v>
      </c>
      <c r="H371" s="103">
        <v>0</v>
      </c>
      <c r="I371" s="103">
        <v>0</v>
      </c>
      <c r="J371" s="103">
        <v>0</v>
      </c>
      <c r="K371" s="103">
        <f t="shared" si="63"/>
        <v>26249.68</v>
      </c>
      <c r="L371" s="104">
        <f t="shared" si="64"/>
        <v>26249.68</v>
      </c>
      <c r="M371" s="105">
        <v>21846300.919999998</v>
      </c>
      <c r="N371" s="105">
        <v>5421003.5800000001</v>
      </c>
      <c r="O371" s="105">
        <v>6589894.2550667338</v>
      </c>
      <c r="P371" s="105">
        <v>0</v>
      </c>
      <c r="Q371" s="105">
        <v>0</v>
      </c>
      <c r="R371" s="104">
        <f t="shared" si="60"/>
        <v>15256406.664933264</v>
      </c>
      <c r="S371" s="105">
        <f t="shared" si="61"/>
        <v>20677410.244933262</v>
      </c>
      <c r="T371" s="103">
        <v>154767032</v>
      </c>
      <c r="U371" s="103">
        <v>75660986</v>
      </c>
      <c r="V371" s="103">
        <v>415402420</v>
      </c>
      <c r="W371" s="103">
        <v>2540544319</v>
      </c>
      <c r="X371" s="103">
        <f t="shared" si="65"/>
        <v>20703659.924933262</v>
      </c>
      <c r="Y371" s="103">
        <f t="shared" si="66"/>
        <v>415428669.68000001</v>
      </c>
      <c r="Z371" s="103">
        <f t="shared" si="67"/>
        <v>154740782.31999999</v>
      </c>
      <c r="AA371" s="103">
        <f t="shared" si="68"/>
        <v>2540544319</v>
      </c>
      <c r="AB371" s="106">
        <f t="shared" si="69"/>
        <v>4.9836858734090397E-2</v>
      </c>
      <c r="AC371" s="106">
        <f t="shared" si="70"/>
        <v>6.0908515219647304E-2</v>
      </c>
      <c r="AD371" s="107">
        <f t="shared" si="71"/>
        <v>0.11074537395373771</v>
      </c>
    </row>
    <row r="372" spans="2:30" x14ac:dyDescent="0.2">
      <c r="B372" s="110" t="s">
        <v>1145</v>
      </c>
      <c r="C372" s="48" t="s">
        <v>1121</v>
      </c>
      <c r="D372" s="48" t="str">
        <f t="shared" si="62"/>
        <v>No</v>
      </c>
      <c r="E372" s="103">
        <v>0</v>
      </c>
      <c r="F372" s="103">
        <v>0</v>
      </c>
      <c r="G372" s="103">
        <v>0</v>
      </c>
      <c r="H372" s="103">
        <v>0</v>
      </c>
      <c r="I372" s="103">
        <v>0</v>
      </c>
      <c r="J372" s="103">
        <v>0</v>
      </c>
      <c r="K372" s="103">
        <f t="shared" si="63"/>
        <v>0</v>
      </c>
      <c r="L372" s="104">
        <f t="shared" si="64"/>
        <v>0</v>
      </c>
      <c r="M372" s="105">
        <v>-14149.9</v>
      </c>
      <c r="N372" s="105">
        <v>192574.85</v>
      </c>
      <c r="O372" s="105">
        <v>-54687.329795127211</v>
      </c>
      <c r="P372" s="105">
        <v>0</v>
      </c>
      <c r="Q372" s="105">
        <v>0</v>
      </c>
      <c r="R372" s="104">
        <f t="shared" si="60"/>
        <v>40537.429795127209</v>
      </c>
      <c r="S372" s="105">
        <f t="shared" si="61"/>
        <v>233112.27979512722</v>
      </c>
      <c r="T372" s="103">
        <v>0</v>
      </c>
      <c r="U372" s="103">
        <v>0</v>
      </c>
      <c r="V372" s="103">
        <v>18253749</v>
      </c>
      <c r="W372" s="103">
        <v>17387260</v>
      </c>
      <c r="X372" s="103">
        <f t="shared" si="65"/>
        <v>233112.27979512722</v>
      </c>
      <c r="Y372" s="103">
        <f t="shared" si="66"/>
        <v>18253749</v>
      </c>
      <c r="Z372" s="103">
        <f t="shared" si="67"/>
        <v>0</v>
      </c>
      <c r="AA372" s="103">
        <f t="shared" si="68"/>
        <v>17387260</v>
      </c>
      <c r="AB372" s="106">
        <f t="shared" si="69"/>
        <v>1.2770652198358113E-2</v>
      </c>
      <c r="AC372" s="106">
        <f t="shared" si="70"/>
        <v>0</v>
      </c>
      <c r="AD372" s="107">
        <f t="shared" si="71"/>
        <v>1.2770652198358113E-2</v>
      </c>
    </row>
    <row r="373" spans="2:30" x14ac:dyDescent="0.2">
      <c r="B373" s="110" t="s">
        <v>1147</v>
      </c>
      <c r="C373" s="48" t="s">
        <v>1148</v>
      </c>
      <c r="D373" s="48" t="str">
        <f t="shared" si="62"/>
        <v>No</v>
      </c>
      <c r="E373" s="103">
        <v>0</v>
      </c>
      <c r="F373" s="103">
        <v>0</v>
      </c>
      <c r="G373" s="103">
        <v>294826.06999999995</v>
      </c>
      <c r="H373" s="103">
        <v>749669.12000000034</v>
      </c>
      <c r="I373" s="103">
        <v>8435798.3199999891</v>
      </c>
      <c r="J373" s="103">
        <v>4736372.3299999814</v>
      </c>
      <c r="K373" s="103">
        <f t="shared" si="63"/>
        <v>8730624.3899999894</v>
      </c>
      <c r="L373" s="104">
        <f t="shared" si="64"/>
        <v>14216665.83999997</v>
      </c>
      <c r="M373" s="105">
        <v>3032851.8919609962</v>
      </c>
      <c r="N373" s="105">
        <v>2569841.5499999998</v>
      </c>
      <c r="O373" s="105">
        <v>614408.801960996</v>
      </c>
      <c r="P373" s="105">
        <v>0</v>
      </c>
      <c r="Q373" s="105">
        <v>0</v>
      </c>
      <c r="R373" s="104">
        <f t="shared" si="60"/>
        <v>2418443.0900000003</v>
      </c>
      <c r="S373" s="105">
        <f t="shared" si="61"/>
        <v>4988284.6400000006</v>
      </c>
      <c r="T373" s="103">
        <v>3882692.5</v>
      </c>
      <c r="U373" s="103">
        <v>13942074.580000011</v>
      </c>
      <c r="V373" s="103">
        <v>76388502</v>
      </c>
      <c r="W373" s="103">
        <v>159211740</v>
      </c>
      <c r="X373" s="103">
        <f t="shared" si="65"/>
        <v>19204950.479999971</v>
      </c>
      <c r="Y373" s="103">
        <f t="shared" si="66"/>
        <v>90605167.839999974</v>
      </c>
      <c r="Z373" s="103">
        <f t="shared" si="67"/>
        <v>-4847931.8899999894</v>
      </c>
      <c r="AA373" s="103">
        <f t="shared" si="68"/>
        <v>159211740</v>
      </c>
      <c r="AB373" s="106">
        <f t="shared" si="69"/>
        <v>0.21196308044938528</v>
      </c>
      <c r="AC373" s="106">
        <f t="shared" si="70"/>
        <v>0</v>
      </c>
      <c r="AD373" s="107">
        <f t="shared" si="71"/>
        <v>0.21196308044938528</v>
      </c>
    </row>
    <row r="374" spans="2:30" x14ac:dyDescent="0.2">
      <c r="B374" s="110" t="s">
        <v>1151</v>
      </c>
      <c r="C374" s="48" t="s">
        <v>1152</v>
      </c>
      <c r="D374" s="48" t="str">
        <f t="shared" si="62"/>
        <v>No</v>
      </c>
      <c r="E374" s="103">
        <v>0</v>
      </c>
      <c r="F374" s="103">
        <v>0</v>
      </c>
      <c r="G374" s="103">
        <v>0</v>
      </c>
      <c r="H374" s="103">
        <v>0</v>
      </c>
      <c r="I374" s="103">
        <v>0</v>
      </c>
      <c r="J374" s="103">
        <v>0</v>
      </c>
      <c r="K374" s="103">
        <f t="shared" si="63"/>
        <v>0</v>
      </c>
      <c r="L374" s="104">
        <f t="shared" si="64"/>
        <v>0</v>
      </c>
      <c r="M374" s="105">
        <v>531144.73</v>
      </c>
      <c r="N374" s="105">
        <v>351212.69</v>
      </c>
      <c r="O374" s="105">
        <v>-9073.7999999999993</v>
      </c>
      <c r="P374" s="105">
        <v>0</v>
      </c>
      <c r="Q374" s="105">
        <v>0</v>
      </c>
      <c r="R374" s="104">
        <f t="shared" si="60"/>
        <v>540218.53</v>
      </c>
      <c r="S374" s="105">
        <f t="shared" si="61"/>
        <v>891431.22</v>
      </c>
      <c r="T374" s="103">
        <v>0</v>
      </c>
      <c r="U374" s="103">
        <v>0</v>
      </c>
      <c r="V374" s="103">
        <v>67620637</v>
      </c>
      <c r="W374" s="103">
        <v>141624776</v>
      </c>
      <c r="X374" s="103">
        <f t="shared" si="65"/>
        <v>891431.22</v>
      </c>
      <c r="Y374" s="103">
        <f t="shared" si="66"/>
        <v>67620637</v>
      </c>
      <c r="Z374" s="103">
        <f t="shared" si="67"/>
        <v>0</v>
      </c>
      <c r="AA374" s="103">
        <f t="shared" si="68"/>
        <v>141624776</v>
      </c>
      <c r="AB374" s="106">
        <f t="shared" si="69"/>
        <v>1.3182827899121979E-2</v>
      </c>
      <c r="AC374" s="106">
        <f t="shared" si="70"/>
        <v>0</v>
      </c>
      <c r="AD374" s="107">
        <f t="shared" si="71"/>
        <v>1.3182827899121979E-2</v>
      </c>
    </row>
    <row r="375" spans="2:30" x14ac:dyDescent="0.2">
      <c r="B375" s="110" t="s">
        <v>1154</v>
      </c>
      <c r="C375" s="48" t="s">
        <v>1155</v>
      </c>
      <c r="D375" s="48" t="str">
        <f t="shared" si="62"/>
        <v>No</v>
      </c>
      <c r="E375" s="103">
        <v>0</v>
      </c>
      <c r="F375" s="103">
        <v>0</v>
      </c>
      <c r="G375" s="103">
        <v>0</v>
      </c>
      <c r="H375" s="103">
        <v>0</v>
      </c>
      <c r="I375" s="103">
        <v>0</v>
      </c>
      <c r="J375" s="103">
        <v>0</v>
      </c>
      <c r="K375" s="103">
        <f t="shared" si="63"/>
        <v>0</v>
      </c>
      <c r="L375" s="104">
        <f t="shared" si="64"/>
        <v>0</v>
      </c>
      <c r="M375" s="105">
        <v>344477.86</v>
      </c>
      <c r="N375" s="105">
        <v>548368.76</v>
      </c>
      <c r="O375" s="105">
        <v>0</v>
      </c>
      <c r="P375" s="105">
        <v>0</v>
      </c>
      <c r="Q375" s="105">
        <v>0</v>
      </c>
      <c r="R375" s="104">
        <f t="shared" si="60"/>
        <v>344477.86</v>
      </c>
      <c r="S375" s="105">
        <f t="shared" si="61"/>
        <v>892846.62</v>
      </c>
      <c r="T375" s="103">
        <v>0</v>
      </c>
      <c r="U375" s="103">
        <v>0</v>
      </c>
      <c r="V375" s="103">
        <v>129377159</v>
      </c>
      <c r="W375" s="103">
        <v>192642023</v>
      </c>
      <c r="X375" s="103">
        <f t="shared" si="65"/>
        <v>892846.62</v>
      </c>
      <c r="Y375" s="103">
        <f t="shared" si="66"/>
        <v>129377159</v>
      </c>
      <c r="Z375" s="103">
        <f t="shared" si="67"/>
        <v>0</v>
      </c>
      <c r="AA375" s="103">
        <f t="shared" si="68"/>
        <v>192642023</v>
      </c>
      <c r="AB375" s="106">
        <f t="shared" si="69"/>
        <v>6.9011147477739867E-3</v>
      </c>
      <c r="AC375" s="106">
        <f t="shared" si="70"/>
        <v>0</v>
      </c>
      <c r="AD375" s="107">
        <f t="shared" si="71"/>
        <v>6.9011147477739867E-3</v>
      </c>
    </row>
    <row r="376" spans="2:30" x14ac:dyDescent="0.2">
      <c r="B376" s="110" t="s">
        <v>1156</v>
      </c>
      <c r="C376" s="48" t="s">
        <v>209</v>
      </c>
      <c r="D376" s="48" t="str">
        <f t="shared" si="62"/>
        <v>Yes</v>
      </c>
      <c r="E376" s="103">
        <v>0</v>
      </c>
      <c r="F376" s="103">
        <v>0</v>
      </c>
      <c r="G376" s="103">
        <v>30</v>
      </c>
      <c r="H376" s="103">
        <v>36043.630000000005</v>
      </c>
      <c r="I376" s="103">
        <v>0</v>
      </c>
      <c r="J376" s="103">
        <v>0</v>
      </c>
      <c r="K376" s="103">
        <f t="shared" si="63"/>
        <v>30</v>
      </c>
      <c r="L376" s="104">
        <f t="shared" si="64"/>
        <v>36073.630000000005</v>
      </c>
      <c r="M376" s="105">
        <v>11396.87</v>
      </c>
      <c r="N376" s="105">
        <v>1537408.9800000002</v>
      </c>
      <c r="O376" s="105">
        <v>1041.7818334544531</v>
      </c>
      <c r="P376" s="105">
        <v>0</v>
      </c>
      <c r="Q376" s="105">
        <v>0</v>
      </c>
      <c r="R376" s="104">
        <f t="shared" si="60"/>
        <v>10355.088166545547</v>
      </c>
      <c r="S376" s="105">
        <f t="shared" si="61"/>
        <v>1547764.0681665458</v>
      </c>
      <c r="T376" s="103">
        <v>935390</v>
      </c>
      <c r="U376" s="103">
        <v>5365919.3299999973</v>
      </c>
      <c r="V376" s="103">
        <v>11050648</v>
      </c>
      <c r="W376" s="103">
        <v>5927866</v>
      </c>
      <c r="X376" s="103">
        <f t="shared" si="65"/>
        <v>1583837.6981665459</v>
      </c>
      <c r="Y376" s="103">
        <f t="shared" si="66"/>
        <v>11086721.630000001</v>
      </c>
      <c r="Z376" s="103">
        <f t="shared" si="67"/>
        <v>935360</v>
      </c>
      <c r="AA376" s="103">
        <f t="shared" si="68"/>
        <v>5927866</v>
      </c>
      <c r="AB376" s="106">
        <f t="shared" si="69"/>
        <v>0.14285897590147628</v>
      </c>
      <c r="AC376" s="106">
        <f t="shared" si="70"/>
        <v>0.15779034141460013</v>
      </c>
      <c r="AD376" s="107">
        <f t="shared" si="71"/>
        <v>0.30064931731607641</v>
      </c>
    </row>
    <row r="377" spans="2:30" x14ac:dyDescent="0.2">
      <c r="B377" s="110" t="s">
        <v>1158</v>
      </c>
      <c r="C377" s="48" t="s">
        <v>52</v>
      </c>
      <c r="D377" s="48" t="str">
        <f t="shared" si="62"/>
        <v>Yes</v>
      </c>
      <c r="E377" s="103">
        <v>0</v>
      </c>
      <c r="F377" s="103">
        <v>0</v>
      </c>
      <c r="G377" s="103">
        <v>3448530</v>
      </c>
      <c r="H377" s="103">
        <v>1552247.6000000013</v>
      </c>
      <c r="I377" s="103">
        <v>336308</v>
      </c>
      <c r="J377" s="103">
        <v>1400079.590000001</v>
      </c>
      <c r="K377" s="103">
        <f t="shared" si="63"/>
        <v>3784838</v>
      </c>
      <c r="L377" s="104">
        <f t="shared" si="64"/>
        <v>6737165.1900000023</v>
      </c>
      <c r="M377" s="105">
        <v>5459253.1499999994</v>
      </c>
      <c r="N377" s="105">
        <v>2809158.3400000003</v>
      </c>
      <c r="O377" s="105">
        <v>2676955.2779993955</v>
      </c>
      <c r="P377" s="105">
        <v>0</v>
      </c>
      <c r="Q377" s="105">
        <v>0</v>
      </c>
      <c r="R377" s="104">
        <f t="shared" si="60"/>
        <v>2782297.8720006039</v>
      </c>
      <c r="S377" s="105">
        <f t="shared" si="61"/>
        <v>5591456.2120006047</v>
      </c>
      <c r="T377" s="103">
        <v>11853353.549999947</v>
      </c>
      <c r="U377" s="103">
        <v>30183253.34999964</v>
      </c>
      <c r="V377" s="103">
        <v>46380372</v>
      </c>
      <c r="W377" s="103">
        <v>104360043</v>
      </c>
      <c r="X377" s="103">
        <f t="shared" si="65"/>
        <v>12328621.402000606</v>
      </c>
      <c r="Y377" s="103">
        <f t="shared" si="66"/>
        <v>53117537.190000005</v>
      </c>
      <c r="Z377" s="103">
        <f t="shared" si="67"/>
        <v>8068515.5499999467</v>
      </c>
      <c r="AA377" s="103">
        <f t="shared" si="68"/>
        <v>104360043</v>
      </c>
      <c r="AB377" s="106">
        <f t="shared" si="69"/>
        <v>0.2321007722534548</v>
      </c>
      <c r="AC377" s="106">
        <f t="shared" si="70"/>
        <v>7.7314222168344132E-2</v>
      </c>
      <c r="AD377" s="107">
        <f t="shared" si="71"/>
        <v>0.30941499442179893</v>
      </c>
    </row>
    <row r="378" spans="2:30" x14ac:dyDescent="0.2">
      <c r="B378" s="102" t="s">
        <v>1160</v>
      </c>
      <c r="C378" s="48" t="s">
        <v>1161</v>
      </c>
      <c r="D378" s="48" t="str">
        <f t="shared" si="62"/>
        <v>No</v>
      </c>
      <c r="E378" s="103">
        <v>0</v>
      </c>
      <c r="F378" s="103">
        <v>0</v>
      </c>
      <c r="G378" s="103">
        <v>39889</v>
      </c>
      <c r="H378" s="103">
        <v>0</v>
      </c>
      <c r="I378" s="103">
        <v>0</v>
      </c>
      <c r="J378" s="103">
        <v>3533.17</v>
      </c>
      <c r="K378" s="103">
        <f t="shared" si="63"/>
        <v>39889</v>
      </c>
      <c r="L378" s="104">
        <f t="shared" si="64"/>
        <v>43422.17</v>
      </c>
      <c r="M378" s="105">
        <v>6930781.3300000001</v>
      </c>
      <c r="N378" s="105">
        <v>1773565.4000000001</v>
      </c>
      <c r="O378" s="105">
        <v>2302123.1866516285</v>
      </c>
      <c r="P378" s="105">
        <v>0</v>
      </c>
      <c r="Q378" s="105">
        <v>1040911.5011472678</v>
      </c>
      <c r="R378" s="104">
        <f t="shared" si="60"/>
        <v>3587746.6422011037</v>
      </c>
      <c r="S378" s="105">
        <f t="shared" si="61"/>
        <v>5361312.0422011036</v>
      </c>
      <c r="T378" s="103">
        <v>2800679</v>
      </c>
      <c r="U378" s="103">
        <v>6901324</v>
      </c>
      <c r="V378" s="103">
        <v>66250348</v>
      </c>
      <c r="W378" s="103">
        <v>161600514</v>
      </c>
      <c r="X378" s="103">
        <f t="shared" si="65"/>
        <v>5404734.2122011036</v>
      </c>
      <c r="Y378" s="103">
        <f t="shared" si="66"/>
        <v>66293770.170000002</v>
      </c>
      <c r="Z378" s="103">
        <f t="shared" si="67"/>
        <v>2760790</v>
      </c>
      <c r="AA378" s="103">
        <f t="shared" si="68"/>
        <v>161600514</v>
      </c>
      <c r="AB378" s="106">
        <f t="shared" si="69"/>
        <v>8.1527030342994647E-2</v>
      </c>
      <c r="AC378" s="106">
        <f t="shared" si="70"/>
        <v>1.7084042195558858E-2</v>
      </c>
      <c r="AD378" s="107">
        <f t="shared" si="71"/>
        <v>9.8611072538553501E-2</v>
      </c>
    </row>
    <row r="379" spans="2:30" x14ac:dyDescent="0.2">
      <c r="B379" s="102" t="s">
        <v>1163</v>
      </c>
      <c r="C379" s="48" t="s">
        <v>1164</v>
      </c>
      <c r="D379" s="48" t="str">
        <f t="shared" si="62"/>
        <v>No</v>
      </c>
      <c r="E379" s="103">
        <v>0</v>
      </c>
      <c r="F379" s="103">
        <v>0</v>
      </c>
      <c r="G379" s="103">
        <v>0</v>
      </c>
      <c r="H379" s="103">
        <v>0</v>
      </c>
      <c r="I379" s="103">
        <v>0</v>
      </c>
      <c r="J379" s="103">
        <v>0</v>
      </c>
      <c r="K379" s="103">
        <f t="shared" si="63"/>
        <v>0</v>
      </c>
      <c r="L379" s="104">
        <f t="shared" si="64"/>
        <v>0</v>
      </c>
      <c r="M379" s="105">
        <v>91197.48</v>
      </c>
      <c r="N379" s="105">
        <v>0</v>
      </c>
      <c r="O379" s="105">
        <v>0</v>
      </c>
      <c r="P379" s="105">
        <v>0</v>
      </c>
      <c r="Q379" s="105">
        <v>0</v>
      </c>
      <c r="R379" s="104">
        <f t="shared" si="60"/>
        <v>91197.48</v>
      </c>
      <c r="S379" s="105">
        <f t="shared" si="61"/>
        <v>91197.48</v>
      </c>
      <c r="T379" s="103">
        <v>0</v>
      </c>
      <c r="U379" s="103">
        <v>0</v>
      </c>
      <c r="V379" s="103">
        <v>1050657</v>
      </c>
      <c r="W379" s="103">
        <v>4664839</v>
      </c>
      <c r="X379" s="103">
        <f t="shared" si="65"/>
        <v>91197.48</v>
      </c>
      <c r="Y379" s="103">
        <f t="shared" si="66"/>
        <v>1050657</v>
      </c>
      <c r="Z379" s="103">
        <f t="shared" si="67"/>
        <v>0</v>
      </c>
      <c r="AA379" s="103">
        <f t="shared" si="68"/>
        <v>4664839</v>
      </c>
      <c r="AB379" s="106">
        <f t="shared" si="69"/>
        <v>8.6800430587717969E-2</v>
      </c>
      <c r="AC379" s="106">
        <f t="shared" si="70"/>
        <v>0</v>
      </c>
      <c r="AD379" s="107">
        <f t="shared" si="71"/>
        <v>8.6800430587717969E-2</v>
      </c>
    </row>
    <row r="380" spans="2:30" x14ac:dyDescent="0.2">
      <c r="B380" s="102" t="s">
        <v>1166</v>
      </c>
      <c r="C380" s="48" t="s">
        <v>439</v>
      </c>
      <c r="D380" s="48" t="str">
        <f t="shared" si="62"/>
        <v>Yes</v>
      </c>
      <c r="E380" s="103">
        <v>0</v>
      </c>
      <c r="F380" s="103">
        <v>0</v>
      </c>
      <c r="G380" s="103">
        <v>0</v>
      </c>
      <c r="H380" s="103">
        <v>0</v>
      </c>
      <c r="I380" s="103">
        <v>0</v>
      </c>
      <c r="J380" s="103">
        <v>0</v>
      </c>
      <c r="K380" s="103">
        <f t="shared" si="63"/>
        <v>0</v>
      </c>
      <c r="L380" s="104">
        <f t="shared" si="64"/>
        <v>0</v>
      </c>
      <c r="M380" s="105">
        <v>0</v>
      </c>
      <c r="N380" s="105">
        <v>2341.0299999999997</v>
      </c>
      <c r="O380" s="105">
        <v>0</v>
      </c>
      <c r="P380" s="105">
        <v>0</v>
      </c>
      <c r="Q380" s="105">
        <v>0</v>
      </c>
      <c r="R380" s="104">
        <f t="shared" si="60"/>
        <v>0</v>
      </c>
      <c r="S380" s="105">
        <f t="shared" si="61"/>
        <v>2341.0299999999997</v>
      </c>
      <c r="T380" s="103">
        <v>9362393</v>
      </c>
      <c r="U380" s="103">
        <v>237052</v>
      </c>
      <c r="V380" s="103">
        <v>9733491</v>
      </c>
      <c r="W380" s="103">
        <v>10863574</v>
      </c>
      <c r="X380" s="103">
        <f t="shared" si="65"/>
        <v>2341.0299999999997</v>
      </c>
      <c r="Y380" s="103">
        <f t="shared" si="66"/>
        <v>9733491</v>
      </c>
      <c r="Z380" s="103">
        <f t="shared" si="67"/>
        <v>9362393</v>
      </c>
      <c r="AA380" s="103">
        <f t="shared" si="68"/>
        <v>10863574</v>
      </c>
      <c r="AB380" s="106">
        <f t="shared" si="69"/>
        <v>2.4051288484265302E-4</v>
      </c>
      <c r="AC380" s="106">
        <f t="shared" si="70"/>
        <v>0.86181518163359494</v>
      </c>
      <c r="AD380" s="107">
        <f t="shared" si="71"/>
        <v>0.86205569451843755</v>
      </c>
    </row>
    <row r="381" spans="2:30" x14ac:dyDescent="0.2">
      <c r="B381" s="102" t="s">
        <v>1168</v>
      </c>
      <c r="C381" s="48" t="s">
        <v>1169</v>
      </c>
      <c r="D381" s="48" t="str">
        <f t="shared" si="62"/>
        <v>Yes</v>
      </c>
      <c r="E381" s="103">
        <v>21172906</v>
      </c>
      <c r="F381" s="103">
        <v>0</v>
      </c>
      <c r="G381" s="103">
        <v>0</v>
      </c>
      <c r="H381" s="103">
        <v>0</v>
      </c>
      <c r="I381" s="103">
        <v>0</v>
      </c>
      <c r="J381" s="103">
        <v>0</v>
      </c>
      <c r="K381" s="103">
        <f t="shared" si="63"/>
        <v>21172906</v>
      </c>
      <c r="L381" s="104">
        <f t="shared" si="64"/>
        <v>21172906</v>
      </c>
      <c r="M381" s="105">
        <v>0</v>
      </c>
      <c r="N381" s="105">
        <v>0</v>
      </c>
      <c r="O381" s="105">
        <v>0</v>
      </c>
      <c r="P381" s="105">
        <v>0</v>
      </c>
      <c r="Q381" s="105">
        <v>0</v>
      </c>
      <c r="R381" s="104">
        <f t="shared" si="60"/>
        <v>0</v>
      </c>
      <c r="S381" s="105">
        <f t="shared" si="61"/>
        <v>0</v>
      </c>
      <c r="T381" s="103">
        <v>11697075</v>
      </c>
      <c r="U381" s="103">
        <v>0</v>
      </c>
      <c r="V381" s="103">
        <v>14343390</v>
      </c>
      <c r="W381" s="103">
        <v>14343320</v>
      </c>
      <c r="X381" s="103">
        <f t="shared" si="65"/>
        <v>21172906</v>
      </c>
      <c r="Y381" s="103">
        <f t="shared" si="66"/>
        <v>35516296</v>
      </c>
      <c r="Z381" s="103">
        <f t="shared" si="67"/>
        <v>-9475831</v>
      </c>
      <c r="AA381" s="103">
        <f t="shared" si="68"/>
        <v>14343320</v>
      </c>
      <c r="AB381" s="106">
        <f t="shared" si="69"/>
        <v>0.5961462310146306</v>
      </c>
      <c r="AC381" s="106">
        <f t="shared" si="70"/>
        <v>0</v>
      </c>
      <c r="AD381" s="107">
        <f t="shared" si="71"/>
        <v>0.5961462310146306</v>
      </c>
    </row>
    <row r="382" spans="2:30" x14ac:dyDescent="0.2">
      <c r="B382" s="102" t="s">
        <v>1171</v>
      </c>
      <c r="C382" s="48" t="s">
        <v>963</v>
      </c>
      <c r="D382" s="48" t="str">
        <f t="shared" si="62"/>
        <v>No</v>
      </c>
      <c r="E382" s="103">
        <v>0</v>
      </c>
      <c r="F382" s="103">
        <v>0</v>
      </c>
      <c r="G382" s="103">
        <v>253555</v>
      </c>
      <c r="H382" s="103">
        <v>0</v>
      </c>
      <c r="I382" s="103">
        <v>54473.279999999999</v>
      </c>
      <c r="J382" s="103">
        <v>0</v>
      </c>
      <c r="K382" s="103">
        <f t="shared" si="63"/>
        <v>308028.28000000003</v>
      </c>
      <c r="L382" s="104">
        <f t="shared" si="64"/>
        <v>308028.28000000003</v>
      </c>
      <c r="M382" s="105">
        <v>5892.7</v>
      </c>
      <c r="N382" s="105">
        <v>18922.330000000002</v>
      </c>
      <c r="O382" s="105">
        <v>0</v>
      </c>
      <c r="P382" s="105">
        <v>0</v>
      </c>
      <c r="Q382" s="105">
        <v>0</v>
      </c>
      <c r="R382" s="104">
        <f t="shared" si="60"/>
        <v>5892.7</v>
      </c>
      <c r="S382" s="105">
        <f t="shared" si="61"/>
        <v>24815.030000000002</v>
      </c>
      <c r="T382" s="103">
        <v>4893087</v>
      </c>
      <c r="U382" s="103">
        <v>7903483</v>
      </c>
      <c r="V382" s="103">
        <v>31674359</v>
      </c>
      <c r="W382" s="103">
        <v>73046156</v>
      </c>
      <c r="X382" s="103">
        <f t="shared" si="65"/>
        <v>332843.31000000006</v>
      </c>
      <c r="Y382" s="103">
        <f t="shared" si="66"/>
        <v>31982387.280000001</v>
      </c>
      <c r="Z382" s="103">
        <f t="shared" si="67"/>
        <v>4585058.72</v>
      </c>
      <c r="AA382" s="103">
        <f t="shared" si="68"/>
        <v>73046156</v>
      </c>
      <c r="AB382" s="106">
        <f t="shared" si="69"/>
        <v>1.0407081469122902E-2</v>
      </c>
      <c r="AC382" s="106">
        <f t="shared" si="70"/>
        <v>6.2769336144122348E-2</v>
      </c>
      <c r="AD382" s="107">
        <f t="shared" si="71"/>
        <v>7.3176417613245254E-2</v>
      </c>
    </row>
    <row r="383" spans="2:30" x14ac:dyDescent="0.2">
      <c r="B383" s="102" t="s">
        <v>1173</v>
      </c>
      <c r="C383" s="48" t="s">
        <v>439</v>
      </c>
      <c r="D383" s="48" t="str">
        <f t="shared" si="62"/>
        <v>No</v>
      </c>
      <c r="E383" s="103">
        <v>0</v>
      </c>
      <c r="F383" s="103">
        <v>0</v>
      </c>
      <c r="G383" s="103">
        <v>0</v>
      </c>
      <c r="H383" s="103">
        <v>0</v>
      </c>
      <c r="I383" s="103">
        <v>0</v>
      </c>
      <c r="J383" s="103">
        <v>0</v>
      </c>
      <c r="K383" s="103">
        <f t="shared" si="63"/>
        <v>0</v>
      </c>
      <c r="L383" s="104">
        <f t="shared" si="64"/>
        <v>0</v>
      </c>
      <c r="M383" s="105">
        <v>0</v>
      </c>
      <c r="N383" s="105">
        <v>1374.26</v>
      </c>
      <c r="O383" s="105">
        <v>0</v>
      </c>
      <c r="P383" s="105">
        <v>0</v>
      </c>
      <c r="Q383" s="105">
        <v>0</v>
      </c>
      <c r="R383" s="104">
        <f t="shared" si="60"/>
        <v>0</v>
      </c>
      <c r="S383" s="105">
        <f t="shared" si="61"/>
        <v>1374.26</v>
      </c>
      <c r="T383" s="103">
        <v>1396314.22</v>
      </c>
      <c r="U383" s="103">
        <v>757518.22</v>
      </c>
      <c r="V383" s="103">
        <v>11467439</v>
      </c>
      <c r="W383" s="103">
        <v>6406626</v>
      </c>
      <c r="X383" s="103">
        <f t="shared" si="65"/>
        <v>1374.26</v>
      </c>
      <c r="Y383" s="103">
        <f t="shared" si="66"/>
        <v>11467439</v>
      </c>
      <c r="Z383" s="103">
        <f t="shared" si="67"/>
        <v>1396314.22</v>
      </c>
      <c r="AA383" s="103">
        <f t="shared" si="68"/>
        <v>6406626</v>
      </c>
      <c r="AB383" s="106">
        <f t="shared" si="69"/>
        <v>1.1984018402016352E-4</v>
      </c>
      <c r="AC383" s="106">
        <f t="shared" si="70"/>
        <v>0.21794845211816641</v>
      </c>
      <c r="AD383" s="107">
        <f t="shared" si="71"/>
        <v>0.21806829230218658</v>
      </c>
    </row>
    <row r="384" spans="2:30" x14ac:dyDescent="0.2">
      <c r="B384" s="102" t="s">
        <v>1175</v>
      </c>
      <c r="C384" s="48" t="s">
        <v>1176</v>
      </c>
      <c r="D384" s="48" t="str">
        <f>IF(AD384&gt;25%,"Yes","No")</f>
        <v>No</v>
      </c>
      <c r="E384" s="103">
        <v>0</v>
      </c>
      <c r="F384" s="103">
        <v>0</v>
      </c>
      <c r="G384" s="103">
        <v>0</v>
      </c>
      <c r="H384" s="103">
        <v>0</v>
      </c>
      <c r="I384" s="103">
        <v>0</v>
      </c>
      <c r="J384" s="103">
        <v>0</v>
      </c>
      <c r="K384" s="103">
        <f t="shared" si="63"/>
        <v>0</v>
      </c>
      <c r="L384" s="104">
        <f t="shared" si="64"/>
        <v>0</v>
      </c>
      <c r="M384" s="105">
        <v>-39428.69</v>
      </c>
      <c r="N384" s="105">
        <v>28779.26</v>
      </c>
      <c r="O384" s="105">
        <v>-39428.685645370497</v>
      </c>
      <c r="P384" s="105">
        <v>0</v>
      </c>
      <c r="Q384" s="105">
        <v>0</v>
      </c>
      <c r="R384" s="104">
        <f t="shared" si="60"/>
        <v>-4.3546295055421069E-3</v>
      </c>
      <c r="S384" s="105">
        <f t="shared" si="61"/>
        <v>28779.255645370493</v>
      </c>
      <c r="T384" s="103">
        <v>0</v>
      </c>
      <c r="U384" s="103">
        <v>0</v>
      </c>
      <c r="V384" s="103">
        <v>4360982</v>
      </c>
      <c r="W384" s="103">
        <v>996632</v>
      </c>
      <c r="X384" s="103">
        <f t="shared" si="65"/>
        <v>28779.255645370493</v>
      </c>
      <c r="Y384" s="103">
        <f t="shared" si="66"/>
        <v>4360982</v>
      </c>
      <c r="Z384" s="103">
        <f t="shared" si="67"/>
        <v>0</v>
      </c>
      <c r="AA384" s="103">
        <f t="shared" si="68"/>
        <v>996632</v>
      </c>
      <c r="AB384" s="106">
        <f t="shared" si="69"/>
        <v>6.5992603604808492E-3</v>
      </c>
      <c r="AC384" s="106">
        <f t="shared" si="70"/>
        <v>0</v>
      </c>
      <c r="AD384" s="107">
        <f t="shared" si="71"/>
        <v>6.5992603604808492E-3</v>
      </c>
    </row>
  </sheetData>
  <autoFilter ref="A1:AF384" xr:uid="{6569677D-F1DF-4E3A-84C4-BF7D6EC924DB}"/>
  <conditionalFormatting sqref="B1:B1048576">
    <cfRule type="duplicateValues" dxfId="10" priority="1"/>
    <cfRule type="duplicateValues" dxfId="9" priority="2"/>
  </conditionalFormatting>
  <pageMargins left="0.2" right="0.2" top="0.75" bottom="0.25" header="0.3" footer="0.51180555555555496"/>
  <pageSetup firstPageNumber="0" fitToHeight="0" orientation="landscape" horizontalDpi="300" verticalDpi="300"/>
  <headerFooter>
    <oddHeader>&amp;C&amp;A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6D7FA-0014-4F53-955A-15C544BF6CC7}">
  <sheetPr>
    <tabColor rgb="FFC00000"/>
    <pageSetUpPr fitToPage="1"/>
  </sheetPr>
  <dimension ref="A1:AMK544"/>
  <sheetViews>
    <sheetView zoomScale="80" zoomScaleNormal="80" workbookViewId="0">
      <pane ySplit="9" topLeftCell="A10" activePane="bottomLeft" state="frozen"/>
      <selection activeCell="O548" sqref="O548"/>
      <selection pane="bottomLeft" activeCell="M24" sqref="M24"/>
    </sheetView>
  </sheetViews>
  <sheetFormatPr defaultColWidth="6.19921875" defaultRowHeight="12.75" x14ac:dyDescent="0.2"/>
  <cols>
    <col min="1" max="1" width="6.19921875" style="1"/>
    <col min="2" max="2" width="9.69921875" style="19" customWidth="1"/>
    <col min="3" max="3" width="35.5" style="19" customWidth="1"/>
    <col min="4" max="4" width="9.59765625" style="20" customWidth="1"/>
    <col min="5" max="5" width="12.09765625" style="19" customWidth="1"/>
    <col min="6" max="6" width="13" style="19" customWidth="1"/>
    <col min="7" max="7" width="8.8984375" style="19" customWidth="1"/>
    <col min="8" max="8" width="17.19921875" style="19" customWidth="1"/>
    <col min="9" max="9" width="12.09765625" style="19" customWidth="1"/>
    <col min="10" max="10" width="7.69921875" style="19" customWidth="1"/>
    <col min="11" max="11" width="8.3984375" style="19" customWidth="1"/>
    <col min="12" max="1024" width="6.19921875" style="19" customWidth="1"/>
    <col min="1025" max="1025" width="8.09765625" style="1" customWidth="1"/>
    <col min="1026" max="16384" width="6.19921875" style="1"/>
  </cols>
  <sheetData>
    <row r="1" spans="2:12 1025:1025" x14ac:dyDescent="0.2">
      <c r="F1" s="119" t="s">
        <v>1542</v>
      </c>
      <c r="G1" s="120"/>
      <c r="H1" s="120"/>
      <c r="I1" s="120"/>
      <c r="J1" s="52">
        <v>5508.2567132710537</v>
      </c>
    </row>
    <row r="2" spans="2:12 1025:1025" x14ac:dyDescent="0.2">
      <c r="F2" s="121" t="s">
        <v>1543</v>
      </c>
      <c r="G2" s="122"/>
      <c r="H2" s="122"/>
      <c r="I2" s="122"/>
      <c r="J2" s="53">
        <v>12852.832184895429</v>
      </c>
    </row>
    <row r="3" spans="2:12 1025:1025" x14ac:dyDescent="0.2">
      <c r="F3" s="121" t="s">
        <v>1544</v>
      </c>
      <c r="G3" s="122"/>
      <c r="H3" s="122"/>
      <c r="I3" s="122"/>
      <c r="J3" s="53">
        <v>18361.088898166483</v>
      </c>
    </row>
    <row r="4" spans="2:12 1025:1025" x14ac:dyDescent="0.2">
      <c r="F4" s="40"/>
      <c r="I4" s="54"/>
      <c r="J4" s="53"/>
    </row>
    <row r="5" spans="2:12 1025:1025" x14ac:dyDescent="0.2">
      <c r="F5" s="121" t="s">
        <v>1545</v>
      </c>
      <c r="G5" s="122"/>
      <c r="H5" s="122"/>
      <c r="I5" s="122"/>
      <c r="J5" s="53">
        <v>1952.4445198962917</v>
      </c>
    </row>
    <row r="6" spans="2:12 1025:1025" ht="30" customHeight="1" x14ac:dyDescent="0.2">
      <c r="F6" s="129" t="s">
        <v>1546</v>
      </c>
      <c r="G6" s="130"/>
      <c r="H6" s="130"/>
      <c r="I6" s="130"/>
      <c r="J6" s="53">
        <v>4227.3991432057828</v>
      </c>
    </row>
    <row r="7" spans="2:12 1025:1025" ht="13.5" thickBot="1" x14ac:dyDescent="0.25">
      <c r="F7" s="127" t="s">
        <v>1547</v>
      </c>
      <c r="G7" s="128"/>
      <c r="H7" s="128"/>
      <c r="I7" s="128"/>
      <c r="J7" s="55">
        <v>4325.8905641714518</v>
      </c>
    </row>
    <row r="8" spans="2:12 1025:1025" x14ac:dyDescent="0.2">
      <c r="C8" s="25" t="str">
        <f>"Applicants: "&amp;COUNTA(B:B)-1</f>
        <v>Applicants: 383</v>
      </c>
      <c r="E8" s="20"/>
      <c r="F8" s="20"/>
      <c r="G8" s="20"/>
      <c r="H8" s="20"/>
      <c r="I8" s="20"/>
    </row>
    <row r="9" spans="2:12 1025:1025" ht="57.2" customHeight="1" x14ac:dyDescent="0.2">
      <c r="B9" s="68" t="s">
        <v>1</v>
      </c>
      <c r="C9" s="25" t="s">
        <v>2</v>
      </c>
      <c r="D9" s="25" t="s">
        <v>16</v>
      </c>
      <c r="E9" s="25" t="s">
        <v>1181</v>
      </c>
      <c r="F9" s="25" t="s">
        <v>1184</v>
      </c>
      <c r="G9" s="25" t="s">
        <v>1548</v>
      </c>
      <c r="H9" s="25" t="s">
        <v>1549</v>
      </c>
      <c r="I9" s="25" t="s">
        <v>1550</v>
      </c>
      <c r="L9" s="56"/>
    </row>
    <row r="10" spans="2:12 1025:1025" s="19" customFormat="1" x14ac:dyDescent="0.2">
      <c r="B10" s="27" t="s">
        <v>27</v>
      </c>
      <c r="C10" s="28" t="s">
        <v>28</v>
      </c>
      <c r="D10" s="29" t="s">
        <v>33</v>
      </c>
      <c r="E10" s="111">
        <v>8517</v>
      </c>
      <c r="F10" s="111">
        <v>188</v>
      </c>
      <c r="G10" s="32">
        <v>128</v>
      </c>
      <c r="H10" s="32">
        <f>F10-G10</f>
        <v>60</v>
      </c>
      <c r="I10" s="57" t="str">
        <f>IF(OR(AND(E10&gt;290000,H10&gt;=$J$3),AND(E10&lt;=290000,H10&gt;=$J$7)),"Yes","No")</f>
        <v>No</v>
      </c>
      <c r="AMK10" s="1"/>
    </row>
    <row r="11" spans="2:12 1025:1025" s="19" customFormat="1" x14ac:dyDescent="0.2">
      <c r="B11" s="27" t="s">
        <v>38</v>
      </c>
      <c r="C11" s="28" t="s">
        <v>39</v>
      </c>
      <c r="D11" s="29" t="s">
        <v>41</v>
      </c>
      <c r="E11" s="111">
        <v>31861</v>
      </c>
      <c r="F11" s="111">
        <v>1219</v>
      </c>
      <c r="G11" s="32">
        <v>416</v>
      </c>
      <c r="H11" s="32">
        <f t="shared" ref="H11:H74" si="0">F11-G11</f>
        <v>803</v>
      </c>
      <c r="I11" s="57" t="str">
        <f t="shared" ref="I11:I74" si="1">IF(OR(AND(E11&gt;290000,H11&gt;=$J$3),AND(E11&lt;=290000,H11&gt;=$J$7)),"Yes","No")</f>
        <v>No</v>
      </c>
      <c r="AMK11" s="1"/>
    </row>
    <row r="12" spans="2:12 1025:1025" s="19" customFormat="1" x14ac:dyDescent="0.2">
      <c r="B12" s="27" t="s">
        <v>42</v>
      </c>
      <c r="C12" s="28" t="s">
        <v>43</v>
      </c>
      <c r="D12" s="29" t="s">
        <v>45</v>
      </c>
      <c r="E12" s="111">
        <v>4092459</v>
      </c>
      <c r="F12" s="111">
        <v>22656</v>
      </c>
      <c r="G12" s="32">
        <v>3636</v>
      </c>
      <c r="H12" s="32">
        <f t="shared" si="0"/>
        <v>19020</v>
      </c>
      <c r="I12" s="57" t="str">
        <f t="shared" si="1"/>
        <v>Yes</v>
      </c>
      <c r="AMK12" s="1"/>
    </row>
    <row r="13" spans="2:12 1025:1025" s="19" customFormat="1" x14ac:dyDescent="0.2">
      <c r="B13" s="27" t="s">
        <v>46</v>
      </c>
      <c r="C13" s="28" t="s">
        <v>47</v>
      </c>
      <c r="D13" s="29" t="s">
        <v>45</v>
      </c>
      <c r="E13" s="111">
        <v>4092459</v>
      </c>
      <c r="F13" s="111">
        <v>103163</v>
      </c>
      <c r="G13" s="32">
        <v>19225</v>
      </c>
      <c r="H13" s="32">
        <f t="shared" si="0"/>
        <v>83938</v>
      </c>
      <c r="I13" s="57" t="str">
        <f t="shared" si="1"/>
        <v>Yes</v>
      </c>
      <c r="K13" s="56"/>
      <c r="AMK13" s="1"/>
    </row>
    <row r="14" spans="2:12 1025:1025" s="19" customFormat="1" x14ac:dyDescent="0.2">
      <c r="B14" s="27" t="s">
        <v>48</v>
      </c>
      <c r="C14" s="28" t="s">
        <v>49</v>
      </c>
      <c r="D14" s="29" t="s">
        <v>50</v>
      </c>
      <c r="E14" s="111">
        <v>455746</v>
      </c>
      <c r="F14" s="111">
        <v>13607</v>
      </c>
      <c r="G14" s="32">
        <v>2675</v>
      </c>
      <c r="H14" s="32">
        <f t="shared" si="0"/>
        <v>10932</v>
      </c>
      <c r="I14" s="57" t="str">
        <f t="shared" si="1"/>
        <v>No</v>
      </c>
      <c r="K14" s="56"/>
      <c r="AMK14" s="1"/>
    </row>
    <row r="15" spans="2:12 1025:1025" s="19" customFormat="1" x14ac:dyDescent="0.2">
      <c r="B15" s="27" t="s">
        <v>51</v>
      </c>
      <c r="C15" s="28" t="s">
        <v>52</v>
      </c>
      <c r="D15" s="29" t="s">
        <v>54</v>
      </c>
      <c r="E15" s="111">
        <v>1714773</v>
      </c>
      <c r="F15" s="111">
        <v>24450</v>
      </c>
      <c r="G15" s="32">
        <v>41</v>
      </c>
      <c r="H15" s="32">
        <f t="shared" si="0"/>
        <v>24409</v>
      </c>
      <c r="I15" s="57" t="str">
        <f t="shared" si="1"/>
        <v>Yes</v>
      </c>
      <c r="AMK15" s="1"/>
    </row>
    <row r="16" spans="2:12 1025:1025" s="19" customFormat="1" x14ac:dyDescent="0.2">
      <c r="B16" s="27" t="s">
        <v>56</v>
      </c>
      <c r="C16" s="28" t="s">
        <v>52</v>
      </c>
      <c r="D16" s="29" t="s">
        <v>54</v>
      </c>
      <c r="E16" s="111">
        <v>1714773</v>
      </c>
      <c r="F16" s="111">
        <v>17161</v>
      </c>
      <c r="G16" s="32">
        <v>5519</v>
      </c>
      <c r="H16" s="32">
        <f t="shared" si="0"/>
        <v>11642</v>
      </c>
      <c r="I16" s="57" t="str">
        <f t="shared" si="1"/>
        <v>No</v>
      </c>
      <c r="AMK16" s="1"/>
    </row>
    <row r="17" spans="2:9 1025:1025" s="19" customFormat="1" x14ac:dyDescent="0.2">
      <c r="B17" s="27" t="s">
        <v>59</v>
      </c>
      <c r="C17" s="28" t="s">
        <v>60</v>
      </c>
      <c r="D17" s="29" t="s">
        <v>62</v>
      </c>
      <c r="E17" s="111">
        <v>2368139</v>
      </c>
      <c r="F17" s="111">
        <v>26163</v>
      </c>
      <c r="G17" s="32">
        <v>5641</v>
      </c>
      <c r="H17" s="32">
        <f t="shared" si="0"/>
        <v>20522</v>
      </c>
      <c r="I17" s="57" t="str">
        <f t="shared" si="1"/>
        <v>Yes</v>
      </c>
      <c r="AMK17" s="1"/>
    </row>
    <row r="18" spans="2:9 1025:1025" s="19" customFormat="1" x14ac:dyDescent="0.2">
      <c r="B18" s="27" t="s">
        <v>63</v>
      </c>
      <c r="C18" s="28" t="s">
        <v>64</v>
      </c>
      <c r="D18" s="29" t="s">
        <v>45</v>
      </c>
      <c r="E18" s="111">
        <v>4092459</v>
      </c>
      <c r="F18" s="111">
        <v>21425</v>
      </c>
      <c r="G18" s="32">
        <v>3740</v>
      </c>
      <c r="H18" s="32">
        <f t="shared" si="0"/>
        <v>17685</v>
      </c>
      <c r="I18" s="57" t="str">
        <f t="shared" si="1"/>
        <v>No</v>
      </c>
      <c r="AMK18" s="1"/>
    </row>
    <row r="19" spans="2:9 1025:1025" s="19" customFormat="1" x14ac:dyDescent="0.2">
      <c r="B19" s="27" t="s">
        <v>65</v>
      </c>
      <c r="C19" s="28" t="s">
        <v>66</v>
      </c>
      <c r="D19" s="29" t="s">
        <v>62</v>
      </c>
      <c r="E19" s="111">
        <v>2368139</v>
      </c>
      <c r="F19" s="111">
        <v>44690</v>
      </c>
      <c r="G19" s="32">
        <v>6036</v>
      </c>
      <c r="H19" s="32">
        <f t="shared" si="0"/>
        <v>38654</v>
      </c>
      <c r="I19" s="57" t="str">
        <f t="shared" si="1"/>
        <v>Yes</v>
      </c>
      <c r="AMK19" s="1"/>
    </row>
    <row r="20" spans="2:9 1025:1025" s="19" customFormat="1" x14ac:dyDescent="0.2">
      <c r="B20" s="27" t="s">
        <v>68</v>
      </c>
      <c r="C20" s="28" t="s">
        <v>69</v>
      </c>
      <c r="D20" s="29" t="s">
        <v>71</v>
      </c>
      <c r="E20" s="111">
        <v>406220</v>
      </c>
      <c r="F20" s="111">
        <v>16538</v>
      </c>
      <c r="G20" s="32">
        <v>5039</v>
      </c>
      <c r="H20" s="32">
        <f t="shared" si="0"/>
        <v>11499</v>
      </c>
      <c r="I20" s="57" t="str">
        <f t="shared" si="1"/>
        <v>No</v>
      </c>
      <c r="AMK20" s="1"/>
    </row>
    <row r="21" spans="2:9 1025:1025" s="19" customFormat="1" x14ac:dyDescent="0.2">
      <c r="B21" s="27" t="s">
        <v>72</v>
      </c>
      <c r="C21" s="28" t="s">
        <v>73</v>
      </c>
      <c r="D21" s="29" t="s">
        <v>74</v>
      </c>
      <c r="E21" s="111">
        <v>1809034</v>
      </c>
      <c r="F21" s="111">
        <v>29330</v>
      </c>
      <c r="G21" s="32">
        <v>4742</v>
      </c>
      <c r="H21" s="32">
        <f t="shared" si="0"/>
        <v>24588</v>
      </c>
      <c r="I21" s="57" t="str">
        <f t="shared" si="1"/>
        <v>Yes</v>
      </c>
      <c r="AMK21" s="1"/>
    </row>
    <row r="22" spans="2:9 1025:1025" s="19" customFormat="1" x14ac:dyDescent="0.2">
      <c r="B22" s="27" t="s">
        <v>75</v>
      </c>
      <c r="C22" s="28" t="s">
        <v>76</v>
      </c>
      <c r="D22" s="29" t="s">
        <v>77</v>
      </c>
      <c r="E22" s="111">
        <v>422679</v>
      </c>
      <c r="F22" s="111">
        <v>5128</v>
      </c>
      <c r="G22" s="32">
        <v>1236</v>
      </c>
      <c r="H22" s="32">
        <f t="shared" si="0"/>
        <v>3892</v>
      </c>
      <c r="I22" s="57" t="str">
        <f t="shared" si="1"/>
        <v>No</v>
      </c>
      <c r="AMK22" s="1"/>
    </row>
    <row r="23" spans="2:9 1025:1025" s="19" customFormat="1" x14ac:dyDescent="0.2">
      <c r="B23" s="27" t="s">
        <v>78</v>
      </c>
      <c r="C23" s="28" t="s">
        <v>79</v>
      </c>
      <c r="D23" s="29" t="s">
        <v>81</v>
      </c>
      <c r="E23" s="111">
        <v>78337</v>
      </c>
      <c r="F23" s="111">
        <v>6988</v>
      </c>
      <c r="G23" s="32">
        <v>1575</v>
      </c>
      <c r="H23" s="32">
        <f t="shared" si="0"/>
        <v>5413</v>
      </c>
      <c r="I23" s="57" t="str">
        <f t="shared" si="1"/>
        <v>Yes</v>
      </c>
      <c r="AMK23" s="1"/>
    </row>
    <row r="24" spans="2:9 1025:1025" s="19" customFormat="1" x14ac:dyDescent="0.2">
      <c r="B24" s="27" t="s">
        <v>82</v>
      </c>
      <c r="C24" s="28" t="s">
        <v>83</v>
      </c>
      <c r="D24" s="29" t="s">
        <v>85</v>
      </c>
      <c r="E24" s="111">
        <v>662614</v>
      </c>
      <c r="F24" s="111">
        <v>9064</v>
      </c>
      <c r="G24" s="32">
        <v>1782</v>
      </c>
      <c r="H24" s="32">
        <f t="shared" si="0"/>
        <v>7282</v>
      </c>
      <c r="I24" s="57" t="str">
        <f t="shared" si="1"/>
        <v>No</v>
      </c>
      <c r="AMK24" s="1"/>
    </row>
    <row r="25" spans="2:9 1025:1025" s="19" customFormat="1" x14ac:dyDescent="0.2">
      <c r="B25" s="27" t="s">
        <v>87</v>
      </c>
      <c r="C25" s="28" t="s">
        <v>88</v>
      </c>
      <c r="D25" s="29" t="s">
        <v>90</v>
      </c>
      <c r="E25" s="111">
        <v>340223</v>
      </c>
      <c r="F25" s="111">
        <v>31873</v>
      </c>
      <c r="G25" s="32">
        <v>3638</v>
      </c>
      <c r="H25" s="32">
        <f t="shared" si="0"/>
        <v>28235</v>
      </c>
      <c r="I25" s="57" t="str">
        <f t="shared" si="1"/>
        <v>Yes</v>
      </c>
      <c r="AMK25" s="1"/>
    </row>
    <row r="26" spans="2:9 1025:1025" s="19" customFormat="1" x14ac:dyDescent="0.2">
      <c r="B26" s="27" t="s">
        <v>91</v>
      </c>
      <c r="C26" s="28" t="s">
        <v>92</v>
      </c>
      <c r="D26" s="29" t="s">
        <v>93</v>
      </c>
      <c r="E26" s="111">
        <v>92565</v>
      </c>
      <c r="F26" s="111">
        <v>16411</v>
      </c>
      <c r="G26" s="32">
        <v>2707</v>
      </c>
      <c r="H26" s="32">
        <f t="shared" si="0"/>
        <v>13704</v>
      </c>
      <c r="I26" s="57" t="str">
        <f t="shared" si="1"/>
        <v>Yes</v>
      </c>
      <c r="AMK26" s="1"/>
    </row>
    <row r="27" spans="2:9 1025:1025" s="19" customFormat="1" x14ac:dyDescent="0.2">
      <c r="B27" s="27" t="s">
        <v>94</v>
      </c>
      <c r="C27" s="28" t="s">
        <v>95</v>
      </c>
      <c r="D27" s="29" t="s">
        <v>45</v>
      </c>
      <c r="E27" s="111">
        <v>4092459</v>
      </c>
      <c r="F27" s="111">
        <v>193</v>
      </c>
      <c r="G27" s="32">
        <v>87</v>
      </c>
      <c r="H27" s="32">
        <f t="shared" si="0"/>
        <v>106</v>
      </c>
      <c r="I27" s="57" t="str">
        <f t="shared" si="1"/>
        <v>No</v>
      </c>
      <c r="AMK27" s="1"/>
    </row>
    <row r="28" spans="2:9 1025:1025" s="19" customFormat="1" x14ac:dyDescent="0.2">
      <c r="B28" s="27" t="s">
        <v>96</v>
      </c>
      <c r="C28" s="28" t="s">
        <v>97</v>
      </c>
      <c r="D28" s="29" t="s">
        <v>62</v>
      </c>
      <c r="E28" s="111">
        <v>2368139</v>
      </c>
      <c r="F28" s="111">
        <v>6365</v>
      </c>
      <c r="G28" s="32">
        <v>634</v>
      </c>
      <c r="H28" s="32">
        <f t="shared" si="0"/>
        <v>5731</v>
      </c>
      <c r="I28" s="57" t="str">
        <f t="shared" si="1"/>
        <v>No</v>
      </c>
      <c r="AMK28" s="1"/>
    </row>
    <row r="29" spans="2:9 1025:1025" s="19" customFormat="1" x14ac:dyDescent="0.2">
      <c r="B29" s="27" t="s">
        <v>98</v>
      </c>
      <c r="C29" s="28" t="s">
        <v>99</v>
      </c>
      <c r="D29" s="29" t="s">
        <v>45</v>
      </c>
      <c r="E29" s="111">
        <v>4092459</v>
      </c>
      <c r="F29" s="111">
        <v>76</v>
      </c>
      <c r="G29" s="32">
        <v>53</v>
      </c>
      <c r="H29" s="32">
        <f t="shared" si="0"/>
        <v>23</v>
      </c>
      <c r="I29" s="57" t="str">
        <f t="shared" si="1"/>
        <v>No</v>
      </c>
      <c r="AMK29" s="1"/>
    </row>
    <row r="30" spans="2:9 1025:1025" s="19" customFormat="1" x14ac:dyDescent="0.2">
      <c r="B30" s="69" t="s">
        <v>100</v>
      </c>
      <c r="C30" s="28" t="s">
        <v>101</v>
      </c>
      <c r="D30" s="29" t="s">
        <v>103</v>
      </c>
      <c r="E30" s="111">
        <v>782341</v>
      </c>
      <c r="F30" s="111">
        <v>1775</v>
      </c>
      <c r="G30" s="32">
        <v>411</v>
      </c>
      <c r="H30" s="32">
        <f t="shared" si="0"/>
        <v>1364</v>
      </c>
      <c r="I30" s="57" t="str">
        <f t="shared" si="1"/>
        <v>No</v>
      </c>
      <c r="AMK30" s="1"/>
    </row>
    <row r="31" spans="2:9 1025:1025" s="19" customFormat="1" x14ac:dyDescent="0.2">
      <c r="B31" s="69" t="s">
        <v>104</v>
      </c>
      <c r="C31" s="28" t="s">
        <v>105</v>
      </c>
      <c r="D31" s="29" t="s">
        <v>107</v>
      </c>
      <c r="E31" s="111">
        <v>313166</v>
      </c>
      <c r="F31" s="111">
        <v>70</v>
      </c>
      <c r="G31" s="32">
        <v>0</v>
      </c>
      <c r="H31" s="32">
        <f t="shared" si="0"/>
        <v>70</v>
      </c>
      <c r="I31" s="57" t="str">
        <f t="shared" si="1"/>
        <v>No</v>
      </c>
      <c r="AMK31" s="1"/>
    </row>
    <row r="32" spans="2:9 1025:1025" s="19" customFormat="1" x14ac:dyDescent="0.2">
      <c r="B32" s="69" t="s">
        <v>108</v>
      </c>
      <c r="C32" s="28" t="s">
        <v>109</v>
      </c>
      <c r="D32" s="29" t="s">
        <v>111</v>
      </c>
      <c r="E32" s="111">
        <v>10501</v>
      </c>
      <c r="F32" s="111">
        <v>149</v>
      </c>
      <c r="G32" s="32">
        <v>119</v>
      </c>
      <c r="H32" s="32">
        <f t="shared" si="0"/>
        <v>30</v>
      </c>
      <c r="I32" s="57" t="str">
        <f t="shared" si="1"/>
        <v>No</v>
      </c>
      <c r="AMK32" s="1"/>
    </row>
    <row r="33" spans="1:9 1025:1025" s="19" customFormat="1" x14ac:dyDescent="0.2">
      <c r="B33" s="69" t="s">
        <v>112</v>
      </c>
      <c r="C33" s="28" t="s">
        <v>113</v>
      </c>
      <c r="D33" s="29" t="s">
        <v>115</v>
      </c>
      <c r="E33" s="111">
        <v>13664</v>
      </c>
      <c r="F33" s="111">
        <v>36</v>
      </c>
      <c r="G33" s="32">
        <v>22</v>
      </c>
      <c r="H33" s="32">
        <f t="shared" si="0"/>
        <v>14</v>
      </c>
      <c r="I33" s="57" t="str">
        <f t="shared" si="1"/>
        <v>No</v>
      </c>
      <c r="AMK33" s="1"/>
    </row>
    <row r="34" spans="1:9 1025:1025" s="19" customFormat="1" x14ac:dyDescent="0.2">
      <c r="B34" s="69" t="s">
        <v>116</v>
      </c>
      <c r="C34" s="28" t="s">
        <v>117</v>
      </c>
      <c r="D34" s="29" t="s">
        <v>118</v>
      </c>
      <c r="E34" s="111">
        <v>7383</v>
      </c>
      <c r="F34" s="111">
        <v>31</v>
      </c>
      <c r="G34" s="32">
        <v>17</v>
      </c>
      <c r="H34" s="32">
        <f t="shared" si="0"/>
        <v>14</v>
      </c>
      <c r="I34" s="57" t="str">
        <f t="shared" si="1"/>
        <v>No</v>
      </c>
      <c r="AMK34" s="1"/>
    </row>
    <row r="35" spans="1:9 1025:1025" s="19" customFormat="1" x14ac:dyDescent="0.2">
      <c r="B35" s="69" t="s">
        <v>119</v>
      </c>
      <c r="C35" s="28" t="s">
        <v>120</v>
      </c>
      <c r="D35" s="29" t="s">
        <v>121</v>
      </c>
      <c r="E35" s="111">
        <v>1490</v>
      </c>
      <c r="F35" s="111">
        <v>58</v>
      </c>
      <c r="G35" s="32">
        <v>42</v>
      </c>
      <c r="H35" s="32">
        <f t="shared" si="0"/>
        <v>16</v>
      </c>
      <c r="I35" s="57" t="str">
        <f t="shared" si="1"/>
        <v>No</v>
      </c>
      <c r="AMK35" s="1"/>
    </row>
    <row r="36" spans="1:9 1025:1025" s="19" customFormat="1" x14ac:dyDescent="0.2">
      <c r="B36" s="69" t="s">
        <v>122</v>
      </c>
      <c r="C36" s="28" t="s">
        <v>123</v>
      </c>
      <c r="D36" s="29" t="s">
        <v>125</v>
      </c>
      <c r="E36" s="111">
        <v>35096</v>
      </c>
      <c r="F36" s="111">
        <v>27</v>
      </c>
      <c r="G36" s="32">
        <v>8</v>
      </c>
      <c r="H36" s="32">
        <f t="shared" si="0"/>
        <v>19</v>
      </c>
      <c r="I36" s="57" t="str">
        <f t="shared" si="1"/>
        <v>No</v>
      </c>
      <c r="AMK36" s="1"/>
    </row>
    <row r="37" spans="1:9 1025:1025" s="19" customFormat="1" x14ac:dyDescent="0.2">
      <c r="B37" s="69" t="s">
        <v>126</v>
      </c>
      <c r="C37" s="28" t="s">
        <v>127</v>
      </c>
      <c r="D37" s="29" t="s">
        <v>74</v>
      </c>
      <c r="E37" s="111">
        <v>1809034</v>
      </c>
      <c r="F37" s="111">
        <v>48903</v>
      </c>
      <c r="G37" s="32">
        <v>386</v>
      </c>
      <c r="H37" s="32">
        <f t="shared" si="0"/>
        <v>48517</v>
      </c>
      <c r="I37" s="57" t="str">
        <f t="shared" si="1"/>
        <v>Yes</v>
      </c>
      <c r="AMK37" s="1"/>
    </row>
    <row r="38" spans="1:9 1025:1025" x14ac:dyDescent="0.2">
      <c r="A38" s="19"/>
      <c r="B38" s="69" t="s">
        <v>128</v>
      </c>
      <c r="C38" s="28" t="s">
        <v>129</v>
      </c>
      <c r="D38" s="29" t="s">
        <v>45</v>
      </c>
      <c r="E38" s="111">
        <v>4092459</v>
      </c>
      <c r="F38" s="111">
        <v>4815</v>
      </c>
      <c r="G38" s="32">
        <v>180</v>
      </c>
      <c r="H38" s="32">
        <f t="shared" si="0"/>
        <v>4635</v>
      </c>
      <c r="I38" s="57" t="str">
        <f t="shared" si="1"/>
        <v>No</v>
      </c>
    </row>
    <row r="39" spans="1:9 1025:1025" s="19" customFormat="1" x14ac:dyDescent="0.2">
      <c r="B39" s="69" t="s">
        <v>132</v>
      </c>
      <c r="C39" s="28" t="s">
        <v>133</v>
      </c>
      <c r="D39" s="29" t="s">
        <v>74</v>
      </c>
      <c r="E39" s="111">
        <v>1809034</v>
      </c>
      <c r="F39" s="111">
        <v>13804</v>
      </c>
      <c r="G39" s="32">
        <v>241</v>
      </c>
      <c r="H39" s="32">
        <f t="shared" si="0"/>
        <v>13563</v>
      </c>
      <c r="I39" s="57" t="str">
        <f t="shared" si="1"/>
        <v>No</v>
      </c>
      <c r="AMK39" s="1"/>
    </row>
    <row r="40" spans="1:9 1025:1025" s="19" customFormat="1" x14ac:dyDescent="0.2">
      <c r="B40" s="69" t="s">
        <v>135</v>
      </c>
      <c r="C40" s="28" t="s">
        <v>136</v>
      </c>
      <c r="D40" s="29" t="s">
        <v>137</v>
      </c>
      <c r="E40" s="111">
        <v>1024266</v>
      </c>
      <c r="F40" s="111">
        <v>2179</v>
      </c>
      <c r="G40" s="32">
        <v>0</v>
      </c>
      <c r="H40" s="32">
        <f t="shared" si="0"/>
        <v>2179</v>
      </c>
      <c r="I40" s="57" t="str">
        <f t="shared" si="1"/>
        <v>No</v>
      </c>
      <c r="AMK40" s="1"/>
    </row>
    <row r="41" spans="1:9 1025:1025" s="19" customFormat="1" x14ac:dyDescent="0.2">
      <c r="B41" s="69" t="s">
        <v>138</v>
      </c>
      <c r="C41" s="28" t="s">
        <v>139</v>
      </c>
      <c r="D41" s="29" t="s">
        <v>140</v>
      </c>
      <c r="E41" s="111">
        <v>13535</v>
      </c>
      <c r="F41" s="111">
        <v>6533</v>
      </c>
      <c r="G41" s="32">
        <v>0</v>
      </c>
      <c r="H41" s="32">
        <f t="shared" si="0"/>
        <v>6533</v>
      </c>
      <c r="I41" s="57" t="str">
        <f t="shared" si="1"/>
        <v>Yes</v>
      </c>
      <c r="AMK41" s="1"/>
    </row>
    <row r="42" spans="1:9 1025:1025" s="19" customFormat="1" x14ac:dyDescent="0.2">
      <c r="B42" s="69" t="s">
        <v>141</v>
      </c>
      <c r="C42" s="28" t="s">
        <v>142</v>
      </c>
      <c r="D42" s="29" t="s">
        <v>140</v>
      </c>
      <c r="E42" s="111">
        <v>13535</v>
      </c>
      <c r="F42" s="111">
        <v>2238</v>
      </c>
      <c r="G42" s="32">
        <v>0</v>
      </c>
      <c r="H42" s="32">
        <f t="shared" si="0"/>
        <v>2238</v>
      </c>
      <c r="I42" s="57" t="str">
        <f t="shared" si="1"/>
        <v>No</v>
      </c>
      <c r="AMK42" s="1"/>
    </row>
    <row r="43" spans="1:9 1025:1025" s="19" customFormat="1" x14ac:dyDescent="0.2">
      <c r="B43" s="69" t="s">
        <v>143</v>
      </c>
      <c r="C43" s="28" t="s">
        <v>144</v>
      </c>
      <c r="D43" s="29" t="s">
        <v>45</v>
      </c>
      <c r="E43" s="111">
        <v>4092459</v>
      </c>
      <c r="F43" s="111">
        <v>15486</v>
      </c>
      <c r="G43" s="32">
        <v>215</v>
      </c>
      <c r="H43" s="32">
        <f t="shared" si="0"/>
        <v>15271</v>
      </c>
      <c r="I43" s="57" t="str">
        <f t="shared" si="1"/>
        <v>No</v>
      </c>
      <c r="AMK43" s="1"/>
    </row>
    <row r="44" spans="1:9 1025:1025" s="19" customFormat="1" x14ac:dyDescent="0.2">
      <c r="B44" s="69" t="s">
        <v>145</v>
      </c>
      <c r="C44" s="28" t="s">
        <v>146</v>
      </c>
      <c r="D44" s="29" t="s">
        <v>148</v>
      </c>
      <c r="E44" s="111">
        <v>310235</v>
      </c>
      <c r="F44" s="111">
        <v>8635</v>
      </c>
      <c r="G44" s="32">
        <v>13</v>
      </c>
      <c r="H44" s="32">
        <f t="shared" si="0"/>
        <v>8622</v>
      </c>
      <c r="I44" s="57" t="str">
        <f t="shared" si="1"/>
        <v>No</v>
      </c>
      <c r="AMK44" s="1"/>
    </row>
    <row r="45" spans="1:9 1025:1025" s="19" customFormat="1" x14ac:dyDescent="0.2">
      <c r="B45" s="69" t="s">
        <v>149</v>
      </c>
      <c r="C45" s="28" t="s">
        <v>150</v>
      </c>
      <c r="D45" s="29" t="s">
        <v>71</v>
      </c>
      <c r="E45" s="111">
        <v>406220</v>
      </c>
      <c r="F45" s="111">
        <v>1298</v>
      </c>
      <c r="G45" s="32">
        <v>128</v>
      </c>
      <c r="H45" s="32">
        <f t="shared" si="0"/>
        <v>1170</v>
      </c>
      <c r="I45" s="57" t="str">
        <f t="shared" si="1"/>
        <v>No</v>
      </c>
      <c r="AMK45" s="1"/>
    </row>
    <row r="46" spans="1:9 1025:1025" s="19" customFormat="1" x14ac:dyDescent="0.2">
      <c r="B46" s="69" t="s">
        <v>151</v>
      </c>
      <c r="C46" s="28" t="s">
        <v>152</v>
      </c>
      <c r="D46" s="29" t="s">
        <v>54</v>
      </c>
      <c r="E46" s="111">
        <v>1714773</v>
      </c>
      <c r="F46" s="111">
        <v>21857</v>
      </c>
      <c r="G46" s="32">
        <v>204</v>
      </c>
      <c r="H46" s="32">
        <f t="shared" si="0"/>
        <v>21653</v>
      </c>
      <c r="I46" s="57" t="str">
        <f t="shared" si="1"/>
        <v>Yes</v>
      </c>
      <c r="AMK46" s="1"/>
    </row>
    <row r="47" spans="1:9 1025:1025" s="19" customFormat="1" x14ac:dyDescent="0.2">
      <c r="B47" s="69" t="s">
        <v>153</v>
      </c>
      <c r="C47" s="28" t="s">
        <v>154</v>
      </c>
      <c r="D47" s="29" t="s">
        <v>155</v>
      </c>
      <c r="E47" s="111">
        <v>28417</v>
      </c>
      <c r="F47" s="111">
        <v>54</v>
      </c>
      <c r="G47" s="32">
        <v>27</v>
      </c>
      <c r="H47" s="32">
        <f t="shared" si="0"/>
        <v>27</v>
      </c>
      <c r="I47" s="57" t="str">
        <f t="shared" si="1"/>
        <v>No</v>
      </c>
      <c r="AMK47" s="1"/>
    </row>
    <row r="48" spans="1:9 1025:1025" s="19" customFormat="1" x14ac:dyDescent="0.2">
      <c r="B48" s="69" t="s">
        <v>156</v>
      </c>
      <c r="C48" s="28" t="s">
        <v>157</v>
      </c>
      <c r="D48" s="29" t="s">
        <v>158</v>
      </c>
      <c r="E48" s="111">
        <v>1641</v>
      </c>
      <c r="F48" s="111">
        <v>6</v>
      </c>
      <c r="G48" s="32">
        <v>6</v>
      </c>
      <c r="H48" s="32">
        <f t="shared" si="0"/>
        <v>0</v>
      </c>
      <c r="I48" s="57" t="str">
        <f t="shared" si="1"/>
        <v>No</v>
      </c>
      <c r="AMK48" s="1"/>
    </row>
    <row r="49" spans="2:9 1025:1025" s="19" customFormat="1" x14ac:dyDescent="0.2">
      <c r="B49" s="69" t="s">
        <v>159</v>
      </c>
      <c r="C49" s="28" t="s">
        <v>160</v>
      </c>
      <c r="D49" s="29" t="s">
        <v>161</v>
      </c>
      <c r="E49" s="111">
        <v>4087</v>
      </c>
      <c r="F49" s="111">
        <v>43</v>
      </c>
      <c r="G49" s="32">
        <v>41</v>
      </c>
      <c r="H49" s="32">
        <f t="shared" si="0"/>
        <v>2</v>
      </c>
      <c r="I49" s="57" t="str">
        <f t="shared" si="1"/>
        <v>No</v>
      </c>
      <c r="AMK49" s="1"/>
    </row>
    <row r="50" spans="2:9 1025:1025" s="19" customFormat="1" x14ac:dyDescent="0.2">
      <c r="B50" s="69" t="s">
        <v>162</v>
      </c>
      <c r="C50" s="28" t="s">
        <v>163</v>
      </c>
      <c r="D50" s="29" t="s">
        <v>165</v>
      </c>
      <c r="E50" s="111">
        <v>291309</v>
      </c>
      <c r="F50" s="111">
        <v>49992</v>
      </c>
      <c r="G50" s="32">
        <v>4822</v>
      </c>
      <c r="H50" s="32">
        <f t="shared" si="0"/>
        <v>45170</v>
      </c>
      <c r="I50" s="57" t="str">
        <f t="shared" si="1"/>
        <v>Yes</v>
      </c>
      <c r="AMK50" s="1"/>
    </row>
    <row r="51" spans="2:9 1025:1025" s="19" customFormat="1" x14ac:dyDescent="0.2">
      <c r="B51" s="69" t="s">
        <v>166</v>
      </c>
      <c r="C51" s="28" t="s">
        <v>167</v>
      </c>
      <c r="D51" s="29" t="s">
        <v>74</v>
      </c>
      <c r="E51" s="111">
        <v>1809034</v>
      </c>
      <c r="F51" s="111">
        <v>4025</v>
      </c>
      <c r="G51" s="32">
        <v>2055</v>
      </c>
      <c r="H51" s="32">
        <f t="shared" si="0"/>
        <v>1970</v>
      </c>
      <c r="I51" s="57" t="str">
        <f t="shared" si="1"/>
        <v>No</v>
      </c>
      <c r="AMK51" s="1"/>
    </row>
    <row r="52" spans="2:9 1025:1025" s="19" customFormat="1" x14ac:dyDescent="0.2">
      <c r="B52" s="69" t="s">
        <v>168</v>
      </c>
      <c r="C52" s="28" t="s">
        <v>169</v>
      </c>
      <c r="D52" s="29" t="s">
        <v>170</v>
      </c>
      <c r="E52" s="111">
        <v>209714</v>
      </c>
      <c r="F52" s="111">
        <v>26057</v>
      </c>
      <c r="G52" s="32">
        <v>5443</v>
      </c>
      <c r="H52" s="32">
        <f t="shared" si="0"/>
        <v>20614</v>
      </c>
      <c r="I52" s="57" t="str">
        <f t="shared" si="1"/>
        <v>Yes</v>
      </c>
      <c r="AMK52" s="1"/>
    </row>
    <row r="53" spans="2:9 1025:1025" s="19" customFormat="1" x14ac:dyDescent="0.2">
      <c r="B53" s="69" t="s">
        <v>171</v>
      </c>
      <c r="C53" s="28" t="s">
        <v>172</v>
      </c>
      <c r="D53" s="29" t="s">
        <v>174</v>
      </c>
      <c r="E53" s="111">
        <v>800647</v>
      </c>
      <c r="F53" s="111">
        <v>37736</v>
      </c>
      <c r="G53" s="32">
        <v>8021</v>
      </c>
      <c r="H53" s="32">
        <f t="shared" si="0"/>
        <v>29715</v>
      </c>
      <c r="I53" s="57" t="str">
        <f t="shared" si="1"/>
        <v>Yes</v>
      </c>
      <c r="AMK53" s="1"/>
    </row>
    <row r="54" spans="2:9 1025:1025" s="19" customFormat="1" x14ac:dyDescent="0.2">
      <c r="B54" s="69" t="s">
        <v>175</v>
      </c>
      <c r="C54" s="28" t="s">
        <v>176</v>
      </c>
      <c r="D54" s="29" t="s">
        <v>178</v>
      </c>
      <c r="E54" s="111">
        <v>774769</v>
      </c>
      <c r="F54" s="111">
        <v>54243</v>
      </c>
      <c r="G54" s="32">
        <v>18581</v>
      </c>
      <c r="H54" s="32">
        <f t="shared" si="0"/>
        <v>35662</v>
      </c>
      <c r="I54" s="57" t="str">
        <f t="shared" si="1"/>
        <v>Yes</v>
      </c>
      <c r="AMK54" s="1"/>
    </row>
    <row r="55" spans="2:9 1025:1025" s="19" customFormat="1" x14ac:dyDescent="0.2">
      <c r="B55" s="69" t="s">
        <v>179</v>
      </c>
      <c r="C55" s="28" t="s">
        <v>180</v>
      </c>
      <c r="D55" s="29" t="s">
        <v>181</v>
      </c>
      <c r="E55" s="111">
        <v>5613</v>
      </c>
      <c r="F55" s="111">
        <v>68</v>
      </c>
      <c r="G55" s="32">
        <v>63</v>
      </c>
      <c r="H55" s="32">
        <f t="shared" si="0"/>
        <v>5</v>
      </c>
      <c r="I55" s="57" t="str">
        <f t="shared" si="1"/>
        <v>No</v>
      </c>
      <c r="AMK55" s="1"/>
    </row>
    <row r="56" spans="2:9 1025:1025" s="19" customFormat="1" x14ac:dyDescent="0.2">
      <c r="B56" s="70" t="s">
        <v>182</v>
      </c>
      <c r="C56" s="28" t="s">
        <v>183</v>
      </c>
      <c r="D56" s="29" t="s">
        <v>184</v>
      </c>
      <c r="E56" s="111">
        <v>86793</v>
      </c>
      <c r="F56" s="111">
        <v>9320</v>
      </c>
      <c r="G56" s="32">
        <v>2852</v>
      </c>
      <c r="H56" s="32">
        <f t="shared" si="0"/>
        <v>6468</v>
      </c>
      <c r="I56" s="57" t="str">
        <f t="shared" si="1"/>
        <v>Yes</v>
      </c>
      <c r="AMK56" s="1"/>
    </row>
    <row r="57" spans="2:9 1025:1025" s="19" customFormat="1" x14ac:dyDescent="0.2">
      <c r="B57" s="69" t="s">
        <v>185</v>
      </c>
      <c r="C57" s="28" t="s">
        <v>186</v>
      </c>
      <c r="D57" s="29" t="s">
        <v>148</v>
      </c>
      <c r="E57" s="111">
        <v>310235</v>
      </c>
      <c r="F57" s="111">
        <v>7764</v>
      </c>
      <c r="G57" s="32">
        <v>1191</v>
      </c>
      <c r="H57" s="32">
        <f t="shared" si="0"/>
        <v>6573</v>
      </c>
      <c r="I57" s="57" t="str">
        <f t="shared" si="1"/>
        <v>No</v>
      </c>
      <c r="AMK57" s="1"/>
    </row>
    <row r="58" spans="2:9 1025:1025" s="19" customFormat="1" x14ac:dyDescent="0.2">
      <c r="B58" s="69" t="s">
        <v>188</v>
      </c>
      <c r="C58" s="28" t="s">
        <v>189</v>
      </c>
      <c r="D58" s="29" t="s">
        <v>191</v>
      </c>
      <c r="E58" s="111">
        <v>17526</v>
      </c>
      <c r="F58" s="111">
        <v>760</v>
      </c>
      <c r="G58" s="32">
        <v>54</v>
      </c>
      <c r="H58" s="32">
        <f t="shared" si="0"/>
        <v>706</v>
      </c>
      <c r="I58" s="57" t="str">
        <f t="shared" si="1"/>
        <v>No</v>
      </c>
      <c r="AMK58" s="1"/>
    </row>
    <row r="59" spans="2:9 1025:1025" s="19" customFormat="1" x14ac:dyDescent="0.2">
      <c r="B59" s="69" t="s">
        <v>192</v>
      </c>
      <c r="C59" s="28" t="s">
        <v>190</v>
      </c>
      <c r="D59" s="29" t="s">
        <v>194</v>
      </c>
      <c r="E59" s="111">
        <v>21904</v>
      </c>
      <c r="F59" s="111">
        <v>611</v>
      </c>
      <c r="G59" s="32">
        <v>53</v>
      </c>
      <c r="H59" s="32">
        <f t="shared" si="0"/>
        <v>558</v>
      </c>
      <c r="I59" s="57" t="str">
        <f t="shared" si="1"/>
        <v>No</v>
      </c>
      <c r="AMK59" s="1"/>
    </row>
    <row r="60" spans="2:9 1025:1025" s="19" customFormat="1" x14ac:dyDescent="0.2">
      <c r="B60" s="69" t="s">
        <v>195</v>
      </c>
      <c r="C60" s="28" t="s">
        <v>196</v>
      </c>
      <c r="D60" s="29" t="s">
        <v>197</v>
      </c>
      <c r="E60" s="111">
        <v>10752</v>
      </c>
      <c r="F60" s="111">
        <v>41</v>
      </c>
      <c r="G60" s="32">
        <v>30</v>
      </c>
      <c r="H60" s="32">
        <f t="shared" si="0"/>
        <v>11</v>
      </c>
      <c r="I60" s="57" t="str">
        <f t="shared" si="1"/>
        <v>No</v>
      </c>
      <c r="AMK60" s="1"/>
    </row>
    <row r="61" spans="2:9 1025:1025" s="19" customFormat="1" x14ac:dyDescent="0.2">
      <c r="B61" s="69" t="s">
        <v>198</v>
      </c>
      <c r="C61" s="28" t="s">
        <v>199</v>
      </c>
      <c r="D61" s="29" t="s">
        <v>201</v>
      </c>
      <c r="E61" s="111">
        <v>103350</v>
      </c>
      <c r="F61" s="111">
        <v>390</v>
      </c>
      <c r="G61" s="32">
        <v>198</v>
      </c>
      <c r="H61" s="32">
        <f t="shared" si="0"/>
        <v>192</v>
      </c>
      <c r="I61" s="57" t="str">
        <f t="shared" si="1"/>
        <v>No</v>
      </c>
      <c r="AMK61" s="1"/>
    </row>
    <row r="62" spans="2:9 1025:1025" s="19" customFormat="1" x14ac:dyDescent="0.2">
      <c r="B62" s="69" t="s">
        <v>202</v>
      </c>
      <c r="C62" s="28" t="s">
        <v>203</v>
      </c>
      <c r="D62" s="29" t="s">
        <v>204</v>
      </c>
      <c r="E62" s="111">
        <v>6059</v>
      </c>
      <c r="F62" s="111">
        <v>0</v>
      </c>
      <c r="G62" s="32">
        <v>0</v>
      </c>
      <c r="H62" s="32">
        <f t="shared" si="0"/>
        <v>0</v>
      </c>
      <c r="I62" s="57" t="str">
        <f t="shared" si="1"/>
        <v>No</v>
      </c>
      <c r="AMK62" s="1"/>
    </row>
    <row r="63" spans="2:9 1025:1025" s="19" customFormat="1" x14ac:dyDescent="0.2">
      <c r="B63" s="69" t="s">
        <v>205</v>
      </c>
      <c r="C63" s="28" t="s">
        <v>206</v>
      </c>
      <c r="D63" s="29" t="s">
        <v>207</v>
      </c>
      <c r="E63" s="111">
        <v>252273</v>
      </c>
      <c r="F63" s="111">
        <v>16244</v>
      </c>
      <c r="G63" s="32">
        <v>2850</v>
      </c>
      <c r="H63" s="32">
        <f t="shared" si="0"/>
        <v>13394</v>
      </c>
      <c r="I63" s="57" t="str">
        <f t="shared" si="1"/>
        <v>Yes</v>
      </c>
      <c r="AMK63" s="1"/>
    </row>
    <row r="64" spans="2:9 1025:1025" s="19" customFormat="1" x14ac:dyDescent="0.2">
      <c r="B64" s="69" t="s">
        <v>208</v>
      </c>
      <c r="C64" s="28" t="s">
        <v>209</v>
      </c>
      <c r="D64" s="29" t="s">
        <v>211</v>
      </c>
      <c r="E64" s="111">
        <v>42750</v>
      </c>
      <c r="F64" s="111">
        <v>139</v>
      </c>
      <c r="G64" s="32">
        <v>35</v>
      </c>
      <c r="H64" s="32">
        <f t="shared" si="0"/>
        <v>104</v>
      </c>
      <c r="I64" s="57" t="str">
        <f t="shared" si="1"/>
        <v>No</v>
      </c>
      <c r="AMK64" s="1"/>
    </row>
    <row r="65" spans="2:9 1025:1025" s="19" customFormat="1" x14ac:dyDescent="0.2">
      <c r="B65" s="69" t="s">
        <v>212</v>
      </c>
      <c r="C65" s="28" t="s">
        <v>213</v>
      </c>
      <c r="D65" s="29" t="s">
        <v>215</v>
      </c>
      <c r="E65" s="111">
        <v>3127</v>
      </c>
      <c r="F65" s="111">
        <v>0</v>
      </c>
      <c r="G65" s="32">
        <v>0</v>
      </c>
      <c r="H65" s="32">
        <f t="shared" si="0"/>
        <v>0</v>
      </c>
      <c r="I65" s="57" t="str">
        <f t="shared" si="1"/>
        <v>No</v>
      </c>
      <c r="AMK65" s="1"/>
    </row>
    <row r="66" spans="2:9 1025:1025" s="19" customFormat="1" x14ac:dyDescent="0.2">
      <c r="B66" s="69" t="s">
        <v>216</v>
      </c>
      <c r="C66" s="28" t="s">
        <v>209</v>
      </c>
      <c r="D66" s="29" t="s">
        <v>218</v>
      </c>
      <c r="E66" s="111">
        <v>38066</v>
      </c>
      <c r="F66" s="111">
        <v>289</v>
      </c>
      <c r="G66" s="32">
        <v>97</v>
      </c>
      <c r="H66" s="32">
        <f t="shared" si="0"/>
        <v>192</v>
      </c>
      <c r="I66" s="57" t="str">
        <f t="shared" si="1"/>
        <v>No</v>
      </c>
      <c r="AMK66" s="1"/>
    </row>
    <row r="67" spans="2:9 1025:1025" s="19" customFormat="1" x14ac:dyDescent="0.2">
      <c r="B67" s="69" t="s">
        <v>219</v>
      </c>
      <c r="C67" s="28" t="s">
        <v>220</v>
      </c>
      <c r="D67" s="29" t="s">
        <v>54</v>
      </c>
      <c r="E67" s="111">
        <v>1714773</v>
      </c>
      <c r="F67" s="111">
        <v>113996</v>
      </c>
      <c r="G67" s="32">
        <v>26855</v>
      </c>
      <c r="H67" s="32">
        <f t="shared" si="0"/>
        <v>87141</v>
      </c>
      <c r="I67" s="57" t="str">
        <f t="shared" si="1"/>
        <v>Yes</v>
      </c>
      <c r="AMK67" s="1"/>
    </row>
    <row r="68" spans="2:9 1025:1025" s="19" customFormat="1" x14ac:dyDescent="0.2">
      <c r="B68" s="69" t="s">
        <v>222</v>
      </c>
      <c r="C68" s="28" t="s">
        <v>223</v>
      </c>
      <c r="D68" s="29" t="s">
        <v>137</v>
      </c>
      <c r="E68" s="111">
        <v>1024266</v>
      </c>
      <c r="F68" s="111">
        <v>32636</v>
      </c>
      <c r="G68" s="32">
        <v>3738</v>
      </c>
      <c r="H68" s="32">
        <f t="shared" si="0"/>
        <v>28898</v>
      </c>
      <c r="I68" s="57" t="str">
        <f t="shared" si="1"/>
        <v>Yes</v>
      </c>
      <c r="AMK68" s="1"/>
    </row>
    <row r="69" spans="2:9 1025:1025" s="19" customFormat="1" x14ac:dyDescent="0.2">
      <c r="B69" s="69" t="s">
        <v>224</v>
      </c>
      <c r="C69" s="28" t="s">
        <v>225</v>
      </c>
      <c r="D69" s="29" t="s">
        <v>226</v>
      </c>
      <c r="E69" s="111">
        <v>86771</v>
      </c>
      <c r="F69" s="111">
        <v>7071</v>
      </c>
      <c r="G69" s="32">
        <v>2673</v>
      </c>
      <c r="H69" s="32">
        <f t="shared" si="0"/>
        <v>4398</v>
      </c>
      <c r="I69" s="57" t="str">
        <f t="shared" si="1"/>
        <v>Yes</v>
      </c>
      <c r="AMK69" s="1"/>
    </row>
    <row r="70" spans="2:9 1025:1025" s="19" customFormat="1" x14ac:dyDescent="0.2">
      <c r="B70" s="69" t="s">
        <v>227</v>
      </c>
      <c r="C70" s="28" t="s">
        <v>228</v>
      </c>
      <c r="D70" s="29" t="s">
        <v>229</v>
      </c>
      <c r="E70" s="111">
        <v>3355</v>
      </c>
      <c r="F70" s="111">
        <v>73</v>
      </c>
      <c r="G70" s="32">
        <v>31</v>
      </c>
      <c r="H70" s="32">
        <f t="shared" si="0"/>
        <v>42</v>
      </c>
      <c r="I70" s="57" t="str">
        <f t="shared" si="1"/>
        <v>No</v>
      </c>
      <c r="AMK70" s="1"/>
    </row>
    <row r="71" spans="2:9 1025:1025" s="19" customFormat="1" x14ac:dyDescent="0.2">
      <c r="B71" s="69" t="s">
        <v>230</v>
      </c>
      <c r="C71" s="28" t="s">
        <v>231</v>
      </c>
      <c r="D71" s="29" t="s">
        <v>232</v>
      </c>
      <c r="E71" s="111">
        <v>51182</v>
      </c>
      <c r="F71" s="111">
        <v>2320</v>
      </c>
      <c r="G71" s="32">
        <v>684</v>
      </c>
      <c r="H71" s="32">
        <f t="shared" si="0"/>
        <v>1636</v>
      </c>
      <c r="I71" s="57" t="str">
        <f t="shared" si="1"/>
        <v>No</v>
      </c>
      <c r="AMK71" s="1"/>
    </row>
    <row r="72" spans="2:9 1025:1025" s="19" customFormat="1" x14ac:dyDescent="0.2">
      <c r="B72" s="69" t="s">
        <v>233</v>
      </c>
      <c r="C72" s="28" t="s">
        <v>234</v>
      </c>
      <c r="D72" s="29" t="s">
        <v>235</v>
      </c>
      <c r="E72" s="111">
        <v>5915</v>
      </c>
      <c r="F72" s="111">
        <v>20</v>
      </c>
      <c r="G72" s="32">
        <v>14</v>
      </c>
      <c r="H72" s="32">
        <f t="shared" si="0"/>
        <v>6</v>
      </c>
      <c r="I72" s="57" t="str">
        <f t="shared" si="1"/>
        <v>No</v>
      </c>
      <c r="AMK72" s="1"/>
    </row>
    <row r="73" spans="2:9 1025:1025" s="19" customFormat="1" x14ac:dyDescent="0.2">
      <c r="B73" s="69" t="s">
        <v>236</v>
      </c>
      <c r="C73" s="28" t="s">
        <v>237</v>
      </c>
      <c r="D73" s="29" t="s">
        <v>239</v>
      </c>
      <c r="E73" s="111">
        <v>250304</v>
      </c>
      <c r="F73" s="111">
        <v>15608</v>
      </c>
      <c r="G73" s="32">
        <v>4526</v>
      </c>
      <c r="H73" s="32">
        <f t="shared" si="0"/>
        <v>11082</v>
      </c>
      <c r="I73" s="57" t="str">
        <f t="shared" si="1"/>
        <v>Yes</v>
      </c>
      <c r="AMK73" s="1"/>
    </row>
    <row r="74" spans="2:9 1025:1025" s="19" customFormat="1" x14ac:dyDescent="0.2">
      <c r="B74" s="69" t="s">
        <v>240</v>
      </c>
      <c r="C74" s="28" t="s">
        <v>241</v>
      </c>
      <c r="D74" s="29" t="s">
        <v>45</v>
      </c>
      <c r="E74" s="111">
        <v>4092459</v>
      </c>
      <c r="F74" s="111">
        <v>20081</v>
      </c>
      <c r="G74" s="32">
        <v>4423</v>
      </c>
      <c r="H74" s="32">
        <f t="shared" si="0"/>
        <v>15658</v>
      </c>
      <c r="I74" s="57" t="str">
        <f t="shared" si="1"/>
        <v>No</v>
      </c>
      <c r="AMK74" s="1"/>
    </row>
    <row r="75" spans="2:9 1025:1025" s="19" customFormat="1" x14ac:dyDescent="0.2">
      <c r="B75" s="69" t="s">
        <v>242</v>
      </c>
      <c r="C75" s="28" t="s">
        <v>243</v>
      </c>
      <c r="D75" s="29" t="s">
        <v>85</v>
      </c>
      <c r="E75" s="111">
        <v>662614</v>
      </c>
      <c r="F75" s="111">
        <v>8181</v>
      </c>
      <c r="G75" s="32">
        <v>804</v>
      </c>
      <c r="H75" s="32">
        <f t="shared" ref="H75:H138" si="2">F75-G75</f>
        <v>7377</v>
      </c>
      <c r="I75" s="57" t="str">
        <f t="shared" ref="I75:I138" si="3">IF(OR(AND(E75&gt;290000,H75&gt;=$J$3),AND(E75&lt;=290000,H75&gt;=$J$7)),"Yes","No")</f>
        <v>No</v>
      </c>
      <c r="AMK75" s="1"/>
    </row>
    <row r="76" spans="2:9 1025:1025" s="19" customFormat="1" x14ac:dyDescent="0.2">
      <c r="B76" s="27" t="s">
        <v>244</v>
      </c>
      <c r="C76" s="28" t="s">
        <v>245</v>
      </c>
      <c r="D76" s="29" t="s">
        <v>74</v>
      </c>
      <c r="E76" s="111">
        <v>1809034</v>
      </c>
      <c r="F76" s="111">
        <v>8787</v>
      </c>
      <c r="G76" s="32">
        <v>3784</v>
      </c>
      <c r="H76" s="32">
        <f t="shared" si="2"/>
        <v>5003</v>
      </c>
      <c r="I76" s="57" t="str">
        <f t="shared" si="3"/>
        <v>No</v>
      </c>
      <c r="AMK76" s="1"/>
    </row>
    <row r="77" spans="2:9 1025:1025" s="19" customFormat="1" x14ac:dyDescent="0.2">
      <c r="B77" s="27" t="s">
        <v>246</v>
      </c>
      <c r="C77" s="28" t="s">
        <v>247</v>
      </c>
      <c r="D77" s="29" t="s">
        <v>103</v>
      </c>
      <c r="E77" s="111">
        <v>782341</v>
      </c>
      <c r="F77" s="111">
        <v>13499</v>
      </c>
      <c r="G77" s="32">
        <v>2252</v>
      </c>
      <c r="H77" s="32">
        <f t="shared" si="2"/>
        <v>11247</v>
      </c>
      <c r="I77" s="57" t="str">
        <f t="shared" si="3"/>
        <v>No</v>
      </c>
      <c r="AMK77" s="1"/>
    </row>
    <row r="78" spans="2:9 1025:1025" s="19" customFormat="1" x14ac:dyDescent="0.2">
      <c r="B78" s="27" t="s">
        <v>249</v>
      </c>
      <c r="C78" s="28" t="s">
        <v>250</v>
      </c>
      <c r="D78" s="29" t="s">
        <v>137</v>
      </c>
      <c r="E78" s="111">
        <v>1024266</v>
      </c>
      <c r="F78" s="111">
        <v>24831</v>
      </c>
      <c r="G78" s="32">
        <v>2460</v>
      </c>
      <c r="H78" s="32">
        <f t="shared" si="2"/>
        <v>22371</v>
      </c>
      <c r="I78" s="57" t="str">
        <f t="shared" si="3"/>
        <v>Yes</v>
      </c>
      <c r="AMK78" s="1"/>
    </row>
    <row r="79" spans="2:9 1025:1025" s="19" customFormat="1" x14ac:dyDescent="0.2">
      <c r="B79" s="27" t="s">
        <v>251</v>
      </c>
      <c r="C79" s="28" t="s">
        <v>252</v>
      </c>
      <c r="D79" s="29" t="s">
        <v>254</v>
      </c>
      <c r="E79" s="111">
        <v>585375</v>
      </c>
      <c r="F79" s="111">
        <v>9545</v>
      </c>
      <c r="G79" s="32">
        <v>4482</v>
      </c>
      <c r="H79" s="32">
        <f t="shared" si="2"/>
        <v>5063</v>
      </c>
      <c r="I79" s="57" t="str">
        <f t="shared" si="3"/>
        <v>No</v>
      </c>
      <c r="AMK79" s="1"/>
    </row>
    <row r="80" spans="2:9 1025:1025" s="19" customFormat="1" x14ac:dyDescent="0.2">
      <c r="B80" s="27" t="s">
        <v>255</v>
      </c>
      <c r="C80" s="28" t="s">
        <v>256</v>
      </c>
      <c r="D80" s="29" t="s">
        <v>257</v>
      </c>
      <c r="E80" s="111">
        <v>40838</v>
      </c>
      <c r="F80" s="111">
        <v>1895</v>
      </c>
      <c r="G80" s="32">
        <v>1107</v>
      </c>
      <c r="H80" s="32">
        <f t="shared" si="2"/>
        <v>788</v>
      </c>
      <c r="I80" s="57" t="str">
        <f t="shared" si="3"/>
        <v>No</v>
      </c>
      <c r="AMK80" s="1"/>
    </row>
    <row r="81" spans="2:9 1025:1025" s="19" customFormat="1" x14ac:dyDescent="0.2">
      <c r="B81" s="27" t="s">
        <v>258</v>
      </c>
      <c r="C81" s="28" t="s">
        <v>259</v>
      </c>
      <c r="D81" s="29" t="s">
        <v>261</v>
      </c>
      <c r="E81" s="111">
        <v>9232</v>
      </c>
      <c r="F81" s="111">
        <v>407</v>
      </c>
      <c r="G81" s="32">
        <v>150</v>
      </c>
      <c r="H81" s="32">
        <f t="shared" si="2"/>
        <v>257</v>
      </c>
      <c r="I81" s="57" t="str">
        <f t="shared" si="3"/>
        <v>No</v>
      </c>
      <c r="AMK81" s="1"/>
    </row>
    <row r="82" spans="2:9 1025:1025" s="19" customFormat="1" x14ac:dyDescent="0.2">
      <c r="B82" s="27" t="s">
        <v>262</v>
      </c>
      <c r="C82" s="28" t="s">
        <v>263</v>
      </c>
      <c r="D82" s="29" t="s">
        <v>264</v>
      </c>
      <c r="E82" s="111">
        <v>3807</v>
      </c>
      <c r="F82" s="111">
        <v>24</v>
      </c>
      <c r="G82" s="32">
        <v>25</v>
      </c>
      <c r="H82" s="32">
        <f t="shared" si="2"/>
        <v>-1</v>
      </c>
      <c r="I82" s="57" t="str">
        <f t="shared" si="3"/>
        <v>No</v>
      </c>
      <c r="AMK82" s="1"/>
    </row>
    <row r="83" spans="2:9 1025:1025" s="19" customFormat="1" x14ac:dyDescent="0.2">
      <c r="B83" s="27" t="s">
        <v>265</v>
      </c>
      <c r="C83" s="28" t="s">
        <v>266</v>
      </c>
      <c r="D83" s="29" t="s">
        <v>267</v>
      </c>
      <c r="E83" s="111">
        <v>234906</v>
      </c>
      <c r="F83" s="111">
        <v>0</v>
      </c>
      <c r="G83" s="32">
        <v>0</v>
      </c>
      <c r="H83" s="32">
        <f t="shared" si="2"/>
        <v>0</v>
      </c>
      <c r="I83" s="57" t="str">
        <f t="shared" si="3"/>
        <v>No</v>
      </c>
      <c r="AMK83" s="1"/>
    </row>
    <row r="84" spans="2:9 1025:1025" s="19" customFormat="1" x14ac:dyDescent="0.2">
      <c r="B84" s="27" t="s">
        <v>268</v>
      </c>
      <c r="C84" s="28" t="s">
        <v>269</v>
      </c>
      <c r="D84" s="29" t="s">
        <v>271</v>
      </c>
      <c r="E84" s="111">
        <v>54258</v>
      </c>
      <c r="F84" s="111">
        <v>6151</v>
      </c>
      <c r="G84" s="32">
        <v>3027</v>
      </c>
      <c r="H84" s="32">
        <f t="shared" si="2"/>
        <v>3124</v>
      </c>
      <c r="I84" s="57" t="str">
        <f t="shared" si="3"/>
        <v>No</v>
      </c>
      <c r="AMK84" s="1"/>
    </row>
    <row r="85" spans="2:9 1025:1025" s="19" customFormat="1" x14ac:dyDescent="0.2">
      <c r="B85" s="27" t="s">
        <v>272</v>
      </c>
      <c r="C85" s="28" t="s">
        <v>273</v>
      </c>
      <c r="D85" s="29" t="s">
        <v>274</v>
      </c>
      <c r="E85" s="111">
        <v>121730</v>
      </c>
      <c r="F85" s="111">
        <v>13157</v>
      </c>
      <c r="G85" s="32">
        <v>1992</v>
      </c>
      <c r="H85" s="32">
        <f t="shared" si="2"/>
        <v>11165</v>
      </c>
      <c r="I85" s="57" t="str">
        <f t="shared" si="3"/>
        <v>Yes</v>
      </c>
      <c r="AMK85" s="1"/>
    </row>
    <row r="86" spans="2:9 1025:1025" s="19" customFormat="1" x14ac:dyDescent="0.2">
      <c r="B86" s="27" t="s">
        <v>275</v>
      </c>
      <c r="C86" s="28" t="s">
        <v>276</v>
      </c>
      <c r="D86" s="29" t="s">
        <v>278</v>
      </c>
      <c r="E86" s="111">
        <v>18550</v>
      </c>
      <c r="F86" s="111">
        <v>116</v>
      </c>
      <c r="G86" s="32">
        <v>15</v>
      </c>
      <c r="H86" s="32">
        <f t="shared" si="2"/>
        <v>101</v>
      </c>
      <c r="I86" s="57" t="str">
        <f t="shared" si="3"/>
        <v>No</v>
      </c>
      <c r="AMK86" s="1"/>
    </row>
    <row r="87" spans="2:9 1025:1025" s="19" customFormat="1" x14ac:dyDescent="0.2">
      <c r="B87" s="27" t="s">
        <v>279</v>
      </c>
      <c r="C87" s="28" t="s">
        <v>280</v>
      </c>
      <c r="D87" s="29" t="s">
        <v>267</v>
      </c>
      <c r="E87" s="111">
        <v>234906</v>
      </c>
      <c r="F87" s="111">
        <v>11411</v>
      </c>
      <c r="G87" s="32">
        <v>3758</v>
      </c>
      <c r="H87" s="32">
        <f t="shared" si="2"/>
        <v>7653</v>
      </c>
      <c r="I87" s="57" t="str">
        <f t="shared" si="3"/>
        <v>Yes</v>
      </c>
      <c r="AMK87" s="1"/>
    </row>
    <row r="88" spans="2:9 1025:1025" s="19" customFormat="1" x14ac:dyDescent="0.2">
      <c r="B88" s="27" t="s">
        <v>281</v>
      </c>
      <c r="C88" s="28" t="s">
        <v>282</v>
      </c>
      <c r="D88" s="29" t="s">
        <v>85</v>
      </c>
      <c r="E88" s="111">
        <v>662614</v>
      </c>
      <c r="F88" s="111">
        <v>6209</v>
      </c>
      <c r="G88" s="32">
        <v>2817</v>
      </c>
      <c r="H88" s="32">
        <f t="shared" si="2"/>
        <v>3392</v>
      </c>
      <c r="I88" s="57" t="str">
        <f t="shared" si="3"/>
        <v>No</v>
      </c>
      <c r="AMK88" s="1"/>
    </row>
    <row r="89" spans="2:9 1025:1025" s="19" customFormat="1" x14ac:dyDescent="0.2">
      <c r="B89" s="27" t="s">
        <v>283</v>
      </c>
      <c r="C89" s="28" t="s">
        <v>284</v>
      </c>
      <c r="D89" s="29" t="s">
        <v>285</v>
      </c>
      <c r="E89" s="111">
        <v>23384</v>
      </c>
      <c r="F89" s="111">
        <v>336</v>
      </c>
      <c r="G89" s="32">
        <v>248</v>
      </c>
      <c r="H89" s="32">
        <f t="shared" si="2"/>
        <v>88</v>
      </c>
      <c r="I89" s="57" t="str">
        <f t="shared" si="3"/>
        <v>No</v>
      </c>
      <c r="AMK89" s="1"/>
    </row>
    <row r="90" spans="2:9 1025:1025" s="19" customFormat="1" x14ac:dyDescent="0.2">
      <c r="B90" s="27" t="s">
        <v>286</v>
      </c>
      <c r="C90" s="28" t="s">
        <v>287</v>
      </c>
      <c r="D90" s="29" t="s">
        <v>274</v>
      </c>
      <c r="E90" s="111">
        <v>121730</v>
      </c>
      <c r="F90" s="111">
        <v>15670</v>
      </c>
      <c r="G90" s="32">
        <v>4451</v>
      </c>
      <c r="H90" s="32">
        <f t="shared" si="2"/>
        <v>11219</v>
      </c>
      <c r="I90" s="57" t="str">
        <f t="shared" si="3"/>
        <v>Yes</v>
      </c>
      <c r="AMK90" s="1"/>
    </row>
    <row r="91" spans="2:9 1025:1025" s="19" customFormat="1" x14ac:dyDescent="0.2">
      <c r="B91" s="27" t="s">
        <v>288</v>
      </c>
      <c r="C91" s="28" t="s">
        <v>289</v>
      </c>
      <c r="D91" s="29" t="s">
        <v>107</v>
      </c>
      <c r="E91" s="111">
        <v>313166</v>
      </c>
      <c r="F91" s="111">
        <v>1426</v>
      </c>
      <c r="G91" s="32">
        <v>569</v>
      </c>
      <c r="H91" s="32">
        <f t="shared" si="2"/>
        <v>857</v>
      </c>
      <c r="I91" s="57" t="str">
        <f t="shared" si="3"/>
        <v>No</v>
      </c>
      <c r="AMK91" s="1"/>
    </row>
    <row r="92" spans="2:9 1025:1025" s="19" customFormat="1" x14ac:dyDescent="0.2">
      <c r="B92" s="27" t="s">
        <v>290</v>
      </c>
      <c r="C92" s="28" t="s">
        <v>291</v>
      </c>
      <c r="D92" s="29" t="s">
        <v>45</v>
      </c>
      <c r="E92" s="111">
        <v>4092459</v>
      </c>
      <c r="F92" s="111">
        <v>14271</v>
      </c>
      <c r="G92" s="32">
        <v>4427</v>
      </c>
      <c r="H92" s="32">
        <f t="shared" si="2"/>
        <v>9844</v>
      </c>
      <c r="I92" s="57" t="str">
        <f t="shared" si="3"/>
        <v>No</v>
      </c>
      <c r="AMK92" s="1"/>
    </row>
    <row r="93" spans="2:9 1025:1025" s="19" customFormat="1" x14ac:dyDescent="0.2">
      <c r="B93" s="27" t="s">
        <v>292</v>
      </c>
      <c r="C93" s="28" t="s">
        <v>293</v>
      </c>
      <c r="D93" s="29" t="s">
        <v>294</v>
      </c>
      <c r="E93" s="111">
        <v>19263</v>
      </c>
      <c r="F93" s="111">
        <v>212</v>
      </c>
      <c r="G93" s="32">
        <v>106</v>
      </c>
      <c r="H93" s="32">
        <f t="shared" si="2"/>
        <v>106</v>
      </c>
      <c r="I93" s="57" t="str">
        <f t="shared" si="3"/>
        <v>No</v>
      </c>
      <c r="AMK93" s="1"/>
    </row>
    <row r="94" spans="2:9 1025:1025" s="19" customFormat="1" x14ac:dyDescent="0.2">
      <c r="B94" s="27" t="s">
        <v>295</v>
      </c>
      <c r="C94" s="28" t="s">
        <v>296</v>
      </c>
      <c r="D94" s="29" t="s">
        <v>74</v>
      </c>
      <c r="E94" s="111">
        <v>1809034</v>
      </c>
      <c r="F94" s="111">
        <v>44185</v>
      </c>
      <c r="G94" s="32">
        <v>10617</v>
      </c>
      <c r="H94" s="32">
        <f t="shared" si="2"/>
        <v>33568</v>
      </c>
      <c r="I94" s="57" t="str">
        <f t="shared" si="3"/>
        <v>Yes</v>
      </c>
      <c r="AMK94" s="1"/>
    </row>
    <row r="95" spans="2:9 1025:1025" s="19" customFormat="1" x14ac:dyDescent="0.2">
      <c r="B95" s="27" t="s">
        <v>298</v>
      </c>
      <c r="C95" s="28" t="s">
        <v>299</v>
      </c>
      <c r="D95" s="29" t="s">
        <v>178</v>
      </c>
      <c r="E95" s="111">
        <v>774769</v>
      </c>
      <c r="F95" s="111">
        <v>17417</v>
      </c>
      <c r="G95" s="32">
        <v>5693</v>
      </c>
      <c r="H95" s="32">
        <f t="shared" si="2"/>
        <v>11724</v>
      </c>
      <c r="I95" s="57" t="str">
        <f t="shared" si="3"/>
        <v>No</v>
      </c>
      <c r="AMK95" s="1"/>
    </row>
    <row r="96" spans="2:9 1025:1025" s="19" customFormat="1" x14ac:dyDescent="0.2">
      <c r="B96" s="37" t="s">
        <v>301</v>
      </c>
      <c r="C96" s="28" t="s">
        <v>302</v>
      </c>
      <c r="D96" s="29" t="s">
        <v>303</v>
      </c>
      <c r="E96" s="111">
        <v>13783</v>
      </c>
      <c r="F96" s="111">
        <v>695</v>
      </c>
      <c r="G96" s="32">
        <v>309</v>
      </c>
      <c r="H96" s="32">
        <f t="shared" si="2"/>
        <v>386</v>
      </c>
      <c r="I96" s="57" t="str">
        <f t="shared" si="3"/>
        <v>No</v>
      </c>
      <c r="AMK96" s="1"/>
    </row>
    <row r="97" spans="2:9 1025:1025" s="19" customFormat="1" x14ac:dyDescent="0.2">
      <c r="B97" s="37" t="s">
        <v>304</v>
      </c>
      <c r="C97" s="28" t="s">
        <v>305</v>
      </c>
      <c r="D97" s="29" t="s">
        <v>307</v>
      </c>
      <c r="E97" s="111">
        <v>17217</v>
      </c>
      <c r="F97" s="111">
        <v>571</v>
      </c>
      <c r="G97" s="32">
        <v>303</v>
      </c>
      <c r="H97" s="32">
        <f t="shared" si="2"/>
        <v>268</v>
      </c>
      <c r="I97" s="57" t="str">
        <f t="shared" si="3"/>
        <v>No</v>
      </c>
      <c r="AMK97" s="1"/>
    </row>
    <row r="98" spans="2:9 1025:1025" s="19" customFormat="1" x14ac:dyDescent="0.2">
      <c r="B98" s="37" t="s">
        <v>308</v>
      </c>
      <c r="C98" s="28" t="s">
        <v>309</v>
      </c>
      <c r="D98" s="29" t="s">
        <v>310</v>
      </c>
      <c r="E98" s="111">
        <v>3974</v>
      </c>
      <c r="F98" s="111">
        <v>21</v>
      </c>
      <c r="G98" s="32">
        <v>19</v>
      </c>
      <c r="H98" s="32">
        <f t="shared" si="2"/>
        <v>2</v>
      </c>
      <c r="I98" s="57" t="str">
        <f t="shared" si="3"/>
        <v>No</v>
      </c>
      <c r="AMK98" s="1"/>
    </row>
    <row r="99" spans="2:9 1025:1025" s="19" customFormat="1" x14ac:dyDescent="0.2">
      <c r="B99" s="27" t="s">
        <v>311</v>
      </c>
      <c r="C99" s="28" t="s">
        <v>312</v>
      </c>
      <c r="D99" s="29" t="s">
        <v>314</v>
      </c>
      <c r="E99" s="111">
        <v>45413</v>
      </c>
      <c r="F99" s="111">
        <v>1559</v>
      </c>
      <c r="G99" s="32">
        <v>319</v>
      </c>
      <c r="H99" s="32">
        <f t="shared" si="2"/>
        <v>1240</v>
      </c>
      <c r="I99" s="57" t="str">
        <f t="shared" si="3"/>
        <v>No</v>
      </c>
      <c r="AMK99" s="1"/>
    </row>
    <row r="100" spans="2:9 1025:1025" s="19" customFormat="1" x14ac:dyDescent="0.2">
      <c r="B100" s="37" t="s">
        <v>315</v>
      </c>
      <c r="C100" s="28" t="s">
        <v>316</v>
      </c>
      <c r="D100" s="29" t="s">
        <v>103</v>
      </c>
      <c r="E100" s="111">
        <v>782341</v>
      </c>
      <c r="F100" s="111">
        <v>16062</v>
      </c>
      <c r="G100" s="32">
        <v>4630</v>
      </c>
      <c r="H100" s="32">
        <f t="shared" si="2"/>
        <v>11432</v>
      </c>
      <c r="I100" s="57" t="str">
        <f t="shared" si="3"/>
        <v>No</v>
      </c>
      <c r="AMK100" s="1"/>
    </row>
    <row r="101" spans="2:9 1025:1025" s="19" customFormat="1" x14ac:dyDescent="0.2">
      <c r="B101" s="27" t="s">
        <v>317</v>
      </c>
      <c r="C101" s="28" t="s">
        <v>318</v>
      </c>
      <c r="D101" s="29" t="s">
        <v>319</v>
      </c>
      <c r="E101" s="111">
        <v>47735</v>
      </c>
      <c r="F101" s="111">
        <v>3198</v>
      </c>
      <c r="G101" s="32">
        <v>923</v>
      </c>
      <c r="H101" s="32">
        <f t="shared" si="2"/>
        <v>2275</v>
      </c>
      <c r="I101" s="57" t="str">
        <f t="shared" si="3"/>
        <v>No</v>
      </c>
      <c r="AMK101" s="1"/>
    </row>
    <row r="102" spans="2:9 1025:1025" s="19" customFormat="1" x14ac:dyDescent="0.2">
      <c r="B102" s="27" t="s">
        <v>320</v>
      </c>
      <c r="C102" s="28" t="s">
        <v>321</v>
      </c>
      <c r="D102" s="29" t="s">
        <v>323</v>
      </c>
      <c r="E102" s="111">
        <v>5899</v>
      </c>
      <c r="F102" s="111">
        <v>81</v>
      </c>
      <c r="G102" s="32">
        <v>67</v>
      </c>
      <c r="H102" s="32">
        <f t="shared" si="2"/>
        <v>14</v>
      </c>
      <c r="I102" s="57" t="str">
        <f t="shared" si="3"/>
        <v>No</v>
      </c>
      <c r="AMK102" s="1"/>
    </row>
    <row r="103" spans="2:9 1025:1025" s="19" customFormat="1" x14ac:dyDescent="0.2">
      <c r="B103" s="27" t="s">
        <v>324</v>
      </c>
      <c r="C103" s="28" t="s">
        <v>325</v>
      </c>
      <c r="D103" s="29" t="s">
        <v>327</v>
      </c>
      <c r="E103" s="111">
        <v>10223</v>
      </c>
      <c r="F103" s="111">
        <v>393</v>
      </c>
      <c r="G103" s="32">
        <v>80</v>
      </c>
      <c r="H103" s="32">
        <f t="shared" si="2"/>
        <v>313</v>
      </c>
      <c r="I103" s="57" t="str">
        <f t="shared" si="3"/>
        <v>No</v>
      </c>
      <c r="AMK103" s="1"/>
    </row>
    <row r="104" spans="2:9 1025:1025" s="19" customFormat="1" x14ac:dyDescent="0.2">
      <c r="B104" s="27" t="s">
        <v>328</v>
      </c>
      <c r="C104" s="28" t="s">
        <v>329</v>
      </c>
      <c r="D104" s="29" t="s">
        <v>331</v>
      </c>
      <c r="E104" s="111">
        <v>35710</v>
      </c>
      <c r="F104" s="111">
        <v>389</v>
      </c>
      <c r="G104" s="32">
        <v>214</v>
      </c>
      <c r="H104" s="32">
        <f t="shared" si="2"/>
        <v>175</v>
      </c>
      <c r="I104" s="57" t="str">
        <f t="shared" si="3"/>
        <v>No</v>
      </c>
      <c r="AMK104" s="1"/>
    </row>
    <row r="105" spans="2:9 1025:1025" s="19" customFormat="1" x14ac:dyDescent="0.2">
      <c r="B105" s="27" t="s">
        <v>332</v>
      </c>
      <c r="C105" s="28" t="s">
        <v>333</v>
      </c>
      <c r="D105" s="29" t="s">
        <v>140</v>
      </c>
      <c r="E105" s="111">
        <v>13535</v>
      </c>
      <c r="F105" s="111">
        <v>616</v>
      </c>
      <c r="G105" s="32">
        <v>454</v>
      </c>
      <c r="H105" s="32">
        <f t="shared" si="2"/>
        <v>162</v>
      </c>
      <c r="I105" s="57" t="str">
        <f t="shared" si="3"/>
        <v>No</v>
      </c>
      <c r="AMK105" s="1"/>
    </row>
    <row r="106" spans="2:9 1025:1025" s="19" customFormat="1" x14ac:dyDescent="0.2">
      <c r="B106" s="27" t="s">
        <v>335</v>
      </c>
      <c r="C106" s="28" t="s">
        <v>336</v>
      </c>
      <c r="D106" s="29" t="s">
        <v>337</v>
      </c>
      <c r="E106" s="111">
        <v>137130</v>
      </c>
      <c r="F106" s="111">
        <v>9992</v>
      </c>
      <c r="G106" s="32">
        <v>947</v>
      </c>
      <c r="H106" s="32">
        <f t="shared" si="2"/>
        <v>9045</v>
      </c>
      <c r="I106" s="57" t="str">
        <f t="shared" si="3"/>
        <v>Yes</v>
      </c>
      <c r="AMK106" s="1"/>
    </row>
    <row r="107" spans="2:9 1025:1025" s="19" customFormat="1" x14ac:dyDescent="0.2">
      <c r="B107" s="27" t="s">
        <v>338</v>
      </c>
      <c r="C107" s="28" t="s">
        <v>339</v>
      </c>
      <c r="D107" s="29" t="s">
        <v>45</v>
      </c>
      <c r="E107" s="111">
        <v>4092459</v>
      </c>
      <c r="F107" s="111">
        <v>42293</v>
      </c>
      <c r="G107" s="32">
        <v>71</v>
      </c>
      <c r="H107" s="32">
        <f t="shared" si="2"/>
        <v>42222</v>
      </c>
      <c r="I107" s="57" t="str">
        <f t="shared" si="3"/>
        <v>Yes</v>
      </c>
      <c r="AMK107" s="1"/>
    </row>
    <row r="108" spans="2:9 1025:1025" s="19" customFormat="1" x14ac:dyDescent="0.2">
      <c r="B108" s="27" t="s">
        <v>340</v>
      </c>
      <c r="C108" s="28" t="s">
        <v>341</v>
      </c>
      <c r="D108" s="29" t="s">
        <v>178</v>
      </c>
      <c r="E108" s="111">
        <v>774769</v>
      </c>
      <c r="F108" s="111">
        <v>25201</v>
      </c>
      <c r="G108" s="32">
        <v>9327</v>
      </c>
      <c r="H108" s="32">
        <f t="shared" si="2"/>
        <v>15874</v>
      </c>
      <c r="I108" s="57" t="str">
        <f t="shared" si="3"/>
        <v>No</v>
      </c>
      <c r="AMK108" s="1"/>
    </row>
    <row r="109" spans="2:9 1025:1025" s="19" customFormat="1" x14ac:dyDescent="0.2">
      <c r="B109" s="27" t="s">
        <v>343</v>
      </c>
      <c r="C109" s="28" t="s">
        <v>344</v>
      </c>
      <c r="D109" s="29" t="s">
        <v>137</v>
      </c>
      <c r="E109" s="111">
        <v>1024266</v>
      </c>
      <c r="F109" s="111">
        <v>14476</v>
      </c>
      <c r="G109" s="32">
        <v>4187</v>
      </c>
      <c r="H109" s="32">
        <f t="shared" si="2"/>
        <v>10289</v>
      </c>
      <c r="I109" s="57" t="str">
        <f t="shared" si="3"/>
        <v>No</v>
      </c>
      <c r="AMK109" s="1"/>
    </row>
    <row r="110" spans="2:9 1025:1025" s="19" customFormat="1" x14ac:dyDescent="0.2">
      <c r="B110" s="27" t="s">
        <v>345</v>
      </c>
      <c r="C110" s="28" t="s">
        <v>346</v>
      </c>
      <c r="D110" s="29" t="s">
        <v>45</v>
      </c>
      <c r="E110" s="111">
        <v>4092459</v>
      </c>
      <c r="F110" s="111">
        <v>27817</v>
      </c>
      <c r="G110" s="32">
        <v>6785</v>
      </c>
      <c r="H110" s="32">
        <f t="shared" si="2"/>
        <v>21032</v>
      </c>
      <c r="I110" s="57" t="str">
        <f t="shared" si="3"/>
        <v>Yes</v>
      </c>
      <c r="AMK110" s="1"/>
    </row>
    <row r="111" spans="2:9 1025:1025" s="19" customFormat="1" x14ac:dyDescent="0.2">
      <c r="B111" s="27" t="s">
        <v>347</v>
      </c>
      <c r="C111" s="28" t="s">
        <v>348</v>
      </c>
      <c r="D111" s="29" t="s">
        <v>350</v>
      </c>
      <c r="E111" s="111">
        <v>17187</v>
      </c>
      <c r="F111" s="111">
        <v>48</v>
      </c>
      <c r="G111" s="32">
        <v>20</v>
      </c>
      <c r="H111" s="32">
        <f t="shared" si="2"/>
        <v>28</v>
      </c>
      <c r="I111" s="57" t="str">
        <f t="shared" si="3"/>
        <v>No</v>
      </c>
      <c r="AMK111" s="1"/>
    </row>
    <row r="112" spans="2:9 1025:1025" s="19" customFormat="1" x14ac:dyDescent="0.2">
      <c r="B112" s="27" t="s">
        <v>351</v>
      </c>
      <c r="C112" s="28" t="s">
        <v>352</v>
      </c>
      <c r="D112" s="29" t="s">
        <v>354</v>
      </c>
      <c r="E112" s="111">
        <v>15507</v>
      </c>
      <c r="F112" s="111">
        <v>2</v>
      </c>
      <c r="G112" s="32">
        <v>2</v>
      </c>
      <c r="H112" s="32">
        <f t="shared" si="2"/>
        <v>0</v>
      </c>
      <c r="I112" s="57" t="str">
        <f t="shared" si="3"/>
        <v>No</v>
      </c>
      <c r="AMK112" s="1"/>
    </row>
    <row r="113" spans="2:9 1025:1025" s="19" customFormat="1" x14ac:dyDescent="0.2">
      <c r="B113" s="27" t="s">
        <v>355</v>
      </c>
      <c r="C113" s="28" t="s">
        <v>356</v>
      </c>
      <c r="D113" s="29" t="s">
        <v>54</v>
      </c>
      <c r="E113" s="111">
        <v>1714773</v>
      </c>
      <c r="F113" s="111">
        <v>12470</v>
      </c>
      <c r="G113" s="32">
        <v>0</v>
      </c>
      <c r="H113" s="32">
        <f t="shared" si="2"/>
        <v>12470</v>
      </c>
      <c r="I113" s="57" t="str">
        <f t="shared" si="3"/>
        <v>No</v>
      </c>
      <c r="AMK113" s="1"/>
    </row>
    <row r="114" spans="2:9 1025:1025" s="19" customFormat="1" x14ac:dyDescent="0.2">
      <c r="B114" s="27" t="s">
        <v>357</v>
      </c>
      <c r="C114" s="28" t="s">
        <v>358</v>
      </c>
      <c r="D114" s="29" t="s">
        <v>359</v>
      </c>
      <c r="E114" s="111">
        <v>110224</v>
      </c>
      <c r="F114" s="111">
        <v>5293</v>
      </c>
      <c r="G114" s="32">
        <v>18</v>
      </c>
      <c r="H114" s="32">
        <f t="shared" si="2"/>
        <v>5275</v>
      </c>
      <c r="I114" s="57" t="str">
        <f t="shared" si="3"/>
        <v>Yes</v>
      </c>
      <c r="AMK114" s="1"/>
    </row>
    <row r="115" spans="2:9 1025:1025" s="19" customFormat="1" x14ac:dyDescent="0.2">
      <c r="B115" s="27" t="s">
        <v>360</v>
      </c>
      <c r="C115" s="28" t="s">
        <v>361</v>
      </c>
      <c r="D115" s="29" t="s">
        <v>362</v>
      </c>
      <c r="E115" s="111">
        <v>86129</v>
      </c>
      <c r="F115" s="111">
        <v>4072</v>
      </c>
      <c r="G115" s="32">
        <v>169</v>
      </c>
      <c r="H115" s="32">
        <f t="shared" si="2"/>
        <v>3903</v>
      </c>
      <c r="I115" s="57" t="str">
        <f t="shared" si="3"/>
        <v>No</v>
      </c>
      <c r="AMK115" s="1"/>
    </row>
    <row r="116" spans="2:9 1025:1025" s="19" customFormat="1" x14ac:dyDescent="0.2">
      <c r="B116" s="27" t="s">
        <v>363</v>
      </c>
      <c r="C116" s="28" t="s">
        <v>364</v>
      </c>
      <c r="D116" s="29" t="s">
        <v>174</v>
      </c>
      <c r="E116" s="111">
        <v>800647</v>
      </c>
      <c r="F116" s="111">
        <v>2070</v>
      </c>
      <c r="G116" s="32">
        <v>601</v>
      </c>
      <c r="H116" s="32">
        <f t="shared" si="2"/>
        <v>1469</v>
      </c>
      <c r="I116" s="57" t="str">
        <f t="shared" si="3"/>
        <v>No</v>
      </c>
      <c r="AMK116" s="1"/>
    </row>
    <row r="117" spans="2:9 1025:1025" s="19" customFormat="1" x14ac:dyDescent="0.2">
      <c r="B117" s="27" t="s">
        <v>365</v>
      </c>
      <c r="C117" s="28" t="s">
        <v>366</v>
      </c>
      <c r="D117" s="29" t="s">
        <v>368</v>
      </c>
      <c r="E117" s="111">
        <v>9044</v>
      </c>
      <c r="F117" s="111">
        <v>414</v>
      </c>
      <c r="G117" s="32">
        <v>98</v>
      </c>
      <c r="H117" s="32">
        <f t="shared" si="2"/>
        <v>316</v>
      </c>
      <c r="I117" s="57" t="str">
        <f t="shared" si="3"/>
        <v>No</v>
      </c>
      <c r="AMK117" s="1"/>
    </row>
    <row r="118" spans="2:9 1025:1025" s="19" customFormat="1" x14ac:dyDescent="0.2">
      <c r="B118" s="27" t="s">
        <v>369</v>
      </c>
      <c r="C118" s="28" t="s">
        <v>370</v>
      </c>
      <c r="D118" s="29" t="s">
        <v>372</v>
      </c>
      <c r="E118" s="111">
        <v>48879</v>
      </c>
      <c r="F118" s="111">
        <v>2389</v>
      </c>
      <c r="G118" s="32">
        <v>825</v>
      </c>
      <c r="H118" s="32">
        <f t="shared" si="2"/>
        <v>1564</v>
      </c>
      <c r="I118" s="57" t="str">
        <f t="shared" si="3"/>
        <v>No</v>
      </c>
      <c r="AMK118" s="1"/>
    </row>
    <row r="119" spans="2:9 1025:1025" s="19" customFormat="1" x14ac:dyDescent="0.2">
      <c r="B119" s="27" t="s">
        <v>373</v>
      </c>
      <c r="C119" s="28" t="s">
        <v>374</v>
      </c>
      <c r="D119" s="29" t="s">
        <v>74</v>
      </c>
      <c r="E119" s="111">
        <v>1809034</v>
      </c>
      <c r="F119" s="111">
        <v>12880</v>
      </c>
      <c r="G119" s="32">
        <v>2233</v>
      </c>
      <c r="H119" s="32">
        <f t="shared" si="2"/>
        <v>10647</v>
      </c>
      <c r="I119" s="57" t="str">
        <f t="shared" si="3"/>
        <v>No</v>
      </c>
      <c r="AMK119" s="1"/>
    </row>
    <row r="120" spans="2:9 1025:1025" s="19" customFormat="1" x14ac:dyDescent="0.2">
      <c r="B120" s="27" t="s">
        <v>376</v>
      </c>
      <c r="C120" s="28" t="s">
        <v>377</v>
      </c>
      <c r="D120" s="29" t="s">
        <v>379</v>
      </c>
      <c r="E120" s="111">
        <v>38437</v>
      </c>
      <c r="F120" s="111">
        <v>4</v>
      </c>
      <c r="G120" s="32">
        <v>0</v>
      </c>
      <c r="H120" s="32">
        <f t="shared" si="2"/>
        <v>4</v>
      </c>
      <c r="I120" s="57" t="str">
        <f t="shared" si="3"/>
        <v>No</v>
      </c>
      <c r="AMK120" s="1"/>
    </row>
    <row r="121" spans="2:9 1025:1025" s="19" customFormat="1" x14ac:dyDescent="0.2">
      <c r="B121" s="27" t="s">
        <v>380</v>
      </c>
      <c r="C121" s="28" t="s">
        <v>381</v>
      </c>
      <c r="D121" s="29" t="s">
        <v>383</v>
      </c>
      <c r="E121" s="111">
        <v>3719</v>
      </c>
      <c r="F121" s="111">
        <v>56</v>
      </c>
      <c r="G121" s="32">
        <v>45</v>
      </c>
      <c r="H121" s="32">
        <f t="shared" si="2"/>
        <v>11</v>
      </c>
      <c r="I121" s="57" t="str">
        <f t="shared" si="3"/>
        <v>No</v>
      </c>
      <c r="AMK121" s="1"/>
    </row>
    <row r="122" spans="2:9 1025:1025" s="19" customFormat="1" x14ac:dyDescent="0.2">
      <c r="B122" s="27" t="s">
        <v>384</v>
      </c>
      <c r="C122" s="28" t="s">
        <v>385</v>
      </c>
      <c r="D122" s="29" t="s">
        <v>386</v>
      </c>
      <c r="E122" s="111">
        <v>4139</v>
      </c>
      <c r="F122" s="111">
        <v>55</v>
      </c>
      <c r="G122" s="32">
        <v>26</v>
      </c>
      <c r="H122" s="32">
        <f t="shared" si="2"/>
        <v>29</v>
      </c>
      <c r="I122" s="57" t="str">
        <f t="shared" si="3"/>
        <v>No</v>
      </c>
      <c r="AMK122" s="1"/>
    </row>
    <row r="123" spans="2:9 1025:1025" s="19" customFormat="1" x14ac:dyDescent="0.2">
      <c r="B123" s="27" t="s">
        <v>387</v>
      </c>
      <c r="C123" s="28" t="s">
        <v>388</v>
      </c>
      <c r="D123" s="29" t="s">
        <v>90</v>
      </c>
      <c r="E123" s="111">
        <v>340223</v>
      </c>
      <c r="F123" s="111">
        <v>35047</v>
      </c>
      <c r="G123" s="32">
        <v>9037</v>
      </c>
      <c r="H123" s="32">
        <f t="shared" si="2"/>
        <v>26010</v>
      </c>
      <c r="I123" s="57" t="str">
        <f t="shared" si="3"/>
        <v>Yes</v>
      </c>
      <c r="AMK123" s="1"/>
    </row>
    <row r="124" spans="2:9 1025:1025" s="19" customFormat="1" x14ac:dyDescent="0.2">
      <c r="B124" s="27" t="s">
        <v>389</v>
      </c>
      <c r="C124" s="28" t="s">
        <v>390</v>
      </c>
      <c r="D124" s="29" t="s">
        <v>62</v>
      </c>
      <c r="E124" s="111">
        <v>2368139</v>
      </c>
      <c r="F124" s="111">
        <v>12242</v>
      </c>
      <c r="G124" s="32">
        <v>3184</v>
      </c>
      <c r="H124" s="32">
        <f t="shared" si="2"/>
        <v>9058</v>
      </c>
      <c r="I124" s="57" t="str">
        <f t="shared" si="3"/>
        <v>No</v>
      </c>
      <c r="AMK124" s="1"/>
    </row>
    <row r="125" spans="2:9 1025:1025" s="19" customFormat="1" x14ac:dyDescent="0.2">
      <c r="B125" s="27" t="s">
        <v>392</v>
      </c>
      <c r="C125" s="28" t="s">
        <v>393</v>
      </c>
      <c r="D125" s="29" t="s">
        <v>395</v>
      </c>
      <c r="E125" s="111">
        <v>4128</v>
      </c>
      <c r="F125" s="111">
        <v>28</v>
      </c>
      <c r="G125" s="32">
        <v>11</v>
      </c>
      <c r="H125" s="32">
        <f t="shared" si="2"/>
        <v>17</v>
      </c>
      <c r="I125" s="57" t="str">
        <f t="shared" si="3"/>
        <v>No</v>
      </c>
      <c r="AMK125" s="1"/>
    </row>
    <row r="126" spans="2:9 1025:1025" s="19" customFormat="1" x14ac:dyDescent="0.2">
      <c r="B126" s="27" t="s">
        <v>396</v>
      </c>
      <c r="C126" s="28" t="s">
        <v>397</v>
      </c>
      <c r="D126" s="29" t="s">
        <v>399</v>
      </c>
      <c r="E126" s="111">
        <v>26405</v>
      </c>
      <c r="F126" s="111">
        <v>2272</v>
      </c>
      <c r="G126" s="32">
        <v>501</v>
      </c>
      <c r="H126" s="32">
        <f t="shared" si="2"/>
        <v>1771</v>
      </c>
      <c r="I126" s="57" t="str">
        <f t="shared" si="3"/>
        <v>No</v>
      </c>
      <c r="AMK126" s="1"/>
    </row>
    <row r="127" spans="2:9 1025:1025" s="19" customFormat="1" x14ac:dyDescent="0.2">
      <c r="B127" s="27" t="s">
        <v>400</v>
      </c>
      <c r="C127" s="28" t="s">
        <v>401</v>
      </c>
      <c r="D127" s="29" t="s">
        <v>402</v>
      </c>
      <c r="E127" s="111">
        <v>19807</v>
      </c>
      <c r="F127" s="111">
        <v>565</v>
      </c>
      <c r="G127" s="32">
        <v>129</v>
      </c>
      <c r="H127" s="32">
        <f t="shared" si="2"/>
        <v>436</v>
      </c>
      <c r="I127" s="57" t="str">
        <f t="shared" si="3"/>
        <v>No</v>
      </c>
      <c r="AMK127" s="1"/>
    </row>
    <row r="128" spans="2:9 1025:1025" s="19" customFormat="1" x14ac:dyDescent="0.2">
      <c r="B128" s="37" t="s">
        <v>403</v>
      </c>
      <c r="C128" s="28" t="s">
        <v>404</v>
      </c>
      <c r="D128" s="29" t="s">
        <v>406</v>
      </c>
      <c r="E128" s="111">
        <v>5410</v>
      </c>
      <c r="F128" s="111">
        <v>14</v>
      </c>
      <c r="G128" s="32">
        <v>14</v>
      </c>
      <c r="H128" s="32">
        <f t="shared" si="2"/>
        <v>0</v>
      </c>
      <c r="I128" s="57" t="str">
        <f t="shared" si="3"/>
        <v>No</v>
      </c>
      <c r="AMK128" s="1"/>
    </row>
    <row r="129" spans="2:9 1025:1025" s="19" customFormat="1" x14ac:dyDescent="0.2">
      <c r="B129" s="27" t="s">
        <v>407</v>
      </c>
      <c r="C129" s="28" t="s">
        <v>408</v>
      </c>
      <c r="D129" s="29" t="s">
        <v>410</v>
      </c>
      <c r="E129" s="111">
        <v>37890</v>
      </c>
      <c r="F129" s="111">
        <v>556</v>
      </c>
      <c r="G129" s="32">
        <v>257</v>
      </c>
      <c r="H129" s="32">
        <f t="shared" si="2"/>
        <v>299</v>
      </c>
      <c r="I129" s="57" t="str">
        <f t="shared" si="3"/>
        <v>No</v>
      </c>
      <c r="AMK129" s="1"/>
    </row>
    <row r="130" spans="2:9 1025:1025" s="19" customFormat="1" x14ac:dyDescent="0.2">
      <c r="B130" s="27" t="s">
        <v>411</v>
      </c>
      <c r="C130" s="28" t="s">
        <v>412</v>
      </c>
      <c r="D130" s="29" t="s">
        <v>229</v>
      </c>
      <c r="E130" s="111">
        <v>3355</v>
      </c>
      <c r="F130" s="111">
        <v>11</v>
      </c>
      <c r="G130" s="32">
        <v>11</v>
      </c>
      <c r="H130" s="32">
        <f t="shared" si="2"/>
        <v>0</v>
      </c>
      <c r="I130" s="57" t="str">
        <f t="shared" si="3"/>
        <v>No</v>
      </c>
      <c r="AMK130" s="1"/>
    </row>
    <row r="131" spans="2:9 1025:1025" s="19" customFormat="1" x14ac:dyDescent="0.2">
      <c r="B131" s="69" t="s">
        <v>413</v>
      </c>
      <c r="C131" s="28" t="s">
        <v>414</v>
      </c>
      <c r="D131" s="29" t="s">
        <v>416</v>
      </c>
      <c r="E131" s="111">
        <v>3367</v>
      </c>
      <c r="F131" s="111">
        <v>4</v>
      </c>
      <c r="G131" s="32">
        <v>4</v>
      </c>
      <c r="H131" s="32">
        <f t="shared" si="2"/>
        <v>0</v>
      </c>
      <c r="I131" s="57" t="str">
        <f t="shared" si="3"/>
        <v>No</v>
      </c>
      <c r="AMK131" s="1"/>
    </row>
    <row r="132" spans="2:9 1025:1025" s="19" customFormat="1" x14ac:dyDescent="0.2">
      <c r="B132" s="69" t="s">
        <v>417</v>
      </c>
      <c r="C132" s="28" t="s">
        <v>418</v>
      </c>
      <c r="D132" s="29" t="s">
        <v>45</v>
      </c>
      <c r="E132" s="111">
        <v>4092459</v>
      </c>
      <c r="F132" s="111">
        <v>30413</v>
      </c>
      <c r="G132" s="32">
        <v>6260</v>
      </c>
      <c r="H132" s="32">
        <f t="shared" si="2"/>
        <v>24153</v>
      </c>
      <c r="I132" s="57" t="str">
        <f t="shared" si="3"/>
        <v>Yes</v>
      </c>
      <c r="AMK132" s="1"/>
    </row>
    <row r="133" spans="2:9 1025:1025" s="19" customFormat="1" x14ac:dyDescent="0.2">
      <c r="B133" s="69" t="s">
        <v>419</v>
      </c>
      <c r="C133" s="28" t="s">
        <v>420</v>
      </c>
      <c r="D133" s="29" t="s">
        <v>421</v>
      </c>
      <c r="E133" s="111">
        <v>14075</v>
      </c>
      <c r="F133" s="111">
        <v>64</v>
      </c>
      <c r="G133" s="32">
        <v>61</v>
      </c>
      <c r="H133" s="32">
        <f t="shared" si="2"/>
        <v>3</v>
      </c>
      <c r="I133" s="57" t="str">
        <f t="shared" si="3"/>
        <v>No</v>
      </c>
      <c r="AMK133" s="1"/>
    </row>
    <row r="134" spans="2:9 1025:1025" s="19" customFormat="1" x14ac:dyDescent="0.2">
      <c r="B134" s="69" t="s">
        <v>422</v>
      </c>
      <c r="C134" s="28" t="s">
        <v>423</v>
      </c>
      <c r="D134" s="29" t="s">
        <v>424</v>
      </c>
      <c r="E134" s="111">
        <v>58458</v>
      </c>
      <c r="F134" s="111">
        <v>3447</v>
      </c>
      <c r="G134" s="32">
        <v>936</v>
      </c>
      <c r="H134" s="32">
        <f t="shared" si="2"/>
        <v>2511</v>
      </c>
      <c r="I134" s="57" t="str">
        <f t="shared" si="3"/>
        <v>No</v>
      </c>
      <c r="AMK134" s="1"/>
    </row>
    <row r="135" spans="2:9 1025:1025" s="19" customFormat="1" x14ac:dyDescent="0.2">
      <c r="B135" s="69" t="s">
        <v>425</v>
      </c>
      <c r="C135" s="28" t="s">
        <v>426</v>
      </c>
      <c r="D135" s="29" t="s">
        <v>427</v>
      </c>
      <c r="E135" s="111">
        <v>149610</v>
      </c>
      <c r="F135" s="111">
        <v>222</v>
      </c>
      <c r="G135" s="32">
        <v>132</v>
      </c>
      <c r="H135" s="32">
        <f t="shared" si="2"/>
        <v>90</v>
      </c>
      <c r="I135" s="57" t="str">
        <f t="shared" si="3"/>
        <v>No</v>
      </c>
      <c r="AMK135" s="1"/>
    </row>
    <row r="136" spans="2:9 1025:1025" s="19" customFormat="1" x14ac:dyDescent="0.2">
      <c r="B136" s="69" t="s">
        <v>428</v>
      </c>
      <c r="C136" s="28" t="s">
        <v>429</v>
      </c>
      <c r="D136" s="29" t="s">
        <v>45</v>
      </c>
      <c r="E136" s="111">
        <v>4092459</v>
      </c>
      <c r="F136" s="111">
        <v>28448</v>
      </c>
      <c r="G136" s="32">
        <v>544</v>
      </c>
      <c r="H136" s="32">
        <f t="shared" si="2"/>
        <v>27904</v>
      </c>
      <c r="I136" s="57" t="str">
        <f t="shared" si="3"/>
        <v>Yes</v>
      </c>
      <c r="AMK136" s="1"/>
    </row>
    <row r="137" spans="2:9 1025:1025" s="19" customFormat="1" x14ac:dyDescent="0.2">
      <c r="B137" s="69" t="s">
        <v>430</v>
      </c>
      <c r="C137" s="28" t="s">
        <v>431</v>
      </c>
      <c r="D137" s="29" t="s">
        <v>433</v>
      </c>
      <c r="E137" s="111">
        <v>6446</v>
      </c>
      <c r="F137" s="111">
        <v>41</v>
      </c>
      <c r="G137" s="32">
        <v>19</v>
      </c>
      <c r="H137" s="32">
        <f t="shared" si="2"/>
        <v>22</v>
      </c>
      <c r="I137" s="57" t="str">
        <f t="shared" si="3"/>
        <v>No</v>
      </c>
      <c r="AMK137" s="1"/>
    </row>
    <row r="138" spans="2:9 1025:1025" s="19" customFormat="1" x14ac:dyDescent="0.2">
      <c r="B138" s="69" t="s">
        <v>434</v>
      </c>
      <c r="C138" s="28" t="s">
        <v>435</v>
      </c>
      <c r="D138" s="29" t="s">
        <v>74</v>
      </c>
      <c r="E138" s="111">
        <v>1809034</v>
      </c>
      <c r="F138" s="111">
        <v>61291</v>
      </c>
      <c r="G138" s="32">
        <v>7646</v>
      </c>
      <c r="H138" s="32">
        <f t="shared" si="2"/>
        <v>53645</v>
      </c>
      <c r="I138" s="57" t="str">
        <f t="shared" si="3"/>
        <v>Yes</v>
      </c>
      <c r="AMK138" s="1"/>
    </row>
    <row r="139" spans="2:9 1025:1025" s="19" customFormat="1" x14ac:dyDescent="0.2">
      <c r="B139" s="69" t="s">
        <v>438</v>
      </c>
      <c r="C139" s="28" t="s">
        <v>439</v>
      </c>
      <c r="D139" s="29" t="s">
        <v>62</v>
      </c>
      <c r="E139" s="111">
        <v>2368139</v>
      </c>
      <c r="F139" s="111">
        <v>20881</v>
      </c>
      <c r="G139" s="32">
        <v>8561</v>
      </c>
      <c r="H139" s="32">
        <f t="shared" ref="H139:H202" si="4">F139-G139</f>
        <v>12320</v>
      </c>
      <c r="I139" s="57" t="str">
        <f t="shared" ref="I139:I202" si="5">IF(OR(AND(E139&gt;290000,H139&gt;=$J$3),AND(E139&lt;=290000,H139&gt;=$J$7)),"Yes","No")</f>
        <v>No</v>
      </c>
      <c r="AMK139" s="1"/>
    </row>
    <row r="140" spans="2:9 1025:1025" s="19" customFormat="1" x14ac:dyDescent="0.2">
      <c r="B140" s="69" t="s">
        <v>441</v>
      </c>
      <c r="C140" s="28" t="s">
        <v>442</v>
      </c>
      <c r="D140" s="29" t="s">
        <v>444</v>
      </c>
      <c r="E140" s="111">
        <v>3057</v>
      </c>
      <c r="F140" s="111">
        <v>34</v>
      </c>
      <c r="G140" s="32">
        <v>30</v>
      </c>
      <c r="H140" s="32">
        <f t="shared" si="4"/>
        <v>4</v>
      </c>
      <c r="I140" s="57" t="str">
        <f t="shared" si="5"/>
        <v>No</v>
      </c>
      <c r="AMK140" s="1"/>
    </row>
    <row r="141" spans="2:9 1025:1025" s="19" customFormat="1" x14ac:dyDescent="0.2">
      <c r="B141" s="69" t="s">
        <v>445</v>
      </c>
      <c r="C141" s="28" t="s">
        <v>446</v>
      </c>
      <c r="D141" s="29" t="s">
        <v>74</v>
      </c>
      <c r="E141" s="111">
        <v>1809034</v>
      </c>
      <c r="F141" s="111">
        <v>2742</v>
      </c>
      <c r="G141" s="32">
        <v>1213</v>
      </c>
      <c r="H141" s="32">
        <f t="shared" si="4"/>
        <v>1529</v>
      </c>
      <c r="I141" s="57" t="str">
        <f t="shared" si="5"/>
        <v>No</v>
      </c>
      <c r="AMK141" s="1"/>
    </row>
    <row r="142" spans="2:9 1025:1025" s="19" customFormat="1" x14ac:dyDescent="0.2">
      <c r="B142" s="69" t="s">
        <v>448</v>
      </c>
      <c r="C142" s="28" t="s">
        <v>449</v>
      </c>
      <c r="D142" s="29" t="s">
        <v>451</v>
      </c>
      <c r="E142" s="111">
        <v>36273</v>
      </c>
      <c r="F142" s="111">
        <v>1885</v>
      </c>
      <c r="G142" s="32">
        <v>298</v>
      </c>
      <c r="H142" s="32">
        <f t="shared" si="4"/>
        <v>1587</v>
      </c>
      <c r="I142" s="57" t="str">
        <f t="shared" si="5"/>
        <v>No</v>
      </c>
      <c r="AMK142" s="1"/>
    </row>
    <row r="143" spans="2:9 1025:1025" s="19" customFormat="1" x14ac:dyDescent="0.2">
      <c r="B143" s="69" t="s">
        <v>452</v>
      </c>
      <c r="C143" s="28" t="s">
        <v>453</v>
      </c>
      <c r="D143" s="29" t="s">
        <v>455</v>
      </c>
      <c r="E143" s="111">
        <v>194851</v>
      </c>
      <c r="F143" s="111">
        <v>14923</v>
      </c>
      <c r="G143" s="32">
        <v>4358</v>
      </c>
      <c r="H143" s="32">
        <f t="shared" si="4"/>
        <v>10565</v>
      </c>
      <c r="I143" s="57" t="str">
        <f t="shared" si="5"/>
        <v>Yes</v>
      </c>
      <c r="AMK143" s="1"/>
    </row>
    <row r="144" spans="2:9 1025:1025" s="19" customFormat="1" x14ac:dyDescent="0.2">
      <c r="B144" s="69" t="s">
        <v>456</v>
      </c>
      <c r="C144" s="28" t="s">
        <v>457</v>
      </c>
      <c r="D144" s="29" t="s">
        <v>170</v>
      </c>
      <c r="E144" s="111">
        <v>209714</v>
      </c>
      <c r="F144" s="111">
        <v>2456</v>
      </c>
      <c r="G144" s="32">
        <v>835</v>
      </c>
      <c r="H144" s="32">
        <f t="shared" si="4"/>
        <v>1621</v>
      </c>
      <c r="I144" s="57" t="str">
        <f t="shared" si="5"/>
        <v>No</v>
      </c>
      <c r="AMK144" s="1"/>
    </row>
    <row r="145" spans="2:9 1025:1025" s="19" customFormat="1" x14ac:dyDescent="0.2">
      <c r="B145" s="69" t="s">
        <v>459</v>
      </c>
      <c r="C145" s="28" t="s">
        <v>460</v>
      </c>
      <c r="D145" s="29" t="s">
        <v>462</v>
      </c>
      <c r="E145" s="111">
        <v>49625</v>
      </c>
      <c r="F145" s="111">
        <v>2281</v>
      </c>
      <c r="G145" s="32">
        <v>647</v>
      </c>
      <c r="H145" s="32">
        <f t="shared" si="4"/>
        <v>1634</v>
      </c>
      <c r="I145" s="57" t="str">
        <f t="shared" si="5"/>
        <v>No</v>
      </c>
      <c r="AMK145" s="1"/>
    </row>
    <row r="146" spans="2:9 1025:1025" s="19" customFormat="1" x14ac:dyDescent="0.2">
      <c r="B146" s="69" t="s">
        <v>463</v>
      </c>
      <c r="C146" s="28" t="s">
        <v>464</v>
      </c>
      <c r="D146" s="29" t="s">
        <v>62</v>
      </c>
      <c r="E146" s="111">
        <v>2368139</v>
      </c>
      <c r="F146" s="111">
        <v>118207</v>
      </c>
      <c r="G146" s="32">
        <v>8497</v>
      </c>
      <c r="H146" s="32">
        <f t="shared" si="4"/>
        <v>109710</v>
      </c>
      <c r="I146" s="57" t="str">
        <f t="shared" si="5"/>
        <v>Yes</v>
      </c>
      <c r="AMK146" s="1"/>
    </row>
    <row r="147" spans="2:9 1025:1025" s="19" customFormat="1" x14ac:dyDescent="0.2">
      <c r="B147" s="69" t="s">
        <v>466</v>
      </c>
      <c r="C147" s="28" t="s">
        <v>467</v>
      </c>
      <c r="D147" s="29" t="s">
        <v>469</v>
      </c>
      <c r="E147" s="111">
        <v>14786</v>
      </c>
      <c r="F147" s="111">
        <v>535</v>
      </c>
      <c r="G147" s="32">
        <v>74</v>
      </c>
      <c r="H147" s="32">
        <f t="shared" si="4"/>
        <v>461</v>
      </c>
      <c r="I147" s="57" t="str">
        <f t="shared" si="5"/>
        <v>No</v>
      </c>
      <c r="AMK147" s="1"/>
    </row>
    <row r="148" spans="2:9 1025:1025" s="19" customFormat="1" x14ac:dyDescent="0.2">
      <c r="B148" s="69" t="s">
        <v>470</v>
      </c>
      <c r="C148" s="28" t="s">
        <v>471</v>
      </c>
      <c r="D148" s="29" t="s">
        <v>45</v>
      </c>
      <c r="E148" s="111">
        <v>4092459</v>
      </c>
      <c r="F148" s="111">
        <v>19563</v>
      </c>
      <c r="G148" s="32">
        <v>5864</v>
      </c>
      <c r="H148" s="32">
        <f t="shared" si="4"/>
        <v>13699</v>
      </c>
      <c r="I148" s="57" t="str">
        <f t="shared" si="5"/>
        <v>No</v>
      </c>
      <c r="AMK148" s="1"/>
    </row>
    <row r="149" spans="2:9 1025:1025" s="19" customFormat="1" x14ac:dyDescent="0.2">
      <c r="B149" s="69" t="s">
        <v>473</v>
      </c>
      <c r="C149" s="28" t="s">
        <v>474</v>
      </c>
      <c r="D149" s="29" t="s">
        <v>475</v>
      </c>
      <c r="E149" s="111">
        <v>41964</v>
      </c>
      <c r="F149" s="111">
        <v>42</v>
      </c>
      <c r="G149" s="32">
        <v>42</v>
      </c>
      <c r="H149" s="32">
        <f t="shared" si="4"/>
        <v>0</v>
      </c>
      <c r="I149" s="57" t="str">
        <f t="shared" si="5"/>
        <v>No</v>
      </c>
      <c r="AMK149" s="1"/>
    </row>
    <row r="150" spans="2:9 1025:1025" s="19" customFormat="1" x14ac:dyDescent="0.2">
      <c r="B150" s="69" t="s">
        <v>476</v>
      </c>
      <c r="C150" s="28" t="s">
        <v>477</v>
      </c>
      <c r="D150" s="29" t="s">
        <v>254</v>
      </c>
      <c r="E150" s="111">
        <v>585375</v>
      </c>
      <c r="F150" s="111">
        <v>9347</v>
      </c>
      <c r="G150" s="32">
        <v>3685</v>
      </c>
      <c r="H150" s="32">
        <f t="shared" si="4"/>
        <v>5662</v>
      </c>
      <c r="I150" s="57" t="str">
        <f t="shared" si="5"/>
        <v>No</v>
      </c>
      <c r="AMK150" s="1"/>
    </row>
    <row r="151" spans="2:9 1025:1025" s="19" customFormat="1" x14ac:dyDescent="0.2">
      <c r="B151" s="69" t="s">
        <v>478</v>
      </c>
      <c r="C151" s="28" t="s">
        <v>479</v>
      </c>
      <c r="D151" s="29" t="s">
        <v>74</v>
      </c>
      <c r="E151" s="111">
        <v>1809034</v>
      </c>
      <c r="F151" s="111">
        <v>349</v>
      </c>
      <c r="G151" s="32">
        <v>172</v>
      </c>
      <c r="H151" s="32">
        <f t="shared" si="4"/>
        <v>177</v>
      </c>
      <c r="I151" s="57" t="str">
        <f t="shared" si="5"/>
        <v>No</v>
      </c>
      <c r="AMK151" s="1"/>
    </row>
    <row r="152" spans="2:9 1025:1025" s="19" customFormat="1" x14ac:dyDescent="0.2">
      <c r="B152" s="69" t="s">
        <v>481</v>
      </c>
      <c r="C152" s="28" t="s">
        <v>482</v>
      </c>
      <c r="D152" s="29" t="s">
        <v>483</v>
      </c>
      <c r="E152" s="111">
        <v>19719</v>
      </c>
      <c r="F152" s="111">
        <v>107</v>
      </c>
      <c r="G152" s="32">
        <v>94</v>
      </c>
      <c r="H152" s="32">
        <f t="shared" si="4"/>
        <v>13</v>
      </c>
      <c r="I152" s="57" t="str">
        <f t="shared" si="5"/>
        <v>No</v>
      </c>
      <c r="AMK152" s="1"/>
    </row>
    <row r="153" spans="2:9 1025:1025" s="19" customFormat="1" x14ac:dyDescent="0.2">
      <c r="B153" s="69" t="s">
        <v>484</v>
      </c>
      <c r="C153" s="28" t="s">
        <v>485</v>
      </c>
      <c r="D153" s="29" t="s">
        <v>103</v>
      </c>
      <c r="E153" s="111">
        <v>782341</v>
      </c>
      <c r="F153" s="111">
        <v>19210</v>
      </c>
      <c r="G153" s="32">
        <v>4752</v>
      </c>
      <c r="H153" s="32">
        <f t="shared" si="4"/>
        <v>14458</v>
      </c>
      <c r="I153" s="57" t="str">
        <f t="shared" si="5"/>
        <v>No</v>
      </c>
      <c r="AMK153" s="1"/>
    </row>
    <row r="154" spans="2:9 1025:1025" s="19" customFormat="1" x14ac:dyDescent="0.2">
      <c r="B154" s="70" t="s">
        <v>486</v>
      </c>
      <c r="C154" s="28" t="s">
        <v>487</v>
      </c>
      <c r="D154" s="29" t="s">
        <v>489</v>
      </c>
      <c r="E154" s="111">
        <v>13977</v>
      </c>
      <c r="F154" s="111">
        <v>420</v>
      </c>
      <c r="G154" s="32">
        <v>52</v>
      </c>
      <c r="H154" s="32">
        <f t="shared" si="4"/>
        <v>368</v>
      </c>
      <c r="I154" s="57" t="str">
        <f t="shared" si="5"/>
        <v>No</v>
      </c>
      <c r="AMK154" s="1"/>
    </row>
    <row r="155" spans="2:9 1025:1025" s="19" customFormat="1" x14ac:dyDescent="0.2">
      <c r="B155" s="69" t="s">
        <v>490</v>
      </c>
      <c r="C155" s="28" t="s">
        <v>491</v>
      </c>
      <c r="D155" s="29" t="s">
        <v>493</v>
      </c>
      <c r="E155" s="111">
        <v>278831</v>
      </c>
      <c r="F155" s="111">
        <v>14587</v>
      </c>
      <c r="G155" s="32">
        <v>94</v>
      </c>
      <c r="H155" s="32">
        <f t="shared" si="4"/>
        <v>14493</v>
      </c>
      <c r="I155" s="57" t="str">
        <f t="shared" si="5"/>
        <v>Yes</v>
      </c>
      <c r="AMK155" s="1"/>
    </row>
    <row r="156" spans="2:9 1025:1025" s="19" customFormat="1" x14ac:dyDescent="0.2">
      <c r="B156" s="69" t="s">
        <v>494</v>
      </c>
      <c r="C156" s="28" t="s">
        <v>495</v>
      </c>
      <c r="D156" s="29" t="s">
        <v>462</v>
      </c>
      <c r="E156" s="111">
        <v>49625</v>
      </c>
      <c r="F156" s="111">
        <v>0</v>
      </c>
      <c r="G156" s="32">
        <v>0</v>
      </c>
      <c r="H156" s="32">
        <f t="shared" si="4"/>
        <v>0</v>
      </c>
      <c r="I156" s="57" t="str">
        <f t="shared" si="5"/>
        <v>No</v>
      </c>
      <c r="AMK156" s="1"/>
    </row>
    <row r="157" spans="2:9 1025:1025" s="19" customFormat="1" x14ac:dyDescent="0.2">
      <c r="B157" s="69" t="s">
        <v>496</v>
      </c>
      <c r="C157" s="28" t="s">
        <v>497</v>
      </c>
      <c r="D157" s="29" t="s">
        <v>111</v>
      </c>
      <c r="E157" s="111">
        <v>10501</v>
      </c>
      <c r="F157" s="111">
        <v>41</v>
      </c>
      <c r="G157" s="32">
        <v>36</v>
      </c>
      <c r="H157" s="32">
        <f t="shared" si="4"/>
        <v>5</v>
      </c>
      <c r="I157" s="57" t="str">
        <f t="shared" si="5"/>
        <v>No</v>
      </c>
      <c r="AMK157" s="1"/>
    </row>
    <row r="158" spans="2:9 1025:1025" s="19" customFormat="1" x14ac:dyDescent="0.2">
      <c r="B158" s="69" t="s">
        <v>498</v>
      </c>
      <c r="C158" s="28" t="s">
        <v>499</v>
      </c>
      <c r="D158" s="29" t="s">
        <v>174</v>
      </c>
      <c r="E158" s="111">
        <v>800647</v>
      </c>
      <c r="F158" s="111">
        <v>21464</v>
      </c>
      <c r="G158" s="32">
        <v>2761</v>
      </c>
      <c r="H158" s="32">
        <f t="shared" si="4"/>
        <v>18703</v>
      </c>
      <c r="I158" s="57" t="str">
        <f t="shared" si="5"/>
        <v>Yes</v>
      </c>
      <c r="AMK158" s="1"/>
    </row>
    <row r="159" spans="2:9 1025:1025" s="19" customFormat="1" x14ac:dyDescent="0.2">
      <c r="B159" s="69" t="s">
        <v>501</v>
      </c>
      <c r="C159" s="28" t="s">
        <v>502</v>
      </c>
      <c r="D159" s="29" t="s">
        <v>503</v>
      </c>
      <c r="E159" s="111">
        <v>64524</v>
      </c>
      <c r="F159" s="111">
        <v>4771</v>
      </c>
      <c r="G159" s="32">
        <v>1370</v>
      </c>
      <c r="H159" s="32">
        <f t="shared" si="4"/>
        <v>3401</v>
      </c>
      <c r="I159" s="57" t="str">
        <f t="shared" si="5"/>
        <v>No</v>
      </c>
      <c r="AMK159" s="1"/>
    </row>
    <row r="160" spans="2:9 1025:1025" s="19" customFormat="1" x14ac:dyDescent="0.2">
      <c r="B160" s="69" t="s">
        <v>504</v>
      </c>
      <c r="C160" s="28" t="s">
        <v>505</v>
      </c>
      <c r="D160" s="29" t="s">
        <v>507</v>
      </c>
      <c r="E160" s="111">
        <v>59127</v>
      </c>
      <c r="F160" s="111">
        <v>4046</v>
      </c>
      <c r="G160" s="32">
        <v>1487</v>
      </c>
      <c r="H160" s="32">
        <f t="shared" si="4"/>
        <v>2559</v>
      </c>
      <c r="I160" s="57" t="str">
        <f t="shared" si="5"/>
        <v>No</v>
      </c>
      <c r="AMK160" s="1"/>
    </row>
    <row r="161" spans="2:9 1025:1025" s="19" customFormat="1" x14ac:dyDescent="0.2">
      <c r="B161" s="69" t="s">
        <v>508</v>
      </c>
      <c r="C161" s="28" t="s">
        <v>509</v>
      </c>
      <c r="D161" s="29" t="s">
        <v>74</v>
      </c>
      <c r="E161" s="111">
        <v>1809034</v>
      </c>
      <c r="F161" s="111">
        <v>15243</v>
      </c>
      <c r="G161" s="32">
        <v>3379</v>
      </c>
      <c r="H161" s="32">
        <f t="shared" si="4"/>
        <v>11864</v>
      </c>
      <c r="I161" s="57" t="str">
        <f t="shared" si="5"/>
        <v>No</v>
      </c>
      <c r="AMK161" s="1"/>
    </row>
    <row r="162" spans="2:9 1025:1025" s="19" customFormat="1" x14ac:dyDescent="0.2">
      <c r="B162" s="69" t="s">
        <v>511</v>
      </c>
      <c r="C162" s="28" t="s">
        <v>512</v>
      </c>
      <c r="D162" s="29" t="s">
        <v>354</v>
      </c>
      <c r="E162" s="111">
        <v>15507</v>
      </c>
      <c r="F162" s="111">
        <v>389</v>
      </c>
      <c r="G162" s="32">
        <v>110</v>
      </c>
      <c r="H162" s="32">
        <f t="shared" si="4"/>
        <v>279</v>
      </c>
      <c r="I162" s="57" t="str">
        <f t="shared" si="5"/>
        <v>No</v>
      </c>
      <c r="AMK162" s="1"/>
    </row>
    <row r="163" spans="2:9 1025:1025" s="19" customFormat="1" x14ac:dyDescent="0.2">
      <c r="B163" s="83" t="s">
        <v>513</v>
      </c>
      <c r="C163" s="28" t="s">
        <v>514</v>
      </c>
      <c r="D163" s="29" t="s">
        <v>516</v>
      </c>
      <c r="E163" s="111">
        <v>12651</v>
      </c>
      <c r="F163" s="111">
        <v>537</v>
      </c>
      <c r="G163" s="32">
        <v>130</v>
      </c>
      <c r="H163" s="32">
        <f t="shared" si="4"/>
        <v>407</v>
      </c>
      <c r="I163" s="57" t="str">
        <f t="shared" si="5"/>
        <v>No</v>
      </c>
      <c r="AMK163" s="1"/>
    </row>
    <row r="164" spans="2:9 1025:1025" s="19" customFormat="1" x14ac:dyDescent="0.2">
      <c r="B164" s="69" t="s">
        <v>517</v>
      </c>
      <c r="C164" s="28" t="s">
        <v>518</v>
      </c>
      <c r="D164" s="29" t="s">
        <v>520</v>
      </c>
      <c r="E164" s="111">
        <v>8865</v>
      </c>
      <c r="F164" s="111">
        <v>73</v>
      </c>
      <c r="G164" s="32">
        <v>44</v>
      </c>
      <c r="H164" s="32">
        <f t="shared" si="4"/>
        <v>29</v>
      </c>
      <c r="I164" s="57" t="str">
        <f t="shared" si="5"/>
        <v>No</v>
      </c>
      <c r="AMK164" s="1"/>
    </row>
    <row r="165" spans="2:9 1025:1025" s="19" customFormat="1" x14ac:dyDescent="0.2">
      <c r="B165" s="69" t="s">
        <v>521</v>
      </c>
      <c r="C165" s="28" t="s">
        <v>522</v>
      </c>
      <c r="D165" s="29" t="s">
        <v>524</v>
      </c>
      <c r="E165" s="111">
        <v>6703</v>
      </c>
      <c r="F165" s="111">
        <v>319</v>
      </c>
      <c r="G165" s="32">
        <v>51</v>
      </c>
      <c r="H165" s="32">
        <f t="shared" si="4"/>
        <v>268</v>
      </c>
      <c r="I165" s="57" t="str">
        <f t="shared" si="5"/>
        <v>No</v>
      </c>
      <c r="AMK165" s="1"/>
    </row>
    <row r="166" spans="2:9 1025:1025" s="19" customFormat="1" x14ac:dyDescent="0.2">
      <c r="B166" s="69" t="s">
        <v>525</v>
      </c>
      <c r="C166" s="28" t="s">
        <v>526</v>
      </c>
      <c r="D166" s="29" t="s">
        <v>528</v>
      </c>
      <c r="E166" s="111">
        <v>36702</v>
      </c>
      <c r="F166" s="111">
        <v>1796</v>
      </c>
      <c r="G166" s="32">
        <v>501</v>
      </c>
      <c r="H166" s="32">
        <f t="shared" si="4"/>
        <v>1295</v>
      </c>
      <c r="I166" s="57" t="str">
        <f t="shared" si="5"/>
        <v>No</v>
      </c>
      <c r="AMK166" s="1"/>
    </row>
    <row r="167" spans="2:9 1025:1025" s="19" customFormat="1" x14ac:dyDescent="0.2">
      <c r="B167" s="101" t="s">
        <v>529</v>
      </c>
      <c r="C167" s="28" t="s">
        <v>530</v>
      </c>
      <c r="D167" s="29" t="s">
        <v>503</v>
      </c>
      <c r="E167" s="111">
        <v>64524</v>
      </c>
      <c r="F167" s="111">
        <v>3977</v>
      </c>
      <c r="G167" s="32">
        <v>1304</v>
      </c>
      <c r="H167" s="32">
        <f t="shared" si="4"/>
        <v>2673</v>
      </c>
      <c r="I167" s="57" t="str">
        <f t="shared" si="5"/>
        <v>No</v>
      </c>
      <c r="AMK167" s="1"/>
    </row>
    <row r="168" spans="2:9 1025:1025" s="19" customFormat="1" x14ac:dyDescent="0.2">
      <c r="B168" s="69" t="s">
        <v>532</v>
      </c>
      <c r="C168" s="28" t="s">
        <v>533</v>
      </c>
      <c r="D168" s="29" t="s">
        <v>535</v>
      </c>
      <c r="E168" s="111">
        <v>150934</v>
      </c>
      <c r="F168" s="111">
        <v>2414</v>
      </c>
      <c r="G168" s="32">
        <v>592</v>
      </c>
      <c r="H168" s="32">
        <f t="shared" si="4"/>
        <v>1822</v>
      </c>
      <c r="I168" s="57" t="str">
        <f t="shared" si="5"/>
        <v>No</v>
      </c>
      <c r="AMK168" s="1"/>
    </row>
    <row r="169" spans="2:9 1025:1025" s="19" customFormat="1" x14ac:dyDescent="0.2">
      <c r="B169" s="69" t="s">
        <v>536</v>
      </c>
      <c r="C169" s="28" t="s">
        <v>537</v>
      </c>
      <c r="D169" s="29" t="s">
        <v>362</v>
      </c>
      <c r="E169" s="111">
        <v>86129</v>
      </c>
      <c r="F169" s="111">
        <v>10401</v>
      </c>
      <c r="G169" s="32">
        <v>2274</v>
      </c>
      <c r="H169" s="32">
        <f t="shared" si="4"/>
        <v>8127</v>
      </c>
      <c r="I169" s="57" t="str">
        <f t="shared" si="5"/>
        <v>Yes</v>
      </c>
      <c r="AMK169" s="1"/>
    </row>
    <row r="170" spans="2:9 1025:1025" s="19" customFormat="1" x14ac:dyDescent="0.2">
      <c r="B170" s="69" t="s">
        <v>538</v>
      </c>
      <c r="C170" s="28" t="s">
        <v>539</v>
      </c>
      <c r="D170" s="29" t="s">
        <v>90</v>
      </c>
      <c r="E170" s="111">
        <v>340223</v>
      </c>
      <c r="F170" s="111">
        <v>17284</v>
      </c>
      <c r="G170" s="32">
        <v>10</v>
      </c>
      <c r="H170" s="32">
        <f t="shared" si="4"/>
        <v>17274</v>
      </c>
      <c r="I170" s="57" t="str">
        <f t="shared" si="5"/>
        <v>No</v>
      </c>
      <c r="AMK170" s="1"/>
    </row>
    <row r="171" spans="2:9 1025:1025" s="19" customFormat="1" x14ac:dyDescent="0.2">
      <c r="B171" s="69" t="s">
        <v>540</v>
      </c>
      <c r="C171" s="28" t="s">
        <v>541</v>
      </c>
      <c r="D171" s="29" t="s">
        <v>543</v>
      </c>
      <c r="E171" s="111">
        <v>15216</v>
      </c>
      <c r="F171" s="111">
        <v>1133</v>
      </c>
      <c r="G171" s="32">
        <v>301</v>
      </c>
      <c r="H171" s="32">
        <f t="shared" si="4"/>
        <v>832</v>
      </c>
      <c r="I171" s="57" t="str">
        <f t="shared" si="5"/>
        <v>No</v>
      </c>
      <c r="AMK171" s="1"/>
    </row>
    <row r="172" spans="2:9 1025:1025" s="19" customFormat="1" x14ac:dyDescent="0.2">
      <c r="B172" s="69" t="s">
        <v>544</v>
      </c>
      <c r="C172" s="28" t="s">
        <v>545</v>
      </c>
      <c r="D172" s="29" t="s">
        <v>174</v>
      </c>
      <c r="E172" s="111">
        <v>800647</v>
      </c>
      <c r="F172" s="111">
        <v>6585</v>
      </c>
      <c r="G172" s="32">
        <v>2849</v>
      </c>
      <c r="H172" s="32">
        <f t="shared" si="4"/>
        <v>3736</v>
      </c>
      <c r="I172" s="57" t="str">
        <f t="shared" si="5"/>
        <v>No</v>
      </c>
      <c r="AMK172" s="1"/>
    </row>
    <row r="173" spans="2:9 1025:1025" s="19" customFormat="1" x14ac:dyDescent="0.2">
      <c r="B173" s="69" t="s">
        <v>547</v>
      </c>
      <c r="C173" s="28" t="s">
        <v>548</v>
      </c>
      <c r="D173" s="29" t="s">
        <v>550</v>
      </c>
      <c r="E173" s="111">
        <v>7041</v>
      </c>
      <c r="F173" s="111">
        <v>609</v>
      </c>
      <c r="G173" s="32">
        <v>147</v>
      </c>
      <c r="H173" s="32">
        <f t="shared" si="4"/>
        <v>462</v>
      </c>
      <c r="I173" s="57" t="str">
        <f t="shared" si="5"/>
        <v>No</v>
      </c>
      <c r="AMK173" s="1"/>
    </row>
    <row r="174" spans="2:9 1025:1025" s="19" customFormat="1" x14ac:dyDescent="0.2">
      <c r="B174" s="69" t="s">
        <v>551</v>
      </c>
      <c r="C174" s="28" t="s">
        <v>552</v>
      </c>
      <c r="D174" s="29" t="s">
        <v>554</v>
      </c>
      <c r="E174" s="111">
        <v>35089</v>
      </c>
      <c r="F174" s="111">
        <v>1014</v>
      </c>
      <c r="G174" s="32">
        <v>302</v>
      </c>
      <c r="H174" s="32">
        <f t="shared" si="4"/>
        <v>712</v>
      </c>
      <c r="I174" s="57" t="str">
        <f t="shared" si="5"/>
        <v>No</v>
      </c>
      <c r="AMK174" s="1"/>
    </row>
    <row r="175" spans="2:9 1025:1025" s="19" customFormat="1" x14ac:dyDescent="0.2">
      <c r="B175" s="69" t="s">
        <v>555</v>
      </c>
      <c r="C175" s="28" t="s">
        <v>556</v>
      </c>
      <c r="D175" s="29" t="s">
        <v>558</v>
      </c>
      <c r="E175" s="111">
        <v>22935</v>
      </c>
      <c r="F175" s="111">
        <v>826</v>
      </c>
      <c r="G175" s="32">
        <v>118</v>
      </c>
      <c r="H175" s="32">
        <f t="shared" si="4"/>
        <v>708</v>
      </c>
      <c r="I175" s="57" t="str">
        <f t="shared" si="5"/>
        <v>No</v>
      </c>
      <c r="AMK175" s="1"/>
    </row>
    <row r="176" spans="2:9 1025:1025" s="19" customFormat="1" x14ac:dyDescent="0.2">
      <c r="B176" s="69" t="s">
        <v>559</v>
      </c>
      <c r="C176" s="28" t="s">
        <v>560</v>
      </c>
      <c r="D176" s="29" t="s">
        <v>562</v>
      </c>
      <c r="E176" s="111">
        <v>50845</v>
      </c>
      <c r="F176" s="111">
        <v>426</v>
      </c>
      <c r="G176" s="32">
        <v>0</v>
      </c>
      <c r="H176" s="32">
        <f t="shared" si="4"/>
        <v>426</v>
      </c>
      <c r="I176" s="57" t="str">
        <f t="shared" si="5"/>
        <v>No</v>
      </c>
      <c r="AMK176" s="1"/>
    </row>
    <row r="177" spans="2:9 1025:1025" s="19" customFormat="1" x14ac:dyDescent="0.2">
      <c r="B177" s="69" t="s">
        <v>563</v>
      </c>
      <c r="C177" s="28" t="s">
        <v>564</v>
      </c>
      <c r="D177" s="29" t="s">
        <v>45</v>
      </c>
      <c r="E177" s="111">
        <v>4092459</v>
      </c>
      <c r="F177" s="111">
        <v>61333</v>
      </c>
      <c r="G177" s="32">
        <v>3646</v>
      </c>
      <c r="H177" s="32">
        <f t="shared" si="4"/>
        <v>57687</v>
      </c>
      <c r="I177" s="57" t="str">
        <f t="shared" si="5"/>
        <v>Yes</v>
      </c>
      <c r="AMK177" s="1"/>
    </row>
    <row r="178" spans="2:9 1025:1025" s="19" customFormat="1" x14ac:dyDescent="0.2">
      <c r="B178" s="69" t="s">
        <v>566</v>
      </c>
      <c r="C178" s="28" t="s">
        <v>567</v>
      </c>
      <c r="D178" s="29" t="s">
        <v>568</v>
      </c>
      <c r="E178" s="111">
        <v>17866</v>
      </c>
      <c r="F178" s="111">
        <v>53</v>
      </c>
      <c r="G178" s="32">
        <v>34</v>
      </c>
      <c r="H178" s="32">
        <f t="shared" si="4"/>
        <v>19</v>
      </c>
      <c r="I178" s="57" t="str">
        <f t="shared" si="5"/>
        <v>No</v>
      </c>
      <c r="AMK178" s="1"/>
    </row>
    <row r="179" spans="2:9 1025:1025" s="19" customFormat="1" x14ac:dyDescent="0.2">
      <c r="B179" s="69" t="s">
        <v>569</v>
      </c>
      <c r="C179" s="28" t="s">
        <v>570</v>
      </c>
      <c r="D179" s="29" t="s">
        <v>572</v>
      </c>
      <c r="E179" s="111">
        <v>19372</v>
      </c>
      <c r="F179" s="111">
        <v>873</v>
      </c>
      <c r="G179" s="32">
        <v>146</v>
      </c>
      <c r="H179" s="32">
        <f t="shared" si="4"/>
        <v>727</v>
      </c>
      <c r="I179" s="57" t="str">
        <f t="shared" si="5"/>
        <v>No</v>
      </c>
      <c r="AMK179" s="1"/>
    </row>
    <row r="180" spans="2:9 1025:1025" s="19" customFormat="1" x14ac:dyDescent="0.2">
      <c r="B180" s="69" t="s">
        <v>573</v>
      </c>
      <c r="C180" s="28" t="s">
        <v>574</v>
      </c>
      <c r="D180" s="29" t="s">
        <v>576</v>
      </c>
      <c r="E180" s="111">
        <v>75388</v>
      </c>
      <c r="F180" s="111">
        <v>282</v>
      </c>
      <c r="G180" s="32">
        <v>180</v>
      </c>
      <c r="H180" s="32">
        <f t="shared" si="4"/>
        <v>102</v>
      </c>
      <c r="I180" s="57" t="str">
        <f t="shared" si="5"/>
        <v>No</v>
      </c>
      <c r="AMK180" s="1"/>
    </row>
    <row r="181" spans="2:9 1025:1025" s="19" customFormat="1" x14ac:dyDescent="0.2">
      <c r="B181" s="69" t="s">
        <v>577</v>
      </c>
      <c r="C181" s="28" t="s">
        <v>439</v>
      </c>
      <c r="D181" s="29" t="s">
        <v>62</v>
      </c>
      <c r="E181" s="111">
        <v>2368139</v>
      </c>
      <c r="F181" s="111">
        <v>26064</v>
      </c>
      <c r="G181" s="32">
        <v>5542</v>
      </c>
      <c r="H181" s="32">
        <f t="shared" si="4"/>
        <v>20522</v>
      </c>
      <c r="I181" s="57" t="str">
        <f t="shared" si="5"/>
        <v>Yes</v>
      </c>
      <c r="AMK181" s="1"/>
    </row>
    <row r="182" spans="2:9 1025:1025" s="19" customFormat="1" x14ac:dyDescent="0.2">
      <c r="B182" s="69" t="s">
        <v>579</v>
      </c>
      <c r="C182" s="28" t="s">
        <v>580</v>
      </c>
      <c r="D182" s="29" t="s">
        <v>581</v>
      </c>
      <c r="E182" s="111">
        <v>20874</v>
      </c>
      <c r="F182" s="111">
        <v>1046</v>
      </c>
      <c r="G182" s="32">
        <v>272</v>
      </c>
      <c r="H182" s="32">
        <f t="shared" si="4"/>
        <v>774</v>
      </c>
      <c r="I182" s="57" t="str">
        <f t="shared" si="5"/>
        <v>No</v>
      </c>
      <c r="AMK182" s="1"/>
    </row>
    <row r="183" spans="2:9 1025:1025" s="19" customFormat="1" x14ac:dyDescent="0.2">
      <c r="B183" s="69" t="s">
        <v>582</v>
      </c>
      <c r="C183" s="28" t="s">
        <v>583</v>
      </c>
      <c r="D183" s="29" t="s">
        <v>585</v>
      </c>
      <c r="E183" s="111">
        <v>131500</v>
      </c>
      <c r="F183" s="111">
        <v>63</v>
      </c>
      <c r="G183" s="32">
        <v>53</v>
      </c>
      <c r="H183" s="32">
        <f t="shared" si="4"/>
        <v>10</v>
      </c>
      <c r="I183" s="57" t="str">
        <f t="shared" si="5"/>
        <v>No</v>
      </c>
      <c r="AMK183" s="1"/>
    </row>
    <row r="184" spans="2:9 1025:1025" s="19" customFormat="1" x14ac:dyDescent="0.2">
      <c r="B184" s="69" t="s">
        <v>586</v>
      </c>
      <c r="C184" s="28" t="s">
        <v>587</v>
      </c>
      <c r="D184" s="29" t="s">
        <v>178</v>
      </c>
      <c r="E184" s="111">
        <v>774769</v>
      </c>
      <c r="F184" s="111">
        <v>11127</v>
      </c>
      <c r="G184" s="32">
        <v>4169</v>
      </c>
      <c r="H184" s="32">
        <f t="shared" si="4"/>
        <v>6958</v>
      </c>
      <c r="I184" s="57" t="str">
        <f t="shared" si="5"/>
        <v>No</v>
      </c>
      <c r="AMK184" s="1"/>
    </row>
    <row r="185" spans="2:9 1025:1025" s="19" customFormat="1" x14ac:dyDescent="0.2">
      <c r="B185" s="69" t="s">
        <v>588</v>
      </c>
      <c r="C185" s="28" t="s">
        <v>589</v>
      </c>
      <c r="D185" s="29" t="s">
        <v>74</v>
      </c>
      <c r="E185" s="111">
        <v>1809034</v>
      </c>
      <c r="F185" s="111">
        <v>29711</v>
      </c>
      <c r="G185" s="32">
        <v>3625</v>
      </c>
      <c r="H185" s="32">
        <f t="shared" si="4"/>
        <v>26086</v>
      </c>
      <c r="I185" s="57" t="str">
        <f t="shared" si="5"/>
        <v>Yes</v>
      </c>
      <c r="AMK185" s="1"/>
    </row>
    <row r="186" spans="2:9 1025:1025" s="19" customFormat="1" x14ac:dyDescent="0.2">
      <c r="B186" s="69" t="s">
        <v>591</v>
      </c>
      <c r="C186" s="28" t="s">
        <v>592</v>
      </c>
      <c r="D186" s="29" t="s">
        <v>594</v>
      </c>
      <c r="E186" s="111">
        <v>42918</v>
      </c>
      <c r="F186" s="111">
        <v>396</v>
      </c>
      <c r="G186" s="32">
        <v>224</v>
      </c>
      <c r="H186" s="32">
        <f t="shared" si="4"/>
        <v>172</v>
      </c>
      <c r="I186" s="57" t="str">
        <f t="shared" si="5"/>
        <v>No</v>
      </c>
      <c r="AMK186" s="1"/>
    </row>
    <row r="187" spans="2:9 1025:1025" s="19" customFormat="1" x14ac:dyDescent="0.2">
      <c r="B187" s="69" t="s">
        <v>595</v>
      </c>
      <c r="C187" s="28" t="s">
        <v>596</v>
      </c>
      <c r="D187" s="29" t="s">
        <v>427</v>
      </c>
      <c r="E187" s="111">
        <v>149610</v>
      </c>
      <c r="F187" s="111">
        <v>4420</v>
      </c>
      <c r="G187" s="32">
        <v>1647</v>
      </c>
      <c r="H187" s="32">
        <f t="shared" si="4"/>
        <v>2773</v>
      </c>
      <c r="I187" s="57" t="str">
        <f t="shared" si="5"/>
        <v>No</v>
      </c>
      <c r="AMK187" s="1"/>
    </row>
    <row r="188" spans="2:9 1025:1025" s="19" customFormat="1" x14ac:dyDescent="0.2">
      <c r="B188" s="69" t="s">
        <v>598</v>
      </c>
      <c r="C188" s="28" t="s">
        <v>209</v>
      </c>
      <c r="D188" s="29" t="s">
        <v>137</v>
      </c>
      <c r="E188" s="111">
        <v>1024266</v>
      </c>
      <c r="F188" s="111">
        <v>25988</v>
      </c>
      <c r="G188" s="32">
        <v>2538</v>
      </c>
      <c r="H188" s="32">
        <f t="shared" si="4"/>
        <v>23450</v>
      </c>
      <c r="I188" s="57" t="str">
        <f t="shared" si="5"/>
        <v>Yes</v>
      </c>
      <c r="AMK188" s="1"/>
    </row>
    <row r="189" spans="2:9 1025:1025" s="19" customFormat="1" x14ac:dyDescent="0.2">
      <c r="B189" s="70" t="s">
        <v>600</v>
      </c>
      <c r="C189" s="28" t="s">
        <v>601</v>
      </c>
      <c r="D189" s="29" t="s">
        <v>603</v>
      </c>
      <c r="E189" s="111">
        <v>33718</v>
      </c>
      <c r="F189" s="111">
        <v>1370</v>
      </c>
      <c r="G189" s="32">
        <v>498</v>
      </c>
      <c r="H189" s="32">
        <f t="shared" si="4"/>
        <v>872</v>
      </c>
      <c r="I189" s="57" t="str">
        <f t="shared" si="5"/>
        <v>No</v>
      </c>
      <c r="AMK189" s="1"/>
    </row>
    <row r="190" spans="2:9 1025:1025" s="19" customFormat="1" x14ac:dyDescent="0.2">
      <c r="B190" s="69" t="s">
        <v>604</v>
      </c>
      <c r="C190" s="28" t="s">
        <v>605</v>
      </c>
      <c r="D190" s="29" t="s">
        <v>294</v>
      </c>
      <c r="E190" s="111">
        <v>19263</v>
      </c>
      <c r="F190" s="111">
        <v>168</v>
      </c>
      <c r="G190" s="32">
        <v>162</v>
      </c>
      <c r="H190" s="32">
        <f t="shared" si="4"/>
        <v>6</v>
      </c>
      <c r="I190" s="57" t="str">
        <f t="shared" si="5"/>
        <v>No</v>
      </c>
      <c r="AMK190" s="1"/>
    </row>
    <row r="191" spans="2:9 1025:1025" s="19" customFormat="1" x14ac:dyDescent="0.2">
      <c r="B191" s="69" t="s">
        <v>607</v>
      </c>
      <c r="C191" s="28" t="s">
        <v>608</v>
      </c>
      <c r="D191" s="29" t="s">
        <v>337</v>
      </c>
      <c r="E191" s="111">
        <v>137130</v>
      </c>
      <c r="F191" s="111">
        <v>14913</v>
      </c>
      <c r="G191" s="32">
        <v>4119</v>
      </c>
      <c r="H191" s="32">
        <f t="shared" si="4"/>
        <v>10794</v>
      </c>
      <c r="I191" s="57" t="str">
        <f t="shared" si="5"/>
        <v>Yes</v>
      </c>
      <c r="AMK191" s="1"/>
    </row>
    <row r="192" spans="2:9 1025:1025" s="19" customFormat="1" x14ac:dyDescent="0.2">
      <c r="B192" s="69" t="s">
        <v>610</v>
      </c>
      <c r="C192" s="28" t="s">
        <v>611</v>
      </c>
      <c r="D192" s="29" t="s">
        <v>585</v>
      </c>
      <c r="E192" s="111">
        <v>131500</v>
      </c>
      <c r="F192" s="111">
        <v>15614</v>
      </c>
      <c r="G192" s="32">
        <v>4501</v>
      </c>
      <c r="H192" s="32">
        <f t="shared" si="4"/>
        <v>11113</v>
      </c>
      <c r="I192" s="57" t="str">
        <f t="shared" si="5"/>
        <v>Yes</v>
      </c>
      <c r="AMK192" s="1"/>
    </row>
    <row r="193" spans="2:9 1025:1025" s="19" customFormat="1" x14ac:dyDescent="0.2">
      <c r="B193" s="69" t="s">
        <v>613</v>
      </c>
      <c r="C193" s="28" t="s">
        <v>614</v>
      </c>
      <c r="D193" s="29" t="s">
        <v>54</v>
      </c>
      <c r="E193" s="111">
        <v>1714773</v>
      </c>
      <c r="F193" s="111">
        <v>67857</v>
      </c>
      <c r="G193" s="32">
        <v>8513</v>
      </c>
      <c r="H193" s="32">
        <f t="shared" si="4"/>
        <v>59344</v>
      </c>
      <c r="I193" s="57" t="str">
        <f t="shared" si="5"/>
        <v>Yes</v>
      </c>
      <c r="AMK193" s="1"/>
    </row>
    <row r="194" spans="2:9 1025:1025" s="19" customFormat="1" x14ac:dyDescent="0.2">
      <c r="B194" s="69" t="s">
        <v>616</v>
      </c>
      <c r="C194" s="28" t="s">
        <v>617</v>
      </c>
      <c r="D194" s="29" t="s">
        <v>619</v>
      </c>
      <c r="E194" s="111">
        <v>8062</v>
      </c>
      <c r="F194" s="111">
        <v>108</v>
      </c>
      <c r="G194" s="32">
        <v>82</v>
      </c>
      <c r="H194" s="32">
        <f t="shared" si="4"/>
        <v>26</v>
      </c>
      <c r="I194" s="57" t="str">
        <f t="shared" si="5"/>
        <v>No</v>
      </c>
      <c r="AMK194" s="1"/>
    </row>
    <row r="195" spans="2:9 1025:1025" s="19" customFormat="1" x14ac:dyDescent="0.2">
      <c r="B195" s="69" t="s">
        <v>620</v>
      </c>
      <c r="C195" s="28" t="s">
        <v>621</v>
      </c>
      <c r="D195" s="29" t="s">
        <v>623</v>
      </c>
      <c r="E195" s="111">
        <v>136872</v>
      </c>
      <c r="F195" s="111">
        <v>11399</v>
      </c>
      <c r="G195" s="32">
        <v>3031</v>
      </c>
      <c r="H195" s="32">
        <f t="shared" si="4"/>
        <v>8368</v>
      </c>
      <c r="I195" s="57" t="str">
        <f t="shared" si="5"/>
        <v>Yes</v>
      </c>
      <c r="AMK195" s="1"/>
    </row>
    <row r="196" spans="2:9 1025:1025" s="19" customFormat="1" x14ac:dyDescent="0.2">
      <c r="B196" s="69" t="s">
        <v>624</v>
      </c>
      <c r="C196" s="28" t="s">
        <v>625</v>
      </c>
      <c r="D196" s="29" t="s">
        <v>626</v>
      </c>
      <c r="E196" s="111">
        <v>4799</v>
      </c>
      <c r="F196" s="111">
        <v>25</v>
      </c>
      <c r="G196" s="32">
        <v>21</v>
      </c>
      <c r="H196" s="32">
        <f t="shared" si="4"/>
        <v>4</v>
      </c>
      <c r="I196" s="57" t="str">
        <f t="shared" si="5"/>
        <v>No</v>
      </c>
      <c r="AMK196" s="1"/>
    </row>
    <row r="197" spans="2:9 1025:1025" s="19" customFormat="1" x14ac:dyDescent="0.2">
      <c r="B197" s="69" t="s">
        <v>627</v>
      </c>
      <c r="C197" s="28" t="s">
        <v>628</v>
      </c>
      <c r="D197" s="29" t="s">
        <v>629</v>
      </c>
      <c r="E197" s="111">
        <v>9403</v>
      </c>
      <c r="F197" s="111">
        <v>59</v>
      </c>
      <c r="G197" s="32">
        <v>26</v>
      </c>
      <c r="H197" s="32">
        <f t="shared" si="4"/>
        <v>33</v>
      </c>
      <c r="I197" s="57" t="str">
        <f t="shared" si="5"/>
        <v>No</v>
      </c>
      <c r="AMK197" s="1"/>
    </row>
    <row r="198" spans="2:9 1025:1025" s="19" customFormat="1" x14ac:dyDescent="0.2">
      <c r="B198" s="69" t="s">
        <v>630</v>
      </c>
      <c r="C198" s="28" t="s">
        <v>631</v>
      </c>
      <c r="D198" s="29" t="s">
        <v>74</v>
      </c>
      <c r="E198" s="111">
        <v>1809034</v>
      </c>
      <c r="F198" s="111">
        <v>12290</v>
      </c>
      <c r="G198" s="32">
        <v>2055</v>
      </c>
      <c r="H198" s="32">
        <f t="shared" si="4"/>
        <v>10235</v>
      </c>
      <c r="I198" s="57" t="str">
        <f t="shared" si="5"/>
        <v>No</v>
      </c>
      <c r="AMK198" s="1"/>
    </row>
    <row r="199" spans="2:9 1025:1025" s="19" customFormat="1" x14ac:dyDescent="0.2">
      <c r="B199" s="69" t="s">
        <v>633</v>
      </c>
      <c r="C199" s="28" t="s">
        <v>634</v>
      </c>
      <c r="D199" s="29" t="s">
        <v>77</v>
      </c>
      <c r="E199" s="111">
        <v>422679</v>
      </c>
      <c r="F199" s="111">
        <v>97</v>
      </c>
      <c r="G199" s="32">
        <v>34</v>
      </c>
      <c r="H199" s="32">
        <f t="shared" si="4"/>
        <v>63</v>
      </c>
      <c r="I199" s="57" t="str">
        <f t="shared" si="5"/>
        <v>No</v>
      </c>
      <c r="AMK199" s="1"/>
    </row>
    <row r="200" spans="2:9 1025:1025" s="19" customFormat="1" x14ac:dyDescent="0.2">
      <c r="B200" s="69" t="s">
        <v>635</v>
      </c>
      <c r="C200" s="28" t="s">
        <v>636</v>
      </c>
      <c r="D200" s="29" t="s">
        <v>638</v>
      </c>
      <c r="E200" s="111">
        <v>16921</v>
      </c>
      <c r="F200" s="111">
        <v>576</v>
      </c>
      <c r="G200" s="32">
        <v>124</v>
      </c>
      <c r="H200" s="32">
        <f t="shared" si="4"/>
        <v>452</v>
      </c>
      <c r="I200" s="57" t="str">
        <f t="shared" si="5"/>
        <v>No</v>
      </c>
      <c r="AMK200" s="1"/>
    </row>
    <row r="201" spans="2:9 1025:1025" s="19" customFormat="1" x14ac:dyDescent="0.2">
      <c r="B201" s="69" t="s">
        <v>639</v>
      </c>
      <c r="C201" s="28" t="s">
        <v>640</v>
      </c>
      <c r="D201" s="29" t="s">
        <v>642</v>
      </c>
      <c r="E201" s="111">
        <v>10658</v>
      </c>
      <c r="F201" s="111">
        <v>157</v>
      </c>
      <c r="G201" s="32">
        <v>101</v>
      </c>
      <c r="H201" s="32">
        <f t="shared" si="4"/>
        <v>56</v>
      </c>
      <c r="I201" s="57" t="str">
        <f t="shared" si="5"/>
        <v>No</v>
      </c>
      <c r="AMK201" s="1"/>
    </row>
    <row r="202" spans="2:9 1025:1025" s="19" customFormat="1" x14ac:dyDescent="0.2">
      <c r="B202" s="69" t="s">
        <v>643</v>
      </c>
      <c r="C202" s="28" t="s">
        <v>644</v>
      </c>
      <c r="D202" s="29" t="s">
        <v>645</v>
      </c>
      <c r="E202" s="111">
        <v>60968</v>
      </c>
      <c r="F202" s="111">
        <v>1545</v>
      </c>
      <c r="G202" s="32">
        <v>822</v>
      </c>
      <c r="H202" s="32">
        <f t="shared" si="4"/>
        <v>723</v>
      </c>
      <c r="I202" s="57" t="str">
        <f t="shared" si="5"/>
        <v>No</v>
      </c>
      <c r="AMK202" s="1"/>
    </row>
    <row r="203" spans="2:9 1025:1025" s="19" customFormat="1" x14ac:dyDescent="0.2">
      <c r="B203" s="69" t="s">
        <v>646</v>
      </c>
      <c r="C203" s="28" t="s">
        <v>647</v>
      </c>
      <c r="D203" s="29" t="s">
        <v>648</v>
      </c>
      <c r="E203" s="111">
        <v>21766</v>
      </c>
      <c r="F203" s="111">
        <v>166</v>
      </c>
      <c r="G203" s="32">
        <v>98</v>
      </c>
      <c r="H203" s="32">
        <f t="shared" ref="H203:H266" si="6">F203-G203</f>
        <v>68</v>
      </c>
      <c r="I203" s="57" t="str">
        <f t="shared" ref="I203:I266" si="7">IF(OR(AND(E203&gt;290000,H203&gt;=$J$3),AND(E203&lt;=290000,H203&gt;=$J$7)),"Yes","No")</f>
        <v>No</v>
      </c>
      <c r="AMK203" s="1"/>
    </row>
    <row r="204" spans="2:9 1025:1025" s="19" customFormat="1" x14ac:dyDescent="0.2">
      <c r="B204" s="69" t="s">
        <v>649</v>
      </c>
      <c r="C204" s="28" t="s">
        <v>650</v>
      </c>
      <c r="D204" s="29" t="s">
        <v>652</v>
      </c>
      <c r="E204" s="111">
        <v>14824</v>
      </c>
      <c r="F204" s="111">
        <v>60</v>
      </c>
      <c r="G204" s="32">
        <v>49</v>
      </c>
      <c r="H204" s="32">
        <f t="shared" si="6"/>
        <v>11</v>
      </c>
      <c r="I204" s="57" t="str">
        <f t="shared" si="7"/>
        <v>No</v>
      </c>
      <c r="AMK204" s="1"/>
    </row>
    <row r="205" spans="2:9 1025:1025" s="19" customFormat="1" x14ac:dyDescent="0.2">
      <c r="B205" s="69" t="s">
        <v>653</v>
      </c>
      <c r="C205" s="28" t="s">
        <v>654</v>
      </c>
      <c r="D205" s="29" t="s">
        <v>655</v>
      </c>
      <c r="E205" s="111">
        <v>24837</v>
      </c>
      <c r="F205" s="111">
        <v>879</v>
      </c>
      <c r="G205" s="32">
        <v>145</v>
      </c>
      <c r="H205" s="32">
        <f t="shared" si="6"/>
        <v>734</v>
      </c>
      <c r="I205" s="57" t="str">
        <f t="shared" si="7"/>
        <v>No</v>
      </c>
      <c r="AMK205" s="1"/>
    </row>
    <row r="206" spans="2:9 1025:1025" s="19" customFormat="1" x14ac:dyDescent="0.2">
      <c r="B206" s="69" t="s">
        <v>656</v>
      </c>
      <c r="C206" s="28" t="s">
        <v>657</v>
      </c>
      <c r="D206" s="29" t="s">
        <v>658</v>
      </c>
      <c r="E206" s="111">
        <v>32061</v>
      </c>
      <c r="F206" s="111">
        <v>2299</v>
      </c>
      <c r="G206" s="32">
        <v>926</v>
      </c>
      <c r="H206" s="32">
        <f t="shared" si="6"/>
        <v>1373</v>
      </c>
      <c r="I206" s="57" t="str">
        <f t="shared" si="7"/>
        <v>No</v>
      </c>
      <c r="AMK206" s="1"/>
    </row>
    <row r="207" spans="2:9 1025:1025" s="19" customFormat="1" x14ac:dyDescent="0.2">
      <c r="B207" s="69" t="s">
        <v>659</v>
      </c>
      <c r="C207" s="28" t="s">
        <v>660</v>
      </c>
      <c r="D207" s="29" t="s">
        <v>54</v>
      </c>
      <c r="E207" s="111">
        <v>1714773</v>
      </c>
      <c r="F207" s="111">
        <v>15875</v>
      </c>
      <c r="G207" s="32">
        <v>2954</v>
      </c>
      <c r="H207" s="32">
        <f t="shared" si="6"/>
        <v>12921</v>
      </c>
      <c r="I207" s="57" t="str">
        <f t="shared" si="7"/>
        <v>No</v>
      </c>
      <c r="AMK207" s="1"/>
    </row>
    <row r="208" spans="2:9 1025:1025" s="19" customFormat="1" x14ac:dyDescent="0.2">
      <c r="B208" s="70" t="s">
        <v>661</v>
      </c>
      <c r="C208" s="28" t="s">
        <v>662</v>
      </c>
      <c r="D208" s="29" t="s">
        <v>493</v>
      </c>
      <c r="E208" s="111">
        <v>278831</v>
      </c>
      <c r="F208" s="111">
        <v>503</v>
      </c>
      <c r="G208" s="32">
        <v>4</v>
      </c>
      <c r="H208" s="32">
        <f t="shared" si="6"/>
        <v>499</v>
      </c>
      <c r="I208" s="57" t="str">
        <f t="shared" si="7"/>
        <v>No</v>
      </c>
      <c r="AMK208" s="1"/>
    </row>
    <row r="209" spans="2:9 1025:1025" s="19" customFormat="1" x14ac:dyDescent="0.2">
      <c r="B209" s="69" t="s">
        <v>663</v>
      </c>
      <c r="C209" s="28" t="s">
        <v>664</v>
      </c>
      <c r="D209" s="29" t="s">
        <v>665</v>
      </c>
      <c r="E209" s="111">
        <v>18583</v>
      </c>
      <c r="F209" s="111">
        <v>277</v>
      </c>
      <c r="G209" s="32">
        <v>184</v>
      </c>
      <c r="H209" s="32">
        <f t="shared" si="6"/>
        <v>93</v>
      </c>
      <c r="I209" s="57" t="str">
        <f t="shared" si="7"/>
        <v>No</v>
      </c>
      <c r="AMK209" s="1"/>
    </row>
    <row r="210" spans="2:9 1025:1025" s="19" customFormat="1" x14ac:dyDescent="0.2">
      <c r="B210" s="69" t="s">
        <v>666</v>
      </c>
      <c r="C210" s="28" t="s">
        <v>667</v>
      </c>
      <c r="D210" s="29" t="s">
        <v>359</v>
      </c>
      <c r="E210" s="111">
        <v>110224</v>
      </c>
      <c r="F210" s="111">
        <v>18150</v>
      </c>
      <c r="G210" s="32">
        <v>7628</v>
      </c>
      <c r="H210" s="32">
        <f t="shared" si="6"/>
        <v>10522</v>
      </c>
      <c r="I210" s="57" t="str">
        <f t="shared" si="7"/>
        <v>Yes</v>
      </c>
      <c r="AMK210" s="1"/>
    </row>
    <row r="211" spans="2:9 1025:1025" s="19" customFormat="1" x14ac:dyDescent="0.2">
      <c r="B211" s="69" t="s">
        <v>668</v>
      </c>
      <c r="C211" s="28" t="s">
        <v>669</v>
      </c>
      <c r="D211" s="29" t="s">
        <v>670</v>
      </c>
      <c r="E211" s="111">
        <v>7879</v>
      </c>
      <c r="F211" s="111">
        <v>587</v>
      </c>
      <c r="G211" s="32">
        <v>65</v>
      </c>
      <c r="H211" s="32">
        <f t="shared" si="6"/>
        <v>522</v>
      </c>
      <c r="I211" s="57" t="str">
        <f t="shared" si="7"/>
        <v>No</v>
      </c>
      <c r="AMK211" s="1"/>
    </row>
    <row r="212" spans="2:9 1025:1025" s="19" customFormat="1" x14ac:dyDescent="0.2">
      <c r="B212" s="69" t="s">
        <v>671</v>
      </c>
      <c r="C212" s="28" t="s">
        <v>672</v>
      </c>
      <c r="D212" s="29" t="s">
        <v>673</v>
      </c>
      <c r="E212" s="111">
        <v>121073</v>
      </c>
      <c r="F212" s="111">
        <v>30814</v>
      </c>
      <c r="G212" s="32">
        <v>3947</v>
      </c>
      <c r="H212" s="32">
        <f t="shared" si="6"/>
        <v>26867</v>
      </c>
      <c r="I212" s="57" t="str">
        <f t="shared" si="7"/>
        <v>Yes</v>
      </c>
      <c r="AMK212" s="1"/>
    </row>
    <row r="213" spans="2:9 1025:1025" s="19" customFormat="1" x14ac:dyDescent="0.2">
      <c r="B213" s="69" t="s">
        <v>674</v>
      </c>
      <c r="C213" s="28" t="s">
        <v>675</v>
      </c>
      <c r="D213" s="29" t="s">
        <v>148</v>
      </c>
      <c r="E213" s="111">
        <v>310235</v>
      </c>
      <c r="F213" s="111">
        <v>39646</v>
      </c>
      <c r="G213" s="32">
        <v>7679</v>
      </c>
      <c r="H213" s="32">
        <f t="shared" si="6"/>
        <v>31967</v>
      </c>
      <c r="I213" s="57" t="str">
        <f t="shared" si="7"/>
        <v>Yes</v>
      </c>
      <c r="AMK213" s="1"/>
    </row>
    <row r="214" spans="2:9 1025:1025" s="19" customFormat="1" x14ac:dyDescent="0.2">
      <c r="B214" s="69" t="s">
        <v>677</v>
      </c>
      <c r="C214" s="28" t="s">
        <v>209</v>
      </c>
      <c r="D214" s="29" t="s">
        <v>137</v>
      </c>
      <c r="E214" s="111">
        <v>1024266</v>
      </c>
      <c r="F214" s="111">
        <v>12572</v>
      </c>
      <c r="G214" s="32">
        <v>2239</v>
      </c>
      <c r="H214" s="32">
        <f t="shared" si="6"/>
        <v>10333</v>
      </c>
      <c r="I214" s="57" t="str">
        <f t="shared" si="7"/>
        <v>No</v>
      </c>
      <c r="AMK214" s="1"/>
    </row>
    <row r="215" spans="2:9 1025:1025" s="19" customFormat="1" x14ac:dyDescent="0.2">
      <c r="B215" s="69" t="s">
        <v>679</v>
      </c>
      <c r="C215" s="28" t="s">
        <v>680</v>
      </c>
      <c r="D215" s="29" t="s">
        <v>681</v>
      </c>
      <c r="E215" s="111">
        <v>10269</v>
      </c>
      <c r="F215" s="111">
        <v>50</v>
      </c>
      <c r="G215" s="32">
        <v>42</v>
      </c>
      <c r="H215" s="32">
        <f t="shared" si="6"/>
        <v>8</v>
      </c>
      <c r="I215" s="57" t="str">
        <f t="shared" si="7"/>
        <v>No</v>
      </c>
      <c r="AMK215" s="1"/>
    </row>
    <row r="216" spans="2:9 1025:1025" s="19" customFormat="1" x14ac:dyDescent="0.2">
      <c r="B216" s="69" t="s">
        <v>682</v>
      </c>
      <c r="C216" s="28" t="s">
        <v>683</v>
      </c>
      <c r="D216" s="29" t="s">
        <v>45</v>
      </c>
      <c r="E216" s="111">
        <v>4092459</v>
      </c>
      <c r="F216" s="111">
        <v>91084</v>
      </c>
      <c r="G216" s="32">
        <v>8276</v>
      </c>
      <c r="H216" s="32">
        <f t="shared" si="6"/>
        <v>82808</v>
      </c>
      <c r="I216" s="57" t="str">
        <f t="shared" si="7"/>
        <v>Yes</v>
      </c>
      <c r="AMK216" s="1"/>
    </row>
    <row r="217" spans="2:9 1025:1025" s="19" customFormat="1" x14ac:dyDescent="0.2">
      <c r="B217" s="69" t="s">
        <v>684</v>
      </c>
      <c r="C217" s="28" t="s">
        <v>685</v>
      </c>
      <c r="D217" s="29" t="s">
        <v>184</v>
      </c>
      <c r="E217" s="111">
        <v>86793</v>
      </c>
      <c r="F217" s="111">
        <v>5343</v>
      </c>
      <c r="G217" s="32">
        <v>1298</v>
      </c>
      <c r="H217" s="32">
        <f t="shared" si="6"/>
        <v>4045</v>
      </c>
      <c r="I217" s="57" t="str">
        <f t="shared" si="7"/>
        <v>No</v>
      </c>
      <c r="AMK217" s="1"/>
    </row>
    <row r="218" spans="2:9 1025:1025" s="19" customFormat="1" x14ac:dyDescent="0.2">
      <c r="B218" s="69" t="s">
        <v>687</v>
      </c>
      <c r="C218" s="28" t="s">
        <v>688</v>
      </c>
      <c r="D218" s="29" t="s">
        <v>689</v>
      </c>
      <c r="E218" s="111">
        <v>21381</v>
      </c>
      <c r="F218" s="111">
        <v>479</v>
      </c>
      <c r="G218" s="32">
        <v>215</v>
      </c>
      <c r="H218" s="32">
        <f t="shared" si="6"/>
        <v>264</v>
      </c>
      <c r="I218" s="57" t="str">
        <f t="shared" si="7"/>
        <v>No</v>
      </c>
      <c r="AMK218" s="1"/>
    </row>
    <row r="219" spans="2:9 1025:1025" s="19" customFormat="1" x14ac:dyDescent="0.2">
      <c r="B219" s="69" t="s">
        <v>690</v>
      </c>
      <c r="C219" s="28" t="s">
        <v>691</v>
      </c>
      <c r="D219" s="29" t="s">
        <v>692</v>
      </c>
      <c r="E219" s="111">
        <v>35012</v>
      </c>
      <c r="F219" s="111">
        <v>615</v>
      </c>
      <c r="G219" s="32">
        <v>0</v>
      </c>
      <c r="H219" s="32">
        <f t="shared" si="6"/>
        <v>615</v>
      </c>
      <c r="I219" s="57" t="str">
        <f t="shared" si="7"/>
        <v>No</v>
      </c>
      <c r="AMK219" s="1"/>
    </row>
    <row r="220" spans="2:9 1025:1025" s="19" customFormat="1" x14ac:dyDescent="0.2">
      <c r="B220" s="69" t="s">
        <v>693</v>
      </c>
      <c r="C220" s="28" t="s">
        <v>694</v>
      </c>
      <c r="D220" s="29" t="s">
        <v>201</v>
      </c>
      <c r="E220" s="111">
        <v>103350</v>
      </c>
      <c r="F220" s="111">
        <v>2755</v>
      </c>
      <c r="G220" s="32">
        <v>0</v>
      </c>
      <c r="H220" s="32">
        <f t="shared" si="6"/>
        <v>2755</v>
      </c>
      <c r="I220" s="57" t="str">
        <f t="shared" si="7"/>
        <v>No</v>
      </c>
      <c r="AMK220" s="1"/>
    </row>
    <row r="221" spans="2:9 1025:1025" s="19" customFormat="1" x14ac:dyDescent="0.2">
      <c r="B221" s="69" t="s">
        <v>695</v>
      </c>
      <c r="C221" s="28" t="s">
        <v>696</v>
      </c>
      <c r="D221" s="29" t="s">
        <v>45</v>
      </c>
      <c r="E221" s="111">
        <v>4092459</v>
      </c>
      <c r="F221" s="111">
        <v>24851</v>
      </c>
      <c r="G221" s="32">
        <v>13995</v>
      </c>
      <c r="H221" s="32">
        <f t="shared" si="6"/>
        <v>10856</v>
      </c>
      <c r="I221" s="57" t="str">
        <f t="shared" si="7"/>
        <v>No</v>
      </c>
      <c r="AMK221" s="1"/>
    </row>
    <row r="222" spans="2:9 1025:1025" s="19" customFormat="1" x14ac:dyDescent="0.2">
      <c r="B222" s="69" t="s">
        <v>698</v>
      </c>
      <c r="C222" s="28" t="s">
        <v>699</v>
      </c>
      <c r="D222" s="29" t="s">
        <v>45</v>
      </c>
      <c r="E222" s="111">
        <v>4092459</v>
      </c>
      <c r="F222" s="111">
        <v>12994</v>
      </c>
      <c r="G222" s="32">
        <v>3210</v>
      </c>
      <c r="H222" s="32">
        <f t="shared" si="6"/>
        <v>9784</v>
      </c>
      <c r="I222" s="57" t="str">
        <f t="shared" si="7"/>
        <v>No</v>
      </c>
      <c r="AMK222" s="1"/>
    </row>
    <row r="223" spans="2:9 1025:1025" s="19" customFormat="1" x14ac:dyDescent="0.2">
      <c r="B223" s="69" t="s">
        <v>701</v>
      </c>
      <c r="C223" s="28" t="s">
        <v>702</v>
      </c>
      <c r="D223" s="29" t="s">
        <v>493</v>
      </c>
      <c r="E223" s="111">
        <v>278831</v>
      </c>
      <c r="F223" s="111">
        <v>32808.094149391422</v>
      </c>
      <c r="G223" s="32">
        <v>4088</v>
      </c>
      <c r="H223" s="32">
        <f t="shared" si="6"/>
        <v>28720.094149391422</v>
      </c>
      <c r="I223" s="57" t="str">
        <f t="shared" si="7"/>
        <v>Yes</v>
      </c>
      <c r="AMK223" s="1"/>
    </row>
    <row r="224" spans="2:9 1025:1025" s="19" customFormat="1" x14ac:dyDescent="0.2">
      <c r="B224" s="69" t="s">
        <v>704</v>
      </c>
      <c r="C224" s="28" t="s">
        <v>329</v>
      </c>
      <c r="D224" s="29" t="s">
        <v>207</v>
      </c>
      <c r="E224" s="111">
        <v>252273</v>
      </c>
      <c r="F224" s="111">
        <v>15014</v>
      </c>
      <c r="G224" s="32">
        <v>3220</v>
      </c>
      <c r="H224" s="32">
        <f t="shared" si="6"/>
        <v>11794</v>
      </c>
      <c r="I224" s="57" t="str">
        <f t="shared" si="7"/>
        <v>Yes</v>
      </c>
      <c r="AMK224" s="1"/>
    </row>
    <row r="225" spans="2:9 1025:1025" s="19" customFormat="1" x14ac:dyDescent="0.2">
      <c r="B225" s="69" t="s">
        <v>706</v>
      </c>
      <c r="C225" s="28" t="s">
        <v>707</v>
      </c>
      <c r="D225" s="29" t="s">
        <v>709</v>
      </c>
      <c r="E225" s="111">
        <v>3726</v>
      </c>
      <c r="F225" s="111">
        <v>213</v>
      </c>
      <c r="G225" s="32">
        <v>93</v>
      </c>
      <c r="H225" s="32">
        <f t="shared" si="6"/>
        <v>120</v>
      </c>
      <c r="I225" s="57" t="str">
        <f t="shared" si="7"/>
        <v>No</v>
      </c>
      <c r="AMK225" s="1"/>
    </row>
    <row r="226" spans="2:9 1025:1025" s="19" customFormat="1" x14ac:dyDescent="0.2">
      <c r="B226" s="69" t="s">
        <v>710</v>
      </c>
      <c r="C226" s="28" t="s">
        <v>711</v>
      </c>
      <c r="D226" s="29" t="s">
        <v>713</v>
      </c>
      <c r="E226" s="111">
        <v>131533</v>
      </c>
      <c r="F226" s="111">
        <v>3227</v>
      </c>
      <c r="G226" s="32">
        <v>848</v>
      </c>
      <c r="H226" s="32">
        <f t="shared" si="6"/>
        <v>2379</v>
      </c>
      <c r="I226" s="57" t="str">
        <f t="shared" si="7"/>
        <v>No</v>
      </c>
      <c r="AMK226" s="1"/>
    </row>
    <row r="227" spans="2:9 1025:1025" s="19" customFormat="1" x14ac:dyDescent="0.2">
      <c r="B227" s="69" t="s">
        <v>714</v>
      </c>
      <c r="C227" s="28" t="s">
        <v>715</v>
      </c>
      <c r="D227" s="29" t="s">
        <v>716</v>
      </c>
      <c r="E227" s="111">
        <v>131506</v>
      </c>
      <c r="F227" s="111">
        <v>21120</v>
      </c>
      <c r="G227" s="32">
        <v>7292</v>
      </c>
      <c r="H227" s="32">
        <f t="shared" si="6"/>
        <v>13828</v>
      </c>
      <c r="I227" s="57" t="str">
        <f t="shared" si="7"/>
        <v>Yes</v>
      </c>
      <c r="AMK227" s="1"/>
    </row>
    <row r="228" spans="2:9 1025:1025" s="19" customFormat="1" x14ac:dyDescent="0.2">
      <c r="B228" s="69" t="s">
        <v>717</v>
      </c>
      <c r="C228" s="28" t="s">
        <v>718</v>
      </c>
      <c r="D228" s="29" t="s">
        <v>54</v>
      </c>
      <c r="E228" s="111">
        <v>1714773</v>
      </c>
      <c r="F228" s="111">
        <v>1936</v>
      </c>
      <c r="G228" s="32">
        <v>130</v>
      </c>
      <c r="H228" s="32">
        <f t="shared" si="6"/>
        <v>1806</v>
      </c>
      <c r="I228" s="57" t="str">
        <f t="shared" si="7"/>
        <v>No</v>
      </c>
      <c r="AMK228" s="1"/>
    </row>
    <row r="229" spans="2:9 1025:1025" s="19" customFormat="1" x14ac:dyDescent="0.2">
      <c r="B229" s="69" t="s">
        <v>719</v>
      </c>
      <c r="C229" s="28" t="s">
        <v>720</v>
      </c>
      <c r="D229" s="29" t="s">
        <v>62</v>
      </c>
      <c r="E229" s="111">
        <v>2368139</v>
      </c>
      <c r="F229" s="111">
        <v>52769</v>
      </c>
      <c r="G229" s="32">
        <v>350</v>
      </c>
      <c r="H229" s="32">
        <f t="shared" si="6"/>
        <v>52419</v>
      </c>
      <c r="I229" s="57" t="str">
        <f t="shared" si="7"/>
        <v>Yes</v>
      </c>
      <c r="AMK229" s="1"/>
    </row>
    <row r="230" spans="2:9 1025:1025" s="19" customFormat="1" x14ac:dyDescent="0.2">
      <c r="B230" s="69" t="s">
        <v>721</v>
      </c>
      <c r="C230" s="28" t="s">
        <v>722</v>
      </c>
      <c r="D230" s="29" t="s">
        <v>723</v>
      </c>
      <c r="E230" s="111">
        <v>20097</v>
      </c>
      <c r="F230" s="111">
        <v>890</v>
      </c>
      <c r="G230" s="32">
        <v>214</v>
      </c>
      <c r="H230" s="32">
        <f t="shared" si="6"/>
        <v>676</v>
      </c>
      <c r="I230" s="57" t="str">
        <f t="shared" si="7"/>
        <v>No</v>
      </c>
      <c r="AMK230" s="1"/>
    </row>
    <row r="231" spans="2:9 1025:1025" s="19" customFormat="1" x14ac:dyDescent="0.2">
      <c r="B231" s="69" t="s">
        <v>724</v>
      </c>
      <c r="C231" s="28" t="s">
        <v>725</v>
      </c>
      <c r="D231" s="29" t="s">
        <v>727</v>
      </c>
      <c r="E231" s="111">
        <v>32334</v>
      </c>
      <c r="F231" s="111">
        <v>3301</v>
      </c>
      <c r="G231" s="32">
        <v>789</v>
      </c>
      <c r="H231" s="32">
        <f t="shared" si="6"/>
        <v>2512</v>
      </c>
      <c r="I231" s="57" t="str">
        <f t="shared" si="7"/>
        <v>No</v>
      </c>
      <c r="AMK231" s="1"/>
    </row>
    <row r="232" spans="2:9 1025:1025" s="19" customFormat="1" x14ac:dyDescent="0.2">
      <c r="B232" s="69" t="s">
        <v>728</v>
      </c>
      <c r="C232" s="28" t="s">
        <v>729</v>
      </c>
      <c r="D232" s="29" t="s">
        <v>731</v>
      </c>
      <c r="E232" s="111">
        <v>28111</v>
      </c>
      <c r="F232" s="111">
        <v>1698</v>
      </c>
      <c r="G232" s="32">
        <v>586</v>
      </c>
      <c r="H232" s="32">
        <f t="shared" si="6"/>
        <v>1112</v>
      </c>
      <c r="I232" s="57" t="str">
        <f t="shared" si="7"/>
        <v>No</v>
      </c>
      <c r="AMK232" s="1"/>
    </row>
    <row r="233" spans="2:9 1025:1025" s="19" customFormat="1" x14ac:dyDescent="0.2">
      <c r="B233" s="69" t="s">
        <v>732</v>
      </c>
      <c r="C233" s="28" t="s">
        <v>733</v>
      </c>
      <c r="D233" s="29" t="s">
        <v>174</v>
      </c>
      <c r="E233" s="111">
        <v>800647</v>
      </c>
      <c r="F233" s="111">
        <v>21255</v>
      </c>
      <c r="G233" s="32">
        <v>3271</v>
      </c>
      <c r="H233" s="32">
        <f t="shared" si="6"/>
        <v>17984</v>
      </c>
      <c r="I233" s="57" t="str">
        <f t="shared" si="7"/>
        <v>No</v>
      </c>
      <c r="AMK233" s="1"/>
    </row>
    <row r="234" spans="2:9 1025:1025" s="19" customFormat="1" x14ac:dyDescent="0.2">
      <c r="B234" s="69" t="s">
        <v>735</v>
      </c>
      <c r="C234" s="28" t="s">
        <v>736</v>
      </c>
      <c r="D234" s="29" t="s">
        <v>267</v>
      </c>
      <c r="E234" s="111">
        <v>234906</v>
      </c>
      <c r="F234" s="111">
        <v>16967</v>
      </c>
      <c r="G234" s="32">
        <v>2205</v>
      </c>
      <c r="H234" s="32">
        <f t="shared" si="6"/>
        <v>14762</v>
      </c>
      <c r="I234" s="57" t="str">
        <f t="shared" si="7"/>
        <v>Yes</v>
      </c>
      <c r="AMK234" s="1"/>
    </row>
    <row r="235" spans="2:9 1025:1025" s="19" customFormat="1" x14ac:dyDescent="0.2">
      <c r="B235" s="69" t="s">
        <v>737</v>
      </c>
      <c r="C235" s="28" t="s">
        <v>738</v>
      </c>
      <c r="D235" s="29" t="s">
        <v>45</v>
      </c>
      <c r="E235" s="111">
        <v>4092459</v>
      </c>
      <c r="F235" s="111">
        <v>126339</v>
      </c>
      <c r="G235" s="32">
        <v>383</v>
      </c>
      <c r="H235" s="32">
        <f t="shared" si="6"/>
        <v>125956</v>
      </c>
      <c r="I235" s="57" t="str">
        <f t="shared" si="7"/>
        <v>Yes</v>
      </c>
      <c r="AMK235" s="1"/>
    </row>
    <row r="236" spans="2:9 1025:1025" s="19" customFormat="1" x14ac:dyDescent="0.2">
      <c r="B236" s="69" t="s">
        <v>739</v>
      </c>
      <c r="C236" s="28" t="s">
        <v>740</v>
      </c>
      <c r="D236" s="29" t="s">
        <v>226</v>
      </c>
      <c r="E236" s="111">
        <v>86771</v>
      </c>
      <c r="F236" s="111">
        <v>5241</v>
      </c>
      <c r="G236" s="32">
        <v>1898</v>
      </c>
      <c r="H236" s="32">
        <f t="shared" si="6"/>
        <v>3343</v>
      </c>
      <c r="I236" s="57" t="str">
        <f t="shared" si="7"/>
        <v>No</v>
      </c>
      <c r="AMK236" s="1"/>
    </row>
    <row r="237" spans="2:9 1025:1025" s="19" customFormat="1" x14ac:dyDescent="0.2">
      <c r="B237" s="69" t="s">
        <v>742</v>
      </c>
      <c r="C237" s="28" t="s">
        <v>743</v>
      </c>
      <c r="D237" s="29" t="s">
        <v>62</v>
      </c>
      <c r="E237" s="111">
        <v>2368139</v>
      </c>
      <c r="F237" s="111">
        <v>42805</v>
      </c>
      <c r="G237" s="32">
        <v>14816</v>
      </c>
      <c r="H237" s="32">
        <f t="shared" si="6"/>
        <v>27989</v>
      </c>
      <c r="I237" s="57" t="str">
        <f t="shared" si="7"/>
        <v>Yes</v>
      </c>
      <c r="AMK237" s="1"/>
    </row>
    <row r="238" spans="2:9 1025:1025" s="19" customFormat="1" x14ac:dyDescent="0.2">
      <c r="B238" s="69" t="s">
        <v>745</v>
      </c>
      <c r="C238" s="28" t="s">
        <v>746</v>
      </c>
      <c r="D238" s="29" t="s">
        <v>45</v>
      </c>
      <c r="E238" s="111">
        <v>4092459</v>
      </c>
      <c r="F238" s="111">
        <v>18396</v>
      </c>
      <c r="G238" s="32">
        <v>4596</v>
      </c>
      <c r="H238" s="32">
        <f t="shared" si="6"/>
        <v>13800</v>
      </c>
      <c r="I238" s="57" t="str">
        <f t="shared" si="7"/>
        <v>No</v>
      </c>
      <c r="AMK238" s="1"/>
    </row>
    <row r="239" spans="2:9 1025:1025" s="19" customFormat="1" x14ac:dyDescent="0.2">
      <c r="B239" s="69" t="s">
        <v>748</v>
      </c>
      <c r="C239" s="28" t="s">
        <v>749</v>
      </c>
      <c r="D239" s="29" t="s">
        <v>285</v>
      </c>
      <c r="E239" s="111">
        <v>23384</v>
      </c>
      <c r="F239" s="111">
        <v>106</v>
      </c>
      <c r="G239" s="32">
        <v>84</v>
      </c>
      <c r="H239" s="32">
        <f t="shared" si="6"/>
        <v>22</v>
      </c>
      <c r="I239" s="57" t="str">
        <f t="shared" si="7"/>
        <v>No</v>
      </c>
      <c r="AMK239" s="1"/>
    </row>
    <row r="240" spans="2:9 1025:1025" s="19" customFormat="1" x14ac:dyDescent="0.2">
      <c r="B240" s="70" t="s">
        <v>751</v>
      </c>
      <c r="C240" s="28" t="s">
        <v>752</v>
      </c>
      <c r="D240" s="29" t="s">
        <v>562</v>
      </c>
      <c r="E240" s="111">
        <v>50845</v>
      </c>
      <c r="F240" s="111">
        <v>135</v>
      </c>
      <c r="G240" s="32">
        <v>153</v>
      </c>
      <c r="H240" s="32">
        <f t="shared" si="6"/>
        <v>-18</v>
      </c>
      <c r="I240" s="57" t="str">
        <f t="shared" si="7"/>
        <v>No</v>
      </c>
      <c r="AMK240" s="1"/>
    </row>
    <row r="241" spans="2:9 1025:1025" s="19" customFormat="1" x14ac:dyDescent="0.2">
      <c r="B241" s="69" t="s">
        <v>753</v>
      </c>
      <c r="C241" s="28" t="s">
        <v>754</v>
      </c>
      <c r="D241" s="29" t="s">
        <v>254</v>
      </c>
      <c r="E241" s="111">
        <v>585375</v>
      </c>
      <c r="F241" s="111">
        <v>10692</v>
      </c>
      <c r="G241" s="32">
        <v>1589</v>
      </c>
      <c r="H241" s="32">
        <f t="shared" si="6"/>
        <v>9103</v>
      </c>
      <c r="I241" s="57" t="str">
        <f t="shared" si="7"/>
        <v>No</v>
      </c>
      <c r="AMK241" s="1"/>
    </row>
    <row r="242" spans="2:9 1025:1025" s="19" customFormat="1" x14ac:dyDescent="0.2">
      <c r="B242" s="69" t="s">
        <v>755</v>
      </c>
      <c r="C242" s="28" t="s">
        <v>756</v>
      </c>
      <c r="D242" s="29" t="s">
        <v>45</v>
      </c>
      <c r="E242" s="111">
        <v>4092459</v>
      </c>
      <c r="F242" s="111">
        <v>9529</v>
      </c>
      <c r="G242" s="32">
        <v>2231</v>
      </c>
      <c r="H242" s="32">
        <f t="shared" si="6"/>
        <v>7298</v>
      </c>
      <c r="I242" s="57" t="str">
        <f t="shared" si="7"/>
        <v>No</v>
      </c>
      <c r="AMK242" s="1"/>
    </row>
    <row r="243" spans="2:9 1025:1025" s="19" customFormat="1" x14ac:dyDescent="0.2">
      <c r="B243" s="69" t="s">
        <v>757</v>
      </c>
      <c r="C243" s="28" t="s">
        <v>453</v>
      </c>
      <c r="D243" s="29" t="s">
        <v>759</v>
      </c>
      <c r="E243" s="111">
        <v>26604</v>
      </c>
      <c r="F243" s="111">
        <v>20</v>
      </c>
      <c r="G243" s="32">
        <v>14</v>
      </c>
      <c r="H243" s="32">
        <f t="shared" si="6"/>
        <v>6</v>
      </c>
      <c r="I243" s="57" t="str">
        <f t="shared" si="7"/>
        <v>No</v>
      </c>
      <c r="AMK243" s="1"/>
    </row>
    <row r="244" spans="2:9 1025:1025" s="19" customFormat="1" x14ac:dyDescent="0.2">
      <c r="B244" s="69" t="s">
        <v>760</v>
      </c>
      <c r="C244" s="28" t="s">
        <v>761</v>
      </c>
      <c r="D244" s="29" t="s">
        <v>125</v>
      </c>
      <c r="E244" s="111">
        <v>35096</v>
      </c>
      <c r="F244" s="111">
        <v>344</v>
      </c>
      <c r="G244" s="32">
        <v>337</v>
      </c>
      <c r="H244" s="32">
        <f t="shared" si="6"/>
        <v>7</v>
      </c>
      <c r="I244" s="57" t="str">
        <f t="shared" si="7"/>
        <v>No</v>
      </c>
      <c r="AMK244" s="1"/>
    </row>
    <row r="245" spans="2:9 1025:1025" s="19" customFormat="1" x14ac:dyDescent="0.2">
      <c r="B245" s="69" t="s">
        <v>763</v>
      </c>
      <c r="C245" s="28" t="s">
        <v>764</v>
      </c>
      <c r="D245" s="29" t="s">
        <v>766</v>
      </c>
      <c r="E245" s="111">
        <v>19677</v>
      </c>
      <c r="F245" s="111">
        <v>151</v>
      </c>
      <c r="G245" s="32">
        <v>89</v>
      </c>
      <c r="H245" s="32">
        <f t="shared" si="6"/>
        <v>62</v>
      </c>
      <c r="I245" s="57" t="str">
        <f t="shared" si="7"/>
        <v>No</v>
      </c>
      <c r="AMK245" s="1"/>
    </row>
    <row r="246" spans="2:9 1025:1025" s="19" customFormat="1" x14ac:dyDescent="0.2">
      <c r="B246" s="70" t="s">
        <v>767</v>
      </c>
      <c r="C246" s="28" t="s">
        <v>768</v>
      </c>
      <c r="D246" s="29" t="s">
        <v>62</v>
      </c>
      <c r="E246" s="111">
        <v>2368139</v>
      </c>
      <c r="F246" s="111">
        <v>817</v>
      </c>
      <c r="G246" s="32">
        <v>477</v>
      </c>
      <c r="H246" s="32">
        <f t="shared" si="6"/>
        <v>340</v>
      </c>
      <c r="I246" s="57" t="str">
        <f t="shared" si="7"/>
        <v>No</v>
      </c>
      <c r="AMK246" s="1"/>
    </row>
    <row r="247" spans="2:9 1025:1025" s="19" customFormat="1" x14ac:dyDescent="0.2">
      <c r="B247" s="69" t="s">
        <v>770</v>
      </c>
      <c r="C247" s="28" t="s">
        <v>771</v>
      </c>
      <c r="D247" s="29" t="s">
        <v>528</v>
      </c>
      <c r="E247" s="111">
        <v>36702</v>
      </c>
      <c r="F247" s="111">
        <v>19</v>
      </c>
      <c r="G247" s="32">
        <v>8</v>
      </c>
      <c r="H247" s="32">
        <f t="shared" si="6"/>
        <v>11</v>
      </c>
      <c r="I247" s="57" t="str">
        <f t="shared" si="7"/>
        <v>No</v>
      </c>
      <c r="AMK247" s="1"/>
    </row>
    <row r="248" spans="2:9 1025:1025" s="19" customFormat="1" x14ac:dyDescent="0.2">
      <c r="B248" s="69" t="s">
        <v>772</v>
      </c>
      <c r="C248" s="28" t="s">
        <v>773</v>
      </c>
      <c r="D248" s="29" t="s">
        <v>71</v>
      </c>
      <c r="E248" s="111">
        <v>406220</v>
      </c>
      <c r="F248" s="111">
        <v>7058</v>
      </c>
      <c r="G248" s="32">
        <v>2603</v>
      </c>
      <c r="H248" s="32">
        <f t="shared" si="6"/>
        <v>4455</v>
      </c>
      <c r="I248" s="57" t="str">
        <f t="shared" si="7"/>
        <v>No</v>
      </c>
      <c r="AMK248" s="1"/>
    </row>
    <row r="249" spans="2:9 1025:1025" s="19" customFormat="1" x14ac:dyDescent="0.2">
      <c r="B249" s="69" t="s">
        <v>774</v>
      </c>
      <c r="C249" s="28" t="s">
        <v>209</v>
      </c>
      <c r="D249" s="29" t="s">
        <v>776</v>
      </c>
      <c r="E249" s="111">
        <v>157107</v>
      </c>
      <c r="F249" s="111">
        <v>61</v>
      </c>
      <c r="G249" s="32">
        <v>9</v>
      </c>
      <c r="H249" s="32">
        <f t="shared" si="6"/>
        <v>52</v>
      </c>
      <c r="I249" s="57" t="str">
        <f t="shared" si="7"/>
        <v>No</v>
      </c>
      <c r="AMK249" s="1"/>
    </row>
    <row r="250" spans="2:9 1025:1025" s="19" customFormat="1" x14ac:dyDescent="0.2">
      <c r="B250" s="69" t="s">
        <v>777</v>
      </c>
      <c r="C250" s="28" t="s">
        <v>209</v>
      </c>
      <c r="D250" s="29" t="s">
        <v>137</v>
      </c>
      <c r="E250" s="111">
        <v>1024266</v>
      </c>
      <c r="F250" s="111">
        <v>5384</v>
      </c>
      <c r="G250" s="32">
        <v>499</v>
      </c>
      <c r="H250" s="32">
        <f t="shared" si="6"/>
        <v>4885</v>
      </c>
      <c r="I250" s="57" t="str">
        <f t="shared" si="7"/>
        <v>No</v>
      </c>
      <c r="AMK250" s="1"/>
    </row>
    <row r="251" spans="2:9 1025:1025" s="19" customFormat="1" x14ac:dyDescent="0.2">
      <c r="B251" s="69" t="s">
        <v>779</v>
      </c>
      <c r="C251" s="28" t="s">
        <v>780</v>
      </c>
      <c r="D251" s="29" t="s">
        <v>54</v>
      </c>
      <c r="E251" s="111">
        <v>1714773</v>
      </c>
      <c r="F251" s="111">
        <v>74738</v>
      </c>
      <c r="G251" s="32">
        <v>17794</v>
      </c>
      <c r="H251" s="32">
        <f t="shared" si="6"/>
        <v>56944</v>
      </c>
      <c r="I251" s="57" t="str">
        <f t="shared" si="7"/>
        <v>Yes</v>
      </c>
      <c r="AMK251" s="1"/>
    </row>
    <row r="252" spans="2:9 1025:1025" s="19" customFormat="1" x14ac:dyDescent="0.2">
      <c r="B252" s="69" t="s">
        <v>782</v>
      </c>
      <c r="C252" s="28" t="s">
        <v>783</v>
      </c>
      <c r="D252" s="29" t="s">
        <v>50</v>
      </c>
      <c r="E252" s="111">
        <v>455746</v>
      </c>
      <c r="F252" s="111">
        <v>6966</v>
      </c>
      <c r="G252" s="32">
        <v>1116</v>
      </c>
      <c r="H252" s="32">
        <f t="shared" si="6"/>
        <v>5850</v>
      </c>
      <c r="I252" s="57" t="str">
        <f t="shared" si="7"/>
        <v>No</v>
      </c>
      <c r="AMK252" s="1"/>
    </row>
    <row r="253" spans="2:9 1025:1025" s="19" customFormat="1" x14ac:dyDescent="0.2">
      <c r="B253" s="69" t="s">
        <v>785</v>
      </c>
      <c r="C253" s="28" t="s">
        <v>786</v>
      </c>
      <c r="D253" s="29" t="s">
        <v>178</v>
      </c>
      <c r="E253" s="111">
        <v>774769</v>
      </c>
      <c r="F253" s="111">
        <v>64947</v>
      </c>
      <c r="G253" s="32">
        <v>13017</v>
      </c>
      <c r="H253" s="32">
        <f t="shared" si="6"/>
        <v>51930</v>
      </c>
      <c r="I253" s="57" t="str">
        <f t="shared" si="7"/>
        <v>Yes</v>
      </c>
      <c r="AMK253" s="1"/>
    </row>
    <row r="254" spans="2:9 1025:1025" s="19" customFormat="1" x14ac:dyDescent="0.2">
      <c r="B254" s="69" t="s">
        <v>787</v>
      </c>
      <c r="C254" s="28" t="s">
        <v>788</v>
      </c>
      <c r="D254" s="29" t="s">
        <v>239</v>
      </c>
      <c r="E254" s="111">
        <v>250304</v>
      </c>
      <c r="F254" s="111">
        <v>25297</v>
      </c>
      <c r="G254" s="32">
        <v>9602</v>
      </c>
      <c r="H254" s="32">
        <f t="shared" si="6"/>
        <v>15695</v>
      </c>
      <c r="I254" s="57" t="str">
        <f t="shared" si="7"/>
        <v>Yes</v>
      </c>
      <c r="AMK254" s="1"/>
    </row>
    <row r="255" spans="2:9 1025:1025" s="19" customFormat="1" x14ac:dyDescent="0.2">
      <c r="B255" s="69" t="s">
        <v>789</v>
      </c>
      <c r="C255" s="28" t="s">
        <v>790</v>
      </c>
      <c r="D255" s="29" t="s">
        <v>791</v>
      </c>
      <c r="E255" s="111">
        <v>49793</v>
      </c>
      <c r="F255" s="111">
        <v>7348</v>
      </c>
      <c r="G255" s="32">
        <v>2076</v>
      </c>
      <c r="H255" s="32">
        <f t="shared" si="6"/>
        <v>5272</v>
      </c>
      <c r="I255" s="57" t="str">
        <f t="shared" si="7"/>
        <v>Yes</v>
      </c>
      <c r="AMK255" s="1"/>
    </row>
    <row r="256" spans="2:9 1025:1025" s="19" customFormat="1" x14ac:dyDescent="0.2">
      <c r="B256" s="69" t="s">
        <v>792</v>
      </c>
      <c r="C256" s="28" t="s">
        <v>793</v>
      </c>
      <c r="D256" s="29" t="s">
        <v>493</v>
      </c>
      <c r="E256" s="111">
        <v>278831</v>
      </c>
      <c r="F256" s="111">
        <v>242</v>
      </c>
      <c r="G256" s="32">
        <v>180</v>
      </c>
      <c r="H256" s="32">
        <f t="shared" si="6"/>
        <v>62</v>
      </c>
      <c r="I256" s="57" t="str">
        <f t="shared" si="7"/>
        <v>No</v>
      </c>
      <c r="AMK256" s="1"/>
    </row>
    <row r="257" spans="2:9 1025:1025" s="19" customFormat="1" x14ac:dyDescent="0.2">
      <c r="B257" s="69" t="s">
        <v>795</v>
      </c>
      <c r="C257" s="28" t="s">
        <v>796</v>
      </c>
      <c r="D257" s="29" t="s">
        <v>207</v>
      </c>
      <c r="E257" s="111">
        <v>252273</v>
      </c>
      <c r="F257" s="111">
        <v>7473.8145833333401</v>
      </c>
      <c r="G257" s="32">
        <v>1417</v>
      </c>
      <c r="H257" s="32">
        <f t="shared" si="6"/>
        <v>6056.8145833333401</v>
      </c>
      <c r="I257" s="57" t="str">
        <f t="shared" si="7"/>
        <v>Yes</v>
      </c>
      <c r="AMK257" s="1"/>
    </row>
    <row r="258" spans="2:9 1025:1025" s="19" customFormat="1" x14ac:dyDescent="0.2">
      <c r="B258" s="69" t="s">
        <v>797</v>
      </c>
      <c r="C258" s="28" t="s">
        <v>798</v>
      </c>
      <c r="D258" s="29" t="s">
        <v>673</v>
      </c>
      <c r="E258" s="111">
        <v>121073</v>
      </c>
      <c r="F258" s="111">
        <v>29</v>
      </c>
      <c r="G258" s="32">
        <v>25</v>
      </c>
      <c r="H258" s="32">
        <f t="shared" si="6"/>
        <v>4</v>
      </c>
      <c r="I258" s="57" t="str">
        <f t="shared" si="7"/>
        <v>No</v>
      </c>
      <c r="AMK258" s="1"/>
    </row>
    <row r="259" spans="2:9 1025:1025" s="19" customFormat="1" x14ac:dyDescent="0.2">
      <c r="B259" s="69" t="s">
        <v>799</v>
      </c>
      <c r="C259" s="28" t="s">
        <v>800</v>
      </c>
      <c r="D259" s="29" t="s">
        <v>103</v>
      </c>
      <c r="E259" s="111">
        <v>782341</v>
      </c>
      <c r="F259" s="111">
        <v>1619</v>
      </c>
      <c r="G259" s="32">
        <v>1190</v>
      </c>
      <c r="H259" s="32">
        <f t="shared" si="6"/>
        <v>429</v>
      </c>
      <c r="I259" s="57" t="str">
        <f t="shared" si="7"/>
        <v>No</v>
      </c>
      <c r="AMK259" s="1"/>
    </row>
    <row r="260" spans="2:9 1025:1025" s="19" customFormat="1" x14ac:dyDescent="0.2">
      <c r="B260" s="69" t="s">
        <v>802</v>
      </c>
      <c r="C260" s="28" t="s">
        <v>803</v>
      </c>
      <c r="D260" s="29" t="s">
        <v>62</v>
      </c>
      <c r="E260" s="111">
        <v>2368139</v>
      </c>
      <c r="F260" s="111">
        <v>21381</v>
      </c>
      <c r="G260" s="32">
        <v>8697</v>
      </c>
      <c r="H260" s="32">
        <f t="shared" si="6"/>
        <v>12684</v>
      </c>
      <c r="I260" s="57" t="str">
        <f t="shared" si="7"/>
        <v>No</v>
      </c>
      <c r="AMK260" s="1"/>
    </row>
    <row r="261" spans="2:9 1025:1025" s="19" customFormat="1" x14ac:dyDescent="0.2">
      <c r="B261" s="69" t="s">
        <v>805</v>
      </c>
      <c r="C261" s="28" t="s">
        <v>806</v>
      </c>
      <c r="D261" s="29" t="s">
        <v>45</v>
      </c>
      <c r="E261" s="111">
        <v>4092459</v>
      </c>
      <c r="F261" s="111">
        <v>15001</v>
      </c>
      <c r="G261" s="32">
        <v>34</v>
      </c>
      <c r="H261" s="32">
        <f t="shared" si="6"/>
        <v>14967</v>
      </c>
      <c r="I261" s="57" t="str">
        <f t="shared" si="7"/>
        <v>No</v>
      </c>
      <c r="AMK261" s="1"/>
    </row>
    <row r="262" spans="2:9 1025:1025" s="19" customFormat="1" x14ac:dyDescent="0.2">
      <c r="B262" s="69" t="s">
        <v>808</v>
      </c>
      <c r="C262" s="28" t="s">
        <v>809</v>
      </c>
      <c r="D262" s="29" t="s">
        <v>811</v>
      </c>
      <c r="E262" s="111">
        <v>2398</v>
      </c>
      <c r="F262" s="111">
        <v>70</v>
      </c>
      <c r="G262" s="32">
        <v>67</v>
      </c>
      <c r="H262" s="32">
        <f t="shared" si="6"/>
        <v>3</v>
      </c>
      <c r="I262" s="57" t="str">
        <f t="shared" si="7"/>
        <v>No</v>
      </c>
      <c r="AMK262" s="1"/>
    </row>
    <row r="263" spans="2:9 1025:1025" s="19" customFormat="1" x14ac:dyDescent="0.2">
      <c r="B263" s="69" t="s">
        <v>812</v>
      </c>
      <c r="C263" s="28" t="s">
        <v>813</v>
      </c>
      <c r="D263" s="29" t="s">
        <v>815</v>
      </c>
      <c r="E263" s="111">
        <v>24554</v>
      </c>
      <c r="F263" s="111">
        <v>367</v>
      </c>
      <c r="G263" s="32">
        <v>279</v>
      </c>
      <c r="H263" s="32">
        <f t="shared" si="6"/>
        <v>88</v>
      </c>
      <c r="I263" s="57" t="str">
        <f t="shared" si="7"/>
        <v>No</v>
      </c>
      <c r="AMK263" s="1"/>
    </row>
    <row r="264" spans="2:9 1025:1025" s="19" customFormat="1" x14ac:dyDescent="0.2">
      <c r="B264" s="69" t="s">
        <v>816</v>
      </c>
      <c r="C264" s="28" t="s">
        <v>817</v>
      </c>
      <c r="D264" s="29" t="s">
        <v>85</v>
      </c>
      <c r="E264" s="111">
        <v>662614</v>
      </c>
      <c r="F264" s="111">
        <v>5452</v>
      </c>
      <c r="G264" s="32">
        <v>68</v>
      </c>
      <c r="H264" s="32">
        <f t="shared" si="6"/>
        <v>5384</v>
      </c>
      <c r="I264" s="57" t="str">
        <f t="shared" si="7"/>
        <v>No</v>
      </c>
      <c r="AMK264" s="1"/>
    </row>
    <row r="265" spans="2:9 1025:1025" s="19" customFormat="1" x14ac:dyDescent="0.2">
      <c r="B265" s="69" t="s">
        <v>818</v>
      </c>
      <c r="C265" s="28" t="s">
        <v>819</v>
      </c>
      <c r="D265" s="29" t="s">
        <v>821</v>
      </c>
      <c r="E265" s="111">
        <v>3461</v>
      </c>
      <c r="F265" s="111">
        <v>45</v>
      </c>
      <c r="G265" s="32">
        <v>45</v>
      </c>
      <c r="H265" s="32">
        <f t="shared" si="6"/>
        <v>0</v>
      </c>
      <c r="I265" s="57" t="str">
        <f t="shared" si="7"/>
        <v>No</v>
      </c>
      <c r="AMK265" s="1"/>
    </row>
    <row r="266" spans="2:9 1025:1025" s="19" customFormat="1" x14ac:dyDescent="0.2">
      <c r="B266" s="69" t="s">
        <v>822</v>
      </c>
      <c r="C266" s="28" t="s">
        <v>823</v>
      </c>
      <c r="D266" s="29" t="s">
        <v>45</v>
      </c>
      <c r="E266" s="111">
        <v>4092459</v>
      </c>
      <c r="F266" s="111">
        <v>28016</v>
      </c>
      <c r="G266" s="32">
        <v>2925</v>
      </c>
      <c r="H266" s="32">
        <f t="shared" si="6"/>
        <v>25091</v>
      </c>
      <c r="I266" s="57" t="str">
        <f t="shared" si="7"/>
        <v>Yes</v>
      </c>
      <c r="AMK266" s="1"/>
    </row>
    <row r="267" spans="2:9 1025:1025" s="19" customFormat="1" x14ac:dyDescent="0.2">
      <c r="B267" s="69" t="s">
        <v>824</v>
      </c>
      <c r="C267" s="28" t="s">
        <v>825</v>
      </c>
      <c r="D267" s="29" t="s">
        <v>62</v>
      </c>
      <c r="E267" s="111">
        <v>2368139</v>
      </c>
      <c r="F267" s="111">
        <v>10784</v>
      </c>
      <c r="G267" s="32">
        <v>650</v>
      </c>
      <c r="H267" s="32">
        <f t="shared" ref="H267:H330" si="8">F267-G267</f>
        <v>10134</v>
      </c>
      <c r="I267" s="57" t="str">
        <f t="shared" ref="I267:I330" si="9">IF(OR(AND(E267&gt;290000,H267&gt;=$J$3),AND(E267&lt;=290000,H267&gt;=$J$7)),"Yes","No")</f>
        <v>No</v>
      </c>
      <c r="AMK267" s="1"/>
    </row>
    <row r="268" spans="2:9 1025:1025" s="19" customFormat="1" x14ac:dyDescent="0.2">
      <c r="B268" s="69" t="s">
        <v>826</v>
      </c>
      <c r="C268" s="28" t="s">
        <v>827</v>
      </c>
      <c r="D268" s="29" t="s">
        <v>103</v>
      </c>
      <c r="E268" s="111">
        <v>782341</v>
      </c>
      <c r="F268" s="111">
        <v>1335</v>
      </c>
      <c r="G268" s="32">
        <v>812</v>
      </c>
      <c r="H268" s="32">
        <f t="shared" si="8"/>
        <v>523</v>
      </c>
      <c r="I268" s="57" t="str">
        <f t="shared" si="9"/>
        <v>No</v>
      </c>
      <c r="AMK268" s="1"/>
    </row>
    <row r="269" spans="2:9 1025:1025" s="19" customFormat="1" x14ac:dyDescent="0.2">
      <c r="B269" s="69" t="s">
        <v>829</v>
      </c>
      <c r="C269" s="28" t="s">
        <v>439</v>
      </c>
      <c r="D269" s="29" t="s">
        <v>74</v>
      </c>
      <c r="E269" s="111">
        <v>1809034</v>
      </c>
      <c r="F269" s="111">
        <v>7905</v>
      </c>
      <c r="G269" s="32">
        <v>3205</v>
      </c>
      <c r="H269" s="32">
        <f t="shared" si="8"/>
        <v>4700</v>
      </c>
      <c r="I269" s="57" t="str">
        <f t="shared" si="9"/>
        <v>No</v>
      </c>
      <c r="AMK269" s="1"/>
    </row>
    <row r="270" spans="2:9 1025:1025" s="19" customFormat="1" x14ac:dyDescent="0.2">
      <c r="B270" s="69" t="s">
        <v>831</v>
      </c>
      <c r="C270" s="28" t="s">
        <v>209</v>
      </c>
      <c r="D270" s="29" t="s">
        <v>137</v>
      </c>
      <c r="E270" s="111">
        <v>1024266</v>
      </c>
      <c r="F270" s="111">
        <v>22119</v>
      </c>
      <c r="G270" s="32">
        <v>201</v>
      </c>
      <c r="H270" s="32">
        <f t="shared" si="8"/>
        <v>21918</v>
      </c>
      <c r="I270" s="57" t="str">
        <f t="shared" si="9"/>
        <v>Yes</v>
      </c>
      <c r="AMK270" s="1"/>
    </row>
    <row r="271" spans="2:9 1025:1025" s="19" customFormat="1" x14ac:dyDescent="0.2">
      <c r="B271" s="69" t="s">
        <v>833</v>
      </c>
      <c r="C271" s="28" t="s">
        <v>834</v>
      </c>
      <c r="D271" s="29" t="s">
        <v>836</v>
      </c>
      <c r="E271" s="111">
        <v>13833</v>
      </c>
      <c r="F271" s="111">
        <v>166</v>
      </c>
      <c r="G271" s="32">
        <v>90</v>
      </c>
      <c r="H271" s="32">
        <f t="shared" si="8"/>
        <v>76</v>
      </c>
      <c r="I271" s="57" t="str">
        <f t="shared" si="9"/>
        <v>No</v>
      </c>
      <c r="AMK271" s="1"/>
    </row>
    <row r="272" spans="2:9 1025:1025" s="19" customFormat="1" x14ac:dyDescent="0.2">
      <c r="B272" s="69" t="s">
        <v>837</v>
      </c>
      <c r="C272" s="28" t="s">
        <v>838</v>
      </c>
      <c r="D272" s="29" t="s">
        <v>77</v>
      </c>
      <c r="E272" s="111">
        <v>422679</v>
      </c>
      <c r="F272" s="111">
        <v>2858</v>
      </c>
      <c r="G272" s="32">
        <v>1132</v>
      </c>
      <c r="H272" s="32">
        <f t="shared" si="8"/>
        <v>1726</v>
      </c>
      <c r="I272" s="57" t="str">
        <f t="shared" si="9"/>
        <v>No</v>
      </c>
      <c r="AMK272" s="1"/>
    </row>
    <row r="273" spans="2:9 1025:1025" s="19" customFormat="1" x14ac:dyDescent="0.2">
      <c r="B273" s="69" t="s">
        <v>840</v>
      </c>
      <c r="C273" s="28" t="s">
        <v>841</v>
      </c>
      <c r="D273" s="29" t="s">
        <v>174</v>
      </c>
      <c r="E273" s="111">
        <v>800647</v>
      </c>
      <c r="F273" s="111">
        <v>13947</v>
      </c>
      <c r="G273" s="32">
        <v>705</v>
      </c>
      <c r="H273" s="32">
        <f t="shared" si="8"/>
        <v>13242</v>
      </c>
      <c r="I273" s="57" t="str">
        <f t="shared" si="9"/>
        <v>No</v>
      </c>
      <c r="AMK273" s="1"/>
    </row>
    <row r="274" spans="2:9 1025:1025" s="19" customFormat="1" x14ac:dyDescent="0.2">
      <c r="B274" s="69" t="s">
        <v>843</v>
      </c>
      <c r="C274" s="28" t="s">
        <v>844</v>
      </c>
      <c r="D274" s="29" t="s">
        <v>77</v>
      </c>
      <c r="E274" s="111">
        <v>422679</v>
      </c>
      <c r="F274" s="111">
        <v>3133</v>
      </c>
      <c r="G274" s="32">
        <v>469</v>
      </c>
      <c r="H274" s="32">
        <f t="shared" si="8"/>
        <v>2664</v>
      </c>
      <c r="I274" s="57" t="str">
        <f t="shared" si="9"/>
        <v>No</v>
      </c>
      <c r="AMK274" s="1"/>
    </row>
    <row r="275" spans="2:9 1025:1025" s="19" customFormat="1" x14ac:dyDescent="0.2">
      <c r="B275" s="69" t="s">
        <v>845</v>
      </c>
      <c r="C275" s="28" t="s">
        <v>846</v>
      </c>
      <c r="D275" s="29" t="s">
        <v>45</v>
      </c>
      <c r="E275" s="111">
        <v>4092459</v>
      </c>
      <c r="F275" s="111">
        <v>17733</v>
      </c>
      <c r="G275" s="32">
        <v>4048</v>
      </c>
      <c r="H275" s="32">
        <f t="shared" si="8"/>
        <v>13685</v>
      </c>
      <c r="I275" s="57" t="str">
        <f t="shared" si="9"/>
        <v>No</v>
      </c>
      <c r="AMK275" s="1"/>
    </row>
    <row r="276" spans="2:9 1025:1025" s="19" customFormat="1" x14ac:dyDescent="0.2">
      <c r="B276" s="69" t="s">
        <v>847</v>
      </c>
      <c r="C276" s="28" t="s">
        <v>848</v>
      </c>
      <c r="D276" s="29" t="s">
        <v>81</v>
      </c>
      <c r="E276" s="111">
        <v>78337</v>
      </c>
      <c r="F276" s="111">
        <v>1291</v>
      </c>
      <c r="G276" s="32">
        <v>300</v>
      </c>
      <c r="H276" s="32">
        <f t="shared" si="8"/>
        <v>991</v>
      </c>
      <c r="I276" s="57" t="str">
        <f t="shared" si="9"/>
        <v>No</v>
      </c>
      <c r="AMK276" s="1"/>
    </row>
    <row r="277" spans="2:9 1025:1025" s="19" customFormat="1" x14ac:dyDescent="0.2">
      <c r="B277" s="69" t="s">
        <v>850</v>
      </c>
      <c r="C277" s="28" t="s">
        <v>851</v>
      </c>
      <c r="D277" s="29" t="s">
        <v>45</v>
      </c>
      <c r="E277" s="111">
        <v>4092459</v>
      </c>
      <c r="F277" s="111">
        <v>27089</v>
      </c>
      <c r="G277" s="32">
        <v>4161</v>
      </c>
      <c r="H277" s="32">
        <f t="shared" si="8"/>
        <v>22928</v>
      </c>
      <c r="I277" s="57" t="str">
        <f t="shared" si="9"/>
        <v>Yes</v>
      </c>
      <c r="AMK277" s="1"/>
    </row>
    <row r="278" spans="2:9 1025:1025" s="19" customFormat="1" x14ac:dyDescent="0.2">
      <c r="B278" s="69" t="s">
        <v>852</v>
      </c>
      <c r="C278" s="28" t="s">
        <v>209</v>
      </c>
      <c r="D278" s="29" t="s">
        <v>77</v>
      </c>
      <c r="E278" s="111">
        <v>422679</v>
      </c>
      <c r="F278" s="111">
        <v>3982</v>
      </c>
      <c r="G278" s="32">
        <v>1388</v>
      </c>
      <c r="H278" s="32">
        <f t="shared" si="8"/>
        <v>2594</v>
      </c>
      <c r="I278" s="57" t="str">
        <f t="shared" si="9"/>
        <v>No</v>
      </c>
      <c r="AMK278" s="1"/>
    </row>
    <row r="279" spans="2:9 1025:1025" s="19" customFormat="1" x14ac:dyDescent="0.2">
      <c r="B279" s="69" t="s">
        <v>854</v>
      </c>
      <c r="C279" s="28" t="s">
        <v>855</v>
      </c>
      <c r="D279" s="29" t="s">
        <v>857</v>
      </c>
      <c r="E279" s="111">
        <v>120877</v>
      </c>
      <c r="F279" s="111">
        <v>24466</v>
      </c>
      <c r="G279" s="32">
        <v>6115</v>
      </c>
      <c r="H279" s="32">
        <f t="shared" si="8"/>
        <v>18351</v>
      </c>
      <c r="I279" s="57" t="str">
        <f t="shared" si="9"/>
        <v>Yes</v>
      </c>
      <c r="AMK279" s="1"/>
    </row>
    <row r="280" spans="2:9 1025:1025" s="19" customFormat="1" x14ac:dyDescent="0.2">
      <c r="B280" s="69" t="s">
        <v>858</v>
      </c>
      <c r="C280" s="28" t="s">
        <v>859</v>
      </c>
      <c r="D280" s="29" t="s">
        <v>174</v>
      </c>
      <c r="E280" s="111">
        <v>800647</v>
      </c>
      <c r="F280" s="111">
        <v>14507</v>
      </c>
      <c r="G280" s="32">
        <v>3551</v>
      </c>
      <c r="H280" s="32">
        <f t="shared" si="8"/>
        <v>10956</v>
      </c>
      <c r="I280" s="57" t="str">
        <f t="shared" si="9"/>
        <v>No</v>
      </c>
      <c r="AMK280" s="1"/>
    </row>
    <row r="281" spans="2:9 1025:1025" s="19" customFormat="1" x14ac:dyDescent="0.2">
      <c r="B281" s="69" t="s">
        <v>861</v>
      </c>
      <c r="C281" s="28" t="s">
        <v>862</v>
      </c>
      <c r="D281" s="29" t="s">
        <v>864</v>
      </c>
      <c r="E281" s="111">
        <v>22150</v>
      </c>
      <c r="F281" s="111">
        <v>933</v>
      </c>
      <c r="G281" s="32">
        <v>127</v>
      </c>
      <c r="H281" s="32">
        <f t="shared" si="8"/>
        <v>806</v>
      </c>
      <c r="I281" s="57" t="str">
        <f t="shared" si="9"/>
        <v>No</v>
      </c>
      <c r="AMK281" s="1"/>
    </row>
    <row r="282" spans="2:9 1025:1025" s="19" customFormat="1" x14ac:dyDescent="0.2">
      <c r="B282" s="69" t="s">
        <v>865</v>
      </c>
      <c r="C282" s="28" t="s">
        <v>866</v>
      </c>
      <c r="D282" s="29" t="s">
        <v>868</v>
      </c>
      <c r="E282" s="111">
        <v>4375</v>
      </c>
      <c r="F282" s="111">
        <v>23</v>
      </c>
      <c r="G282" s="32">
        <v>9</v>
      </c>
      <c r="H282" s="32">
        <f t="shared" si="8"/>
        <v>14</v>
      </c>
      <c r="I282" s="57" t="str">
        <f t="shared" si="9"/>
        <v>No</v>
      </c>
      <c r="AMK282" s="1"/>
    </row>
    <row r="283" spans="2:9 1025:1025" s="19" customFormat="1" x14ac:dyDescent="0.2">
      <c r="B283" s="69" t="s">
        <v>869</v>
      </c>
      <c r="C283" s="28" t="s">
        <v>870</v>
      </c>
      <c r="D283" s="29" t="s">
        <v>872</v>
      </c>
      <c r="E283" s="111">
        <v>10834</v>
      </c>
      <c r="F283" s="111">
        <v>97</v>
      </c>
      <c r="G283" s="32">
        <v>97</v>
      </c>
      <c r="H283" s="32">
        <f t="shared" si="8"/>
        <v>0</v>
      </c>
      <c r="I283" s="57" t="str">
        <f t="shared" si="9"/>
        <v>No</v>
      </c>
      <c r="AMK283" s="1"/>
    </row>
    <row r="284" spans="2:9 1025:1025" s="19" customFormat="1" x14ac:dyDescent="0.2">
      <c r="B284" s="69" t="s">
        <v>873</v>
      </c>
      <c r="C284" s="28" t="s">
        <v>874</v>
      </c>
      <c r="D284" s="29" t="s">
        <v>54</v>
      </c>
      <c r="E284" s="111">
        <v>1714773</v>
      </c>
      <c r="F284" s="111">
        <v>12858</v>
      </c>
      <c r="G284" s="32">
        <v>2501</v>
      </c>
      <c r="H284" s="32">
        <f t="shared" si="8"/>
        <v>10357</v>
      </c>
      <c r="I284" s="57" t="str">
        <f t="shared" si="9"/>
        <v>No</v>
      </c>
      <c r="AMK284" s="1"/>
    </row>
    <row r="285" spans="2:9 1025:1025" s="19" customFormat="1" x14ac:dyDescent="0.2">
      <c r="B285" s="69" t="s">
        <v>875</v>
      </c>
      <c r="C285" s="28" t="s">
        <v>876</v>
      </c>
      <c r="D285" s="29" t="s">
        <v>878</v>
      </c>
      <c r="E285" s="111">
        <v>4607</v>
      </c>
      <c r="F285" s="111">
        <v>43</v>
      </c>
      <c r="G285" s="32">
        <v>35</v>
      </c>
      <c r="H285" s="32">
        <f t="shared" si="8"/>
        <v>8</v>
      </c>
      <c r="I285" s="57" t="str">
        <f t="shared" si="9"/>
        <v>No</v>
      </c>
      <c r="AMK285" s="1"/>
    </row>
    <row r="286" spans="2:9 1025:1025" s="19" customFormat="1" x14ac:dyDescent="0.2">
      <c r="B286" s="69" t="s">
        <v>879</v>
      </c>
      <c r="C286" s="28" t="s">
        <v>880</v>
      </c>
      <c r="D286" s="29" t="s">
        <v>93</v>
      </c>
      <c r="E286" s="111">
        <v>92565</v>
      </c>
      <c r="F286" s="111">
        <v>9198</v>
      </c>
      <c r="G286" s="32">
        <v>831</v>
      </c>
      <c r="H286" s="32">
        <f t="shared" si="8"/>
        <v>8367</v>
      </c>
      <c r="I286" s="57" t="str">
        <f t="shared" si="9"/>
        <v>Yes</v>
      </c>
      <c r="AMK286" s="1"/>
    </row>
    <row r="287" spans="2:9 1025:1025" s="19" customFormat="1" x14ac:dyDescent="0.2">
      <c r="B287" s="69" t="s">
        <v>881</v>
      </c>
      <c r="C287" s="28" t="s">
        <v>209</v>
      </c>
      <c r="D287" s="29" t="s">
        <v>776</v>
      </c>
      <c r="E287" s="111">
        <v>157107</v>
      </c>
      <c r="F287" s="111">
        <v>7367</v>
      </c>
      <c r="G287" s="32">
        <v>1406</v>
      </c>
      <c r="H287" s="32">
        <f t="shared" si="8"/>
        <v>5961</v>
      </c>
      <c r="I287" s="57" t="str">
        <f t="shared" si="9"/>
        <v>Yes</v>
      </c>
      <c r="AMK287" s="1"/>
    </row>
    <row r="288" spans="2:9 1025:1025" s="19" customFormat="1" x14ac:dyDescent="0.2">
      <c r="B288" s="69" t="s">
        <v>883</v>
      </c>
      <c r="C288" s="28" t="s">
        <v>439</v>
      </c>
      <c r="D288" s="29" t="s">
        <v>62</v>
      </c>
      <c r="E288" s="111">
        <v>2368139</v>
      </c>
      <c r="F288" s="111">
        <v>11681</v>
      </c>
      <c r="G288" s="32">
        <v>3786</v>
      </c>
      <c r="H288" s="32">
        <f t="shared" si="8"/>
        <v>7895</v>
      </c>
      <c r="I288" s="57" t="str">
        <f t="shared" si="9"/>
        <v>No</v>
      </c>
      <c r="AMK288" s="1"/>
    </row>
    <row r="289" spans="2:9 1025:1025" s="19" customFormat="1" x14ac:dyDescent="0.2">
      <c r="B289" s="69" t="s">
        <v>885</v>
      </c>
      <c r="C289" s="28" t="s">
        <v>886</v>
      </c>
      <c r="D289" s="29" t="s">
        <v>62</v>
      </c>
      <c r="E289" s="111">
        <v>2368139</v>
      </c>
      <c r="F289" s="111">
        <v>2637</v>
      </c>
      <c r="G289" s="32">
        <v>1676</v>
      </c>
      <c r="H289" s="32">
        <f t="shared" si="8"/>
        <v>961</v>
      </c>
      <c r="I289" s="57" t="str">
        <f t="shared" si="9"/>
        <v>No</v>
      </c>
      <c r="AMK289" s="1"/>
    </row>
    <row r="290" spans="2:9 1025:1025" s="19" customFormat="1" x14ac:dyDescent="0.2">
      <c r="B290" s="69" t="s">
        <v>888</v>
      </c>
      <c r="C290" s="28" t="s">
        <v>889</v>
      </c>
      <c r="D290" s="29" t="s">
        <v>50</v>
      </c>
      <c r="E290" s="111">
        <v>455746</v>
      </c>
      <c r="F290" s="111">
        <v>26</v>
      </c>
      <c r="G290" s="32">
        <v>8</v>
      </c>
      <c r="H290" s="32">
        <f t="shared" si="8"/>
        <v>18</v>
      </c>
      <c r="I290" s="57" t="str">
        <f t="shared" si="9"/>
        <v>No</v>
      </c>
      <c r="AMK290" s="1"/>
    </row>
    <row r="291" spans="2:9 1025:1025" s="19" customFormat="1" x14ac:dyDescent="0.2">
      <c r="B291" s="69" t="s">
        <v>891</v>
      </c>
      <c r="C291" s="28" t="s">
        <v>892</v>
      </c>
      <c r="D291" s="29" t="s">
        <v>585</v>
      </c>
      <c r="E291" s="111">
        <v>131500</v>
      </c>
      <c r="F291" s="111">
        <v>4305</v>
      </c>
      <c r="G291" s="32">
        <v>175</v>
      </c>
      <c r="H291" s="32">
        <f t="shared" si="8"/>
        <v>4130</v>
      </c>
      <c r="I291" s="57" t="str">
        <f t="shared" si="9"/>
        <v>No</v>
      </c>
      <c r="AMK291" s="1"/>
    </row>
    <row r="292" spans="2:9 1025:1025" s="19" customFormat="1" x14ac:dyDescent="0.2">
      <c r="B292" s="69" t="s">
        <v>893</v>
      </c>
      <c r="C292" s="28" t="s">
        <v>894</v>
      </c>
      <c r="D292" s="29" t="s">
        <v>581</v>
      </c>
      <c r="E292" s="111">
        <v>20874</v>
      </c>
      <c r="F292" s="111">
        <v>108</v>
      </c>
      <c r="G292" s="32">
        <v>73</v>
      </c>
      <c r="H292" s="32">
        <f t="shared" si="8"/>
        <v>35</v>
      </c>
      <c r="I292" s="57" t="str">
        <f t="shared" si="9"/>
        <v>No</v>
      </c>
      <c r="AMK292" s="1"/>
    </row>
    <row r="293" spans="2:9 1025:1025" s="19" customFormat="1" x14ac:dyDescent="0.2">
      <c r="B293" s="69" t="s">
        <v>896</v>
      </c>
      <c r="C293" s="28" t="s">
        <v>897</v>
      </c>
      <c r="D293" s="29" t="s">
        <v>899</v>
      </c>
      <c r="E293" s="111">
        <v>46006</v>
      </c>
      <c r="F293" s="111">
        <v>477</v>
      </c>
      <c r="G293" s="32">
        <v>71</v>
      </c>
      <c r="H293" s="32">
        <f t="shared" si="8"/>
        <v>406</v>
      </c>
      <c r="I293" s="57" t="str">
        <f t="shared" si="9"/>
        <v>No</v>
      </c>
      <c r="AMK293" s="1"/>
    </row>
    <row r="294" spans="2:9 1025:1025" s="19" customFormat="1" x14ac:dyDescent="0.2">
      <c r="B294" s="69" t="s">
        <v>900</v>
      </c>
      <c r="C294" s="28" t="s">
        <v>901</v>
      </c>
      <c r="D294" s="29" t="s">
        <v>903</v>
      </c>
      <c r="E294" s="111">
        <v>8490</v>
      </c>
      <c r="F294" s="111">
        <v>58</v>
      </c>
      <c r="G294" s="32">
        <v>38</v>
      </c>
      <c r="H294" s="32">
        <f t="shared" si="8"/>
        <v>20</v>
      </c>
      <c r="I294" s="57" t="str">
        <f t="shared" si="9"/>
        <v>No</v>
      </c>
      <c r="AMK294" s="1"/>
    </row>
    <row r="295" spans="2:9 1025:1025" s="19" customFormat="1" x14ac:dyDescent="0.2">
      <c r="B295" s="69" t="s">
        <v>904</v>
      </c>
      <c r="C295" s="28" t="s">
        <v>905</v>
      </c>
      <c r="D295" s="29" t="s">
        <v>45</v>
      </c>
      <c r="E295" s="111">
        <v>4092459</v>
      </c>
      <c r="F295" s="111">
        <v>16582</v>
      </c>
      <c r="G295" s="32">
        <v>536</v>
      </c>
      <c r="H295" s="32">
        <f t="shared" si="8"/>
        <v>16046</v>
      </c>
      <c r="I295" s="57" t="str">
        <f t="shared" si="9"/>
        <v>No</v>
      </c>
      <c r="AMK295" s="1"/>
    </row>
    <row r="296" spans="2:9 1025:1025" s="19" customFormat="1" x14ac:dyDescent="0.2">
      <c r="B296" s="69" t="s">
        <v>906</v>
      </c>
      <c r="C296" s="28" t="s">
        <v>907</v>
      </c>
      <c r="D296" s="29" t="s">
        <v>85</v>
      </c>
      <c r="E296" s="111">
        <v>662614</v>
      </c>
      <c r="F296" s="111">
        <v>3150</v>
      </c>
      <c r="G296" s="32">
        <v>195</v>
      </c>
      <c r="H296" s="32">
        <f t="shared" si="8"/>
        <v>2955</v>
      </c>
      <c r="I296" s="57" t="str">
        <f t="shared" si="9"/>
        <v>No</v>
      </c>
      <c r="AMK296" s="1"/>
    </row>
    <row r="297" spans="2:9 1025:1025" s="19" customFormat="1" x14ac:dyDescent="0.2">
      <c r="B297" s="69" t="s">
        <v>909</v>
      </c>
      <c r="C297" s="28" t="s">
        <v>910</v>
      </c>
      <c r="D297" s="29" t="s">
        <v>911</v>
      </c>
      <c r="E297" s="111">
        <v>9996</v>
      </c>
      <c r="F297" s="111">
        <v>670</v>
      </c>
      <c r="G297" s="32">
        <v>169</v>
      </c>
      <c r="H297" s="32">
        <f t="shared" si="8"/>
        <v>501</v>
      </c>
      <c r="I297" s="57" t="str">
        <f t="shared" si="9"/>
        <v>No</v>
      </c>
      <c r="AMK297" s="1"/>
    </row>
    <row r="298" spans="2:9 1025:1025" s="19" customFormat="1" x14ac:dyDescent="0.2">
      <c r="B298" s="69" t="s">
        <v>912</v>
      </c>
      <c r="C298" s="28" t="s">
        <v>913</v>
      </c>
      <c r="D298" s="29" t="s">
        <v>62</v>
      </c>
      <c r="E298" s="111">
        <v>2368139</v>
      </c>
      <c r="F298" s="111">
        <v>1614</v>
      </c>
      <c r="G298" s="32">
        <v>676</v>
      </c>
      <c r="H298" s="32">
        <f t="shared" si="8"/>
        <v>938</v>
      </c>
      <c r="I298" s="57" t="str">
        <f t="shared" si="9"/>
        <v>No</v>
      </c>
      <c r="AMK298" s="1"/>
    </row>
    <row r="299" spans="2:9 1025:1025" s="19" customFormat="1" x14ac:dyDescent="0.2">
      <c r="B299" s="69" t="s">
        <v>914</v>
      </c>
      <c r="C299" s="28" t="s">
        <v>915</v>
      </c>
      <c r="D299" s="29" t="s">
        <v>857</v>
      </c>
      <c r="E299" s="111">
        <v>120877</v>
      </c>
      <c r="F299" s="111">
        <v>5312</v>
      </c>
      <c r="G299" s="32">
        <v>1630</v>
      </c>
      <c r="H299" s="32">
        <f t="shared" si="8"/>
        <v>3682</v>
      </c>
      <c r="I299" s="57" t="str">
        <f t="shared" si="9"/>
        <v>No</v>
      </c>
      <c r="AMK299" s="1"/>
    </row>
    <row r="300" spans="2:9 1025:1025" s="19" customFormat="1" x14ac:dyDescent="0.2">
      <c r="B300" s="69" t="s">
        <v>917</v>
      </c>
      <c r="C300" s="28" t="s">
        <v>918</v>
      </c>
      <c r="D300" s="29" t="s">
        <v>919</v>
      </c>
      <c r="E300" s="111">
        <v>19301</v>
      </c>
      <c r="F300" s="111">
        <v>31</v>
      </c>
      <c r="G300" s="32">
        <v>30</v>
      </c>
      <c r="H300" s="32">
        <f t="shared" si="8"/>
        <v>1</v>
      </c>
      <c r="I300" s="57" t="str">
        <f t="shared" si="9"/>
        <v>No</v>
      </c>
      <c r="AMK300" s="1"/>
    </row>
    <row r="301" spans="2:9 1025:1025" s="19" customFormat="1" x14ac:dyDescent="0.2">
      <c r="B301" s="69" t="s">
        <v>920</v>
      </c>
      <c r="C301" s="28" t="s">
        <v>921</v>
      </c>
      <c r="D301" s="29" t="s">
        <v>45</v>
      </c>
      <c r="E301" s="111">
        <v>4092459</v>
      </c>
      <c r="F301" s="111">
        <v>10855</v>
      </c>
      <c r="G301" s="32">
        <v>1932</v>
      </c>
      <c r="H301" s="32">
        <f t="shared" si="8"/>
        <v>8923</v>
      </c>
      <c r="I301" s="57" t="str">
        <f t="shared" si="9"/>
        <v>No</v>
      </c>
      <c r="AMK301" s="1"/>
    </row>
    <row r="302" spans="2:9 1025:1025" s="19" customFormat="1" x14ac:dyDescent="0.2">
      <c r="B302" s="69" t="s">
        <v>923</v>
      </c>
      <c r="C302" s="28" t="s">
        <v>924</v>
      </c>
      <c r="D302" s="29" t="s">
        <v>45</v>
      </c>
      <c r="E302" s="111">
        <v>4092459</v>
      </c>
      <c r="F302" s="111">
        <v>1363</v>
      </c>
      <c r="G302" s="32">
        <v>713</v>
      </c>
      <c r="H302" s="32">
        <f t="shared" si="8"/>
        <v>650</v>
      </c>
      <c r="I302" s="57" t="str">
        <f t="shared" si="9"/>
        <v>No</v>
      </c>
      <c r="AMK302" s="1"/>
    </row>
    <row r="303" spans="2:9 1025:1025" s="19" customFormat="1" x14ac:dyDescent="0.2">
      <c r="B303" s="69" t="s">
        <v>926</v>
      </c>
      <c r="C303" s="28" t="s">
        <v>927</v>
      </c>
      <c r="D303" s="29" t="s">
        <v>929</v>
      </c>
      <c r="E303" s="111">
        <v>13974</v>
      </c>
      <c r="F303" s="111">
        <v>380</v>
      </c>
      <c r="G303" s="32">
        <v>260</v>
      </c>
      <c r="H303" s="32">
        <f t="shared" si="8"/>
        <v>120</v>
      </c>
      <c r="I303" s="57" t="str">
        <f t="shared" si="9"/>
        <v>No</v>
      </c>
      <c r="AMK303" s="1"/>
    </row>
    <row r="304" spans="2:9 1025:1025" s="19" customFormat="1" x14ac:dyDescent="0.2">
      <c r="B304" s="69" t="s">
        <v>930</v>
      </c>
      <c r="C304" s="28" t="s">
        <v>931</v>
      </c>
      <c r="D304" s="29" t="s">
        <v>493</v>
      </c>
      <c r="E304" s="111">
        <v>278831</v>
      </c>
      <c r="F304" s="111">
        <v>8</v>
      </c>
      <c r="G304" s="32">
        <v>2</v>
      </c>
      <c r="H304" s="32">
        <f t="shared" si="8"/>
        <v>6</v>
      </c>
      <c r="I304" s="57" t="str">
        <f t="shared" si="9"/>
        <v>No</v>
      </c>
      <c r="AMK304" s="1"/>
    </row>
    <row r="305" spans="2:9 1025:1025" s="19" customFormat="1" x14ac:dyDescent="0.2">
      <c r="B305" s="69" t="s">
        <v>933</v>
      </c>
      <c r="C305" s="28" t="s">
        <v>934</v>
      </c>
      <c r="D305" s="29" t="s">
        <v>85</v>
      </c>
      <c r="E305" s="111">
        <v>662614</v>
      </c>
      <c r="F305" s="111">
        <v>4687</v>
      </c>
      <c r="G305" s="32">
        <v>2500</v>
      </c>
      <c r="H305" s="32">
        <f t="shared" si="8"/>
        <v>2187</v>
      </c>
      <c r="I305" s="57" t="str">
        <f t="shared" si="9"/>
        <v>No</v>
      </c>
      <c r="AMK305" s="1"/>
    </row>
    <row r="306" spans="2:9 1025:1025" s="19" customFormat="1" x14ac:dyDescent="0.2">
      <c r="B306" s="69" t="s">
        <v>935</v>
      </c>
      <c r="C306" s="28" t="s">
        <v>936</v>
      </c>
      <c r="D306" s="29" t="s">
        <v>938</v>
      </c>
      <c r="E306" s="111">
        <v>75643</v>
      </c>
      <c r="F306" s="111">
        <v>57</v>
      </c>
      <c r="G306" s="32">
        <v>39</v>
      </c>
      <c r="H306" s="32">
        <f t="shared" si="8"/>
        <v>18</v>
      </c>
      <c r="I306" s="57" t="str">
        <f t="shared" si="9"/>
        <v>No</v>
      </c>
      <c r="AMK306" s="1"/>
    </row>
    <row r="307" spans="2:9 1025:1025" s="19" customFormat="1" x14ac:dyDescent="0.2">
      <c r="B307" s="69" t="s">
        <v>939</v>
      </c>
      <c r="C307" s="28" t="s">
        <v>209</v>
      </c>
      <c r="D307" s="29" t="s">
        <v>941</v>
      </c>
      <c r="E307" s="111">
        <v>74171</v>
      </c>
      <c r="F307" s="111">
        <v>139</v>
      </c>
      <c r="G307" s="32">
        <v>16</v>
      </c>
      <c r="H307" s="32">
        <f t="shared" si="8"/>
        <v>123</v>
      </c>
      <c r="I307" s="57" t="str">
        <f t="shared" si="9"/>
        <v>No</v>
      </c>
      <c r="AMK307" s="1"/>
    </row>
    <row r="308" spans="2:9 1025:1025" s="19" customFormat="1" x14ac:dyDescent="0.2">
      <c r="B308" s="69" t="s">
        <v>942</v>
      </c>
      <c r="C308" s="28" t="s">
        <v>943</v>
      </c>
      <c r="D308" s="29" t="s">
        <v>174</v>
      </c>
      <c r="E308" s="111">
        <v>800647</v>
      </c>
      <c r="F308" s="111">
        <v>10214</v>
      </c>
      <c r="G308" s="32">
        <v>0</v>
      </c>
      <c r="H308" s="32">
        <f t="shared" si="8"/>
        <v>10214</v>
      </c>
      <c r="I308" s="57" t="str">
        <f t="shared" si="9"/>
        <v>No</v>
      </c>
      <c r="AMK308" s="1"/>
    </row>
    <row r="309" spans="2:9 1025:1025" s="19" customFormat="1" x14ac:dyDescent="0.2">
      <c r="B309" s="69" t="s">
        <v>945</v>
      </c>
      <c r="C309" s="28" t="s">
        <v>946</v>
      </c>
      <c r="D309" s="29" t="s">
        <v>71</v>
      </c>
      <c r="E309" s="111">
        <v>406220</v>
      </c>
      <c r="F309" s="111">
        <v>27944</v>
      </c>
      <c r="G309" s="32">
        <v>9997</v>
      </c>
      <c r="H309" s="32">
        <f t="shared" si="8"/>
        <v>17947</v>
      </c>
      <c r="I309" s="57" t="str">
        <f t="shared" si="9"/>
        <v>No</v>
      </c>
      <c r="AMK309" s="1"/>
    </row>
    <row r="310" spans="2:9 1025:1025" s="19" customFormat="1" x14ac:dyDescent="0.2">
      <c r="B310" s="69" t="s">
        <v>947</v>
      </c>
      <c r="C310" s="28" t="s">
        <v>948</v>
      </c>
      <c r="D310" s="29" t="s">
        <v>71</v>
      </c>
      <c r="E310" s="111">
        <v>406220</v>
      </c>
      <c r="F310" s="111">
        <v>19021</v>
      </c>
      <c r="G310" s="32">
        <v>5704</v>
      </c>
      <c r="H310" s="32">
        <f t="shared" si="8"/>
        <v>13317</v>
      </c>
      <c r="I310" s="57" t="str">
        <f t="shared" si="9"/>
        <v>No</v>
      </c>
      <c r="AMK310" s="1"/>
    </row>
    <row r="311" spans="2:9 1025:1025" s="19" customFormat="1" x14ac:dyDescent="0.2">
      <c r="B311" s="69" t="s">
        <v>949</v>
      </c>
      <c r="C311" s="28" t="s">
        <v>950</v>
      </c>
      <c r="D311" s="29" t="s">
        <v>254</v>
      </c>
      <c r="E311" s="111">
        <v>585375</v>
      </c>
      <c r="F311" s="111">
        <v>6253</v>
      </c>
      <c r="G311" s="32">
        <v>1617</v>
      </c>
      <c r="H311" s="32">
        <f t="shared" si="8"/>
        <v>4636</v>
      </c>
      <c r="I311" s="57" t="str">
        <f t="shared" si="9"/>
        <v>No</v>
      </c>
      <c r="AMK311" s="1"/>
    </row>
    <row r="312" spans="2:9 1025:1025" s="19" customFormat="1" x14ac:dyDescent="0.2">
      <c r="B312" s="69" t="s">
        <v>952</v>
      </c>
      <c r="C312" s="28" t="s">
        <v>953</v>
      </c>
      <c r="D312" s="29" t="s">
        <v>955</v>
      </c>
      <c r="E312" s="111">
        <v>22535</v>
      </c>
      <c r="F312" s="111">
        <v>858</v>
      </c>
      <c r="G312" s="32">
        <v>329</v>
      </c>
      <c r="H312" s="32">
        <f t="shared" si="8"/>
        <v>529</v>
      </c>
      <c r="I312" s="57" t="str">
        <f t="shared" si="9"/>
        <v>No</v>
      </c>
      <c r="AMK312" s="1"/>
    </row>
    <row r="313" spans="2:9 1025:1025" s="19" customFormat="1" x14ac:dyDescent="0.2">
      <c r="B313" s="69" t="s">
        <v>956</v>
      </c>
      <c r="C313" s="28" t="s">
        <v>957</v>
      </c>
      <c r="D313" s="29" t="s">
        <v>958</v>
      </c>
      <c r="E313" s="111">
        <v>41280</v>
      </c>
      <c r="F313" s="111">
        <v>491</v>
      </c>
      <c r="G313" s="32">
        <v>351</v>
      </c>
      <c r="H313" s="32">
        <f t="shared" si="8"/>
        <v>140</v>
      </c>
      <c r="I313" s="57" t="str">
        <f t="shared" si="9"/>
        <v>No</v>
      </c>
      <c r="AMK313" s="1"/>
    </row>
    <row r="314" spans="2:9 1025:1025" s="19" customFormat="1" x14ac:dyDescent="0.2">
      <c r="B314" s="69" t="s">
        <v>959</v>
      </c>
      <c r="C314" s="28" t="s">
        <v>960</v>
      </c>
      <c r="D314" s="29" t="s">
        <v>148</v>
      </c>
      <c r="E314" s="111">
        <v>310235</v>
      </c>
      <c r="F314" s="111">
        <v>3088</v>
      </c>
      <c r="G314" s="32">
        <v>549</v>
      </c>
      <c r="H314" s="32">
        <f t="shared" si="8"/>
        <v>2539</v>
      </c>
      <c r="I314" s="57" t="str">
        <f t="shared" si="9"/>
        <v>No</v>
      </c>
      <c r="AMK314" s="1"/>
    </row>
    <row r="315" spans="2:9 1025:1025" s="19" customFormat="1" x14ac:dyDescent="0.2">
      <c r="B315" s="69" t="s">
        <v>962</v>
      </c>
      <c r="C315" s="28" t="s">
        <v>963</v>
      </c>
      <c r="D315" s="29" t="s">
        <v>74</v>
      </c>
      <c r="E315" s="111">
        <v>1809034</v>
      </c>
      <c r="F315" s="111">
        <v>9374</v>
      </c>
      <c r="G315" s="32">
        <v>2050</v>
      </c>
      <c r="H315" s="32">
        <f t="shared" si="8"/>
        <v>7324</v>
      </c>
      <c r="I315" s="57" t="str">
        <f t="shared" si="9"/>
        <v>No</v>
      </c>
      <c r="AMK315" s="1"/>
    </row>
    <row r="316" spans="2:9 1025:1025" s="19" customFormat="1" x14ac:dyDescent="0.2">
      <c r="B316" s="69" t="s">
        <v>965</v>
      </c>
      <c r="C316" s="28" t="s">
        <v>966</v>
      </c>
      <c r="D316" s="29" t="s">
        <v>103</v>
      </c>
      <c r="E316" s="111">
        <v>782341</v>
      </c>
      <c r="F316" s="111">
        <v>3687</v>
      </c>
      <c r="G316" s="32">
        <v>935</v>
      </c>
      <c r="H316" s="32">
        <f t="shared" si="8"/>
        <v>2752</v>
      </c>
      <c r="I316" s="57" t="str">
        <f t="shared" si="9"/>
        <v>No</v>
      </c>
      <c r="AMK316" s="1"/>
    </row>
    <row r="317" spans="2:9 1025:1025" s="19" customFormat="1" x14ac:dyDescent="0.2">
      <c r="B317" s="69" t="s">
        <v>968</v>
      </c>
      <c r="C317" s="28" t="s">
        <v>969</v>
      </c>
      <c r="D317" s="29" t="s">
        <v>62</v>
      </c>
      <c r="E317" s="111">
        <v>2368139</v>
      </c>
      <c r="F317" s="111">
        <v>1393</v>
      </c>
      <c r="G317" s="32">
        <v>-2</v>
      </c>
      <c r="H317" s="32">
        <f t="shared" si="8"/>
        <v>1395</v>
      </c>
      <c r="I317" s="57" t="str">
        <f t="shared" si="9"/>
        <v>No</v>
      </c>
      <c r="AMK317" s="1"/>
    </row>
    <row r="318" spans="2:9 1025:1025" s="19" customFormat="1" x14ac:dyDescent="0.2">
      <c r="B318" s="69" t="s">
        <v>971</v>
      </c>
      <c r="C318" s="28" t="s">
        <v>972</v>
      </c>
      <c r="D318" s="29" t="s">
        <v>974</v>
      </c>
      <c r="E318" s="111">
        <v>7854</v>
      </c>
      <c r="F318" s="111">
        <v>25</v>
      </c>
      <c r="G318" s="32">
        <v>16</v>
      </c>
      <c r="H318" s="32">
        <f t="shared" si="8"/>
        <v>9</v>
      </c>
      <c r="I318" s="57" t="str">
        <f t="shared" si="9"/>
        <v>No</v>
      </c>
      <c r="AMK318" s="1"/>
    </row>
    <row r="319" spans="2:9 1025:1025" s="19" customFormat="1" x14ac:dyDescent="0.2">
      <c r="B319" s="69" t="s">
        <v>975</v>
      </c>
      <c r="C319" s="28" t="s">
        <v>976</v>
      </c>
      <c r="D319" s="29" t="s">
        <v>74</v>
      </c>
      <c r="E319" s="111">
        <v>1809034</v>
      </c>
      <c r="F319" s="111">
        <v>3166</v>
      </c>
      <c r="G319" s="32">
        <v>501</v>
      </c>
      <c r="H319" s="32">
        <f t="shared" si="8"/>
        <v>2665</v>
      </c>
      <c r="I319" s="57" t="str">
        <f t="shared" si="9"/>
        <v>No</v>
      </c>
      <c r="AMK319" s="1"/>
    </row>
    <row r="320" spans="2:9 1025:1025" s="19" customFormat="1" x14ac:dyDescent="0.2">
      <c r="B320" s="69" t="s">
        <v>978</v>
      </c>
      <c r="C320" s="28" t="s">
        <v>979</v>
      </c>
      <c r="D320" s="29" t="s">
        <v>981</v>
      </c>
      <c r="E320" s="111">
        <v>8895</v>
      </c>
      <c r="F320" s="111">
        <v>420</v>
      </c>
      <c r="G320" s="32">
        <v>280</v>
      </c>
      <c r="H320" s="32">
        <f t="shared" si="8"/>
        <v>140</v>
      </c>
      <c r="I320" s="57" t="str">
        <f t="shared" si="9"/>
        <v>No</v>
      </c>
      <c r="AMK320" s="1"/>
    </row>
    <row r="321" spans="1:9 1025:1025" s="19" customFormat="1" x14ac:dyDescent="0.2">
      <c r="B321" s="69" t="s">
        <v>982</v>
      </c>
      <c r="C321" s="28" t="s">
        <v>983</v>
      </c>
      <c r="D321" s="29" t="s">
        <v>673</v>
      </c>
      <c r="E321" s="111">
        <v>121073</v>
      </c>
      <c r="F321" s="111">
        <v>13492</v>
      </c>
      <c r="G321" s="32">
        <v>3775</v>
      </c>
      <c r="H321" s="32">
        <f t="shared" si="8"/>
        <v>9717</v>
      </c>
      <c r="I321" s="57" t="str">
        <f t="shared" si="9"/>
        <v>Yes</v>
      </c>
      <c r="AMK321" s="1"/>
    </row>
    <row r="322" spans="1:9 1025:1025" s="19" customFormat="1" x14ac:dyDescent="0.2">
      <c r="B322" s="69" t="s">
        <v>984</v>
      </c>
      <c r="C322" s="28" t="s">
        <v>985</v>
      </c>
      <c r="D322" s="29" t="s">
        <v>987</v>
      </c>
      <c r="E322" s="111">
        <v>8283</v>
      </c>
      <c r="F322" s="111">
        <v>77</v>
      </c>
      <c r="G322" s="32">
        <v>72</v>
      </c>
      <c r="H322" s="32">
        <f t="shared" si="8"/>
        <v>5</v>
      </c>
      <c r="I322" s="57" t="str">
        <f t="shared" si="9"/>
        <v>No</v>
      </c>
      <c r="AMK322" s="1"/>
    </row>
    <row r="323" spans="1:9 1025:1025" s="19" customFormat="1" x14ac:dyDescent="0.2">
      <c r="B323" s="69" t="s">
        <v>988</v>
      </c>
      <c r="C323" s="28" t="s">
        <v>989</v>
      </c>
      <c r="D323" s="29" t="s">
        <v>455</v>
      </c>
      <c r="E323" s="111">
        <v>194851</v>
      </c>
      <c r="F323" s="111">
        <v>6567</v>
      </c>
      <c r="G323" s="32">
        <v>1488</v>
      </c>
      <c r="H323" s="32">
        <f t="shared" si="8"/>
        <v>5079</v>
      </c>
      <c r="I323" s="57" t="str">
        <f t="shared" si="9"/>
        <v>Yes</v>
      </c>
      <c r="AMK323" s="1"/>
    </row>
    <row r="324" spans="1:9 1025:1025" s="19" customFormat="1" x14ac:dyDescent="0.2">
      <c r="B324" s="69" t="s">
        <v>990</v>
      </c>
      <c r="C324" s="28" t="s">
        <v>991</v>
      </c>
      <c r="D324" s="29" t="s">
        <v>85</v>
      </c>
      <c r="E324" s="111">
        <v>662614</v>
      </c>
      <c r="F324" s="111">
        <v>69</v>
      </c>
      <c r="G324" s="32">
        <v>59</v>
      </c>
      <c r="H324" s="32">
        <f t="shared" si="8"/>
        <v>10</v>
      </c>
      <c r="I324" s="57" t="str">
        <f t="shared" si="9"/>
        <v>No</v>
      </c>
      <c r="AMK324" s="1"/>
    </row>
    <row r="325" spans="1:9 1025:1025" s="19" customFormat="1" x14ac:dyDescent="0.2">
      <c r="B325" s="69" t="s">
        <v>993</v>
      </c>
      <c r="C325" s="28" t="s">
        <v>994</v>
      </c>
      <c r="D325" s="29" t="s">
        <v>995</v>
      </c>
      <c r="E325" s="111">
        <v>33915</v>
      </c>
      <c r="F325" s="111">
        <v>170</v>
      </c>
      <c r="G325" s="32">
        <v>129</v>
      </c>
      <c r="H325" s="32">
        <f t="shared" si="8"/>
        <v>41</v>
      </c>
      <c r="I325" s="57" t="str">
        <f t="shared" si="9"/>
        <v>No</v>
      </c>
      <c r="AMK325" s="1"/>
    </row>
    <row r="326" spans="1:9 1025:1025" s="19" customFormat="1" x14ac:dyDescent="0.2">
      <c r="B326" s="69" t="s">
        <v>996</v>
      </c>
      <c r="C326" s="28" t="s">
        <v>997</v>
      </c>
      <c r="D326" s="29" t="s">
        <v>137</v>
      </c>
      <c r="E326" s="111">
        <v>1024266</v>
      </c>
      <c r="F326" s="111">
        <v>6657</v>
      </c>
      <c r="G326" s="32">
        <v>487</v>
      </c>
      <c r="H326" s="32">
        <f t="shared" si="8"/>
        <v>6170</v>
      </c>
      <c r="I326" s="57" t="str">
        <f t="shared" si="9"/>
        <v>No</v>
      </c>
      <c r="AMK326" s="1"/>
    </row>
    <row r="327" spans="1:9 1025:1025" s="19" customFormat="1" x14ac:dyDescent="0.2">
      <c r="B327" s="69" t="s">
        <v>998</v>
      </c>
      <c r="C327" s="28" t="s">
        <v>999</v>
      </c>
      <c r="D327" s="29" t="s">
        <v>62</v>
      </c>
      <c r="E327" s="111">
        <v>2368139</v>
      </c>
      <c r="F327" s="111">
        <v>11764</v>
      </c>
      <c r="G327" s="32">
        <v>703</v>
      </c>
      <c r="H327" s="32">
        <f t="shared" si="8"/>
        <v>11061</v>
      </c>
      <c r="I327" s="57" t="str">
        <f t="shared" si="9"/>
        <v>No</v>
      </c>
      <c r="AMK327" s="1"/>
    </row>
    <row r="328" spans="1:9 1025:1025" s="19" customFormat="1" x14ac:dyDescent="0.2">
      <c r="B328" s="69" t="s">
        <v>1000</v>
      </c>
      <c r="C328" s="28" t="s">
        <v>1001</v>
      </c>
      <c r="D328" s="29" t="s">
        <v>716</v>
      </c>
      <c r="E328" s="111">
        <v>131506</v>
      </c>
      <c r="F328" s="111">
        <v>9217</v>
      </c>
      <c r="G328" s="32">
        <v>2703</v>
      </c>
      <c r="H328" s="32">
        <f t="shared" si="8"/>
        <v>6514</v>
      </c>
      <c r="I328" s="57" t="str">
        <f t="shared" si="9"/>
        <v>Yes</v>
      </c>
      <c r="AMK328" s="1"/>
    </row>
    <row r="329" spans="1:9 1025:1025" s="19" customFormat="1" x14ac:dyDescent="0.2">
      <c r="B329" s="69" t="s">
        <v>1002</v>
      </c>
      <c r="C329" s="28" t="s">
        <v>1003</v>
      </c>
      <c r="D329" s="29" t="s">
        <v>45</v>
      </c>
      <c r="E329" s="111">
        <v>4092459</v>
      </c>
      <c r="F329" s="111">
        <v>2657</v>
      </c>
      <c r="G329" s="32">
        <v>562</v>
      </c>
      <c r="H329" s="32">
        <f t="shared" si="8"/>
        <v>2095</v>
      </c>
      <c r="I329" s="57" t="str">
        <f t="shared" si="9"/>
        <v>No</v>
      </c>
      <c r="AMK329" s="1"/>
    </row>
    <row r="330" spans="1:9 1025:1025" s="19" customFormat="1" x14ac:dyDescent="0.2">
      <c r="B330" s="69" t="s">
        <v>1005</v>
      </c>
      <c r="C330" s="28" t="s">
        <v>1006</v>
      </c>
      <c r="D330" s="29" t="s">
        <v>623</v>
      </c>
      <c r="E330" s="111">
        <v>136872</v>
      </c>
      <c r="F330" s="111">
        <v>4946</v>
      </c>
      <c r="G330" s="32">
        <v>785</v>
      </c>
      <c r="H330" s="32">
        <f t="shared" si="8"/>
        <v>4161</v>
      </c>
      <c r="I330" s="57" t="str">
        <f t="shared" si="9"/>
        <v>No</v>
      </c>
      <c r="AMK330" s="1"/>
    </row>
    <row r="331" spans="1:9 1025:1025" s="19" customFormat="1" x14ac:dyDescent="0.2">
      <c r="B331" s="69" t="s">
        <v>1008</v>
      </c>
      <c r="C331" s="28" t="s">
        <v>1009</v>
      </c>
      <c r="D331" s="29" t="s">
        <v>1010</v>
      </c>
      <c r="E331" s="111">
        <v>9630</v>
      </c>
      <c r="F331" s="111">
        <v>54</v>
      </c>
      <c r="G331" s="32">
        <v>44</v>
      </c>
      <c r="H331" s="32">
        <f t="shared" ref="H331:H392" si="10">F331-G331</f>
        <v>10</v>
      </c>
      <c r="I331" s="57" t="str">
        <f t="shared" ref="I331:I392" si="11">IF(OR(AND(E331&gt;290000,H331&gt;=$J$3),AND(E331&lt;=290000,H331&gt;=$J$7)),"Yes","No")</f>
        <v>No</v>
      </c>
      <c r="AMK331" s="1"/>
    </row>
    <row r="332" spans="1:9 1025:1025" x14ac:dyDescent="0.2">
      <c r="A332" s="19"/>
      <c r="B332" s="69" t="s">
        <v>1011</v>
      </c>
      <c r="C332" s="28" t="s">
        <v>1012</v>
      </c>
      <c r="D332" s="29" t="s">
        <v>45</v>
      </c>
      <c r="E332" s="111">
        <v>4092459</v>
      </c>
      <c r="F332" s="111">
        <v>4139</v>
      </c>
      <c r="G332" s="32">
        <v>987</v>
      </c>
      <c r="H332" s="32">
        <f t="shared" si="10"/>
        <v>3152</v>
      </c>
      <c r="I332" s="57" t="str">
        <f t="shared" si="11"/>
        <v>No</v>
      </c>
    </row>
    <row r="333" spans="1:9 1025:1025" x14ac:dyDescent="0.2">
      <c r="A333" s="19"/>
      <c r="B333" s="69" t="s">
        <v>1013</v>
      </c>
      <c r="C333" s="28" t="s">
        <v>1014</v>
      </c>
      <c r="D333" s="29" t="s">
        <v>74</v>
      </c>
      <c r="E333" s="111">
        <v>1809034</v>
      </c>
      <c r="F333" s="111">
        <v>5856</v>
      </c>
      <c r="G333" s="32">
        <v>316</v>
      </c>
      <c r="H333" s="32">
        <f t="shared" si="10"/>
        <v>5540</v>
      </c>
      <c r="I333" s="57" t="str">
        <f t="shared" si="11"/>
        <v>No</v>
      </c>
    </row>
    <row r="334" spans="1:9 1025:1025" s="19" customFormat="1" x14ac:dyDescent="0.2">
      <c r="B334" s="69" t="s">
        <v>1015</v>
      </c>
      <c r="C334" s="28" t="s">
        <v>1016</v>
      </c>
      <c r="D334" s="29" t="s">
        <v>1018</v>
      </c>
      <c r="E334" s="111">
        <v>108472</v>
      </c>
      <c r="F334" s="111">
        <v>2388</v>
      </c>
      <c r="G334" s="32">
        <v>695</v>
      </c>
      <c r="H334" s="32">
        <f t="shared" si="10"/>
        <v>1693</v>
      </c>
      <c r="I334" s="57" t="str">
        <f t="shared" si="11"/>
        <v>No</v>
      </c>
      <c r="AMK334" s="1"/>
    </row>
    <row r="335" spans="1:9 1025:1025" s="19" customFormat="1" x14ac:dyDescent="0.2">
      <c r="B335" s="69" t="s">
        <v>1019</v>
      </c>
      <c r="C335" s="28" t="s">
        <v>1020</v>
      </c>
      <c r="D335" s="29" t="s">
        <v>254</v>
      </c>
      <c r="E335" s="111">
        <v>585375</v>
      </c>
      <c r="F335" s="111">
        <v>7297</v>
      </c>
      <c r="G335" s="32">
        <v>138</v>
      </c>
      <c r="H335" s="32">
        <f t="shared" si="10"/>
        <v>7159</v>
      </c>
      <c r="I335" s="57" t="str">
        <f t="shared" si="11"/>
        <v>No</v>
      </c>
      <c r="AMK335" s="1"/>
    </row>
    <row r="336" spans="1:9 1025:1025" s="19" customFormat="1" x14ac:dyDescent="0.2">
      <c r="B336" s="69" t="s">
        <v>1021</v>
      </c>
      <c r="C336" s="28" t="s">
        <v>1022</v>
      </c>
      <c r="D336" s="29" t="s">
        <v>77</v>
      </c>
      <c r="E336" s="111">
        <v>422679</v>
      </c>
      <c r="F336" s="111">
        <v>7859</v>
      </c>
      <c r="G336" s="32">
        <v>396</v>
      </c>
      <c r="H336" s="32">
        <f t="shared" si="10"/>
        <v>7463</v>
      </c>
      <c r="I336" s="57" t="str">
        <f t="shared" si="11"/>
        <v>No</v>
      </c>
      <c r="AMK336" s="1"/>
    </row>
    <row r="337" spans="2:10 1025:1025" s="19" customFormat="1" x14ac:dyDescent="0.2">
      <c r="B337" s="69" t="s">
        <v>1023</v>
      </c>
      <c r="C337" s="28" t="s">
        <v>1024</v>
      </c>
      <c r="D337" s="29" t="s">
        <v>278</v>
      </c>
      <c r="E337" s="111">
        <v>18550</v>
      </c>
      <c r="F337" s="111">
        <v>108</v>
      </c>
      <c r="G337" s="32">
        <v>84</v>
      </c>
      <c r="H337" s="32">
        <f t="shared" si="10"/>
        <v>24</v>
      </c>
      <c r="I337" s="57" t="str">
        <f t="shared" si="11"/>
        <v>No</v>
      </c>
      <c r="AMK337" s="1"/>
    </row>
    <row r="338" spans="2:10 1025:1025" s="19" customFormat="1" x14ac:dyDescent="0.2">
      <c r="B338" s="69" t="s">
        <v>1025</v>
      </c>
      <c r="C338" s="28" t="s">
        <v>1026</v>
      </c>
      <c r="D338" s="29" t="s">
        <v>45</v>
      </c>
      <c r="E338" s="111">
        <v>4092459</v>
      </c>
      <c r="F338" s="111">
        <v>20786</v>
      </c>
      <c r="G338" s="32">
        <v>844</v>
      </c>
      <c r="H338" s="32">
        <f t="shared" si="10"/>
        <v>19942</v>
      </c>
      <c r="I338" s="57" t="str">
        <f t="shared" si="11"/>
        <v>Yes</v>
      </c>
      <c r="AMK338" s="1"/>
    </row>
    <row r="339" spans="2:10 1025:1025" s="19" customFormat="1" x14ac:dyDescent="0.2">
      <c r="B339" s="69" t="s">
        <v>1027</v>
      </c>
      <c r="C339" s="28" t="s">
        <v>1028</v>
      </c>
      <c r="D339" s="29" t="s">
        <v>54</v>
      </c>
      <c r="E339" s="111">
        <v>1714773</v>
      </c>
      <c r="F339" s="111">
        <v>24796</v>
      </c>
      <c r="G339" s="32">
        <v>1997</v>
      </c>
      <c r="H339" s="32">
        <f t="shared" si="10"/>
        <v>22799</v>
      </c>
      <c r="I339" s="57" t="str">
        <f t="shared" si="11"/>
        <v>Yes</v>
      </c>
      <c r="AMK339" s="1"/>
    </row>
    <row r="340" spans="2:10 1025:1025" s="19" customFormat="1" x14ac:dyDescent="0.2">
      <c r="B340" s="69" t="s">
        <v>1029</v>
      </c>
      <c r="C340" s="28" t="s">
        <v>1030</v>
      </c>
      <c r="D340" s="29" t="s">
        <v>107</v>
      </c>
      <c r="E340" s="111">
        <v>313166</v>
      </c>
      <c r="F340" s="111">
        <v>2660</v>
      </c>
      <c r="G340" s="32">
        <v>1041</v>
      </c>
      <c r="H340" s="32">
        <f t="shared" si="10"/>
        <v>1619</v>
      </c>
      <c r="I340" s="57" t="str">
        <f t="shared" si="11"/>
        <v>No</v>
      </c>
      <c r="AMK340" s="1"/>
    </row>
    <row r="341" spans="2:10 1025:1025" s="19" customFormat="1" x14ac:dyDescent="0.2">
      <c r="B341" s="69" t="s">
        <v>1031</v>
      </c>
      <c r="C341" s="28" t="s">
        <v>1032</v>
      </c>
      <c r="D341" s="29" t="s">
        <v>1034</v>
      </c>
      <c r="E341" s="111">
        <v>7165</v>
      </c>
      <c r="F341" s="111">
        <v>50</v>
      </c>
      <c r="G341" s="32">
        <v>48</v>
      </c>
      <c r="H341" s="32">
        <f t="shared" si="10"/>
        <v>2</v>
      </c>
      <c r="I341" s="57" t="str">
        <f t="shared" si="11"/>
        <v>No</v>
      </c>
      <c r="AMK341" s="1"/>
    </row>
    <row r="342" spans="2:10 1025:1025" s="19" customFormat="1" x14ac:dyDescent="0.2">
      <c r="B342" s="69" t="s">
        <v>1035</v>
      </c>
      <c r="C342" s="28" t="s">
        <v>1036</v>
      </c>
      <c r="D342" s="29" t="s">
        <v>74</v>
      </c>
      <c r="E342" s="111">
        <v>1809034</v>
      </c>
      <c r="F342" s="111">
        <v>3311</v>
      </c>
      <c r="G342" s="32">
        <v>529</v>
      </c>
      <c r="H342" s="32">
        <f t="shared" si="10"/>
        <v>2782</v>
      </c>
      <c r="I342" s="57" t="str">
        <f t="shared" si="11"/>
        <v>No</v>
      </c>
      <c r="AMK342" s="1"/>
    </row>
    <row r="343" spans="2:10 1025:1025" s="19" customFormat="1" x14ac:dyDescent="0.2">
      <c r="B343" s="69" t="s">
        <v>1037</v>
      </c>
      <c r="C343" s="28" t="s">
        <v>1038</v>
      </c>
      <c r="D343" s="29" t="s">
        <v>211</v>
      </c>
      <c r="E343" s="111">
        <v>42750</v>
      </c>
      <c r="F343" s="111">
        <v>1350</v>
      </c>
      <c r="G343" s="32">
        <v>301</v>
      </c>
      <c r="H343" s="32">
        <f t="shared" si="10"/>
        <v>1049</v>
      </c>
      <c r="I343" s="57" t="str">
        <f t="shared" si="11"/>
        <v>No</v>
      </c>
      <c r="AMK343" s="1"/>
    </row>
    <row r="344" spans="2:10 1025:1025" s="19" customFormat="1" x14ac:dyDescent="0.2">
      <c r="B344" s="69" t="s">
        <v>1040</v>
      </c>
      <c r="C344" s="28" t="s">
        <v>1041</v>
      </c>
      <c r="D344" s="29" t="s">
        <v>62</v>
      </c>
      <c r="E344" s="111">
        <v>2368139</v>
      </c>
      <c r="F344" s="111">
        <v>11033</v>
      </c>
      <c r="G344" s="32">
        <v>3571</v>
      </c>
      <c r="H344" s="32">
        <f t="shared" si="10"/>
        <v>7462</v>
      </c>
      <c r="I344" s="57" t="str">
        <f t="shared" si="11"/>
        <v>No</v>
      </c>
      <c r="AMK344" s="1"/>
    </row>
    <row r="345" spans="2:10 1025:1025" s="19" customFormat="1" x14ac:dyDescent="0.2">
      <c r="B345" s="69" t="s">
        <v>1043</v>
      </c>
      <c r="C345" s="28" t="s">
        <v>1044</v>
      </c>
      <c r="D345" s="29" t="s">
        <v>103</v>
      </c>
      <c r="E345" s="111">
        <v>782341</v>
      </c>
      <c r="F345" s="111">
        <v>3885</v>
      </c>
      <c r="G345" s="32">
        <v>1</v>
      </c>
      <c r="H345" s="32">
        <f t="shared" si="10"/>
        <v>3884</v>
      </c>
      <c r="I345" s="57" t="str">
        <f t="shared" si="11"/>
        <v>No</v>
      </c>
      <c r="AMK345" s="1"/>
    </row>
    <row r="346" spans="2:10 1025:1025" s="19" customFormat="1" x14ac:dyDescent="0.2">
      <c r="B346" s="69" t="s">
        <v>1045</v>
      </c>
      <c r="C346" s="28" t="s">
        <v>1046</v>
      </c>
      <c r="D346" s="29" t="s">
        <v>45</v>
      </c>
      <c r="E346" s="111">
        <v>4092459</v>
      </c>
      <c r="F346" s="111">
        <v>16848</v>
      </c>
      <c r="G346" s="32">
        <v>203</v>
      </c>
      <c r="H346" s="32">
        <f t="shared" si="10"/>
        <v>16645</v>
      </c>
      <c r="I346" s="57" t="str">
        <f t="shared" si="11"/>
        <v>No</v>
      </c>
      <c r="AMK346" s="1"/>
    </row>
    <row r="347" spans="2:10 1025:1025" s="19" customFormat="1" x14ac:dyDescent="0.2">
      <c r="B347" s="101" t="s">
        <v>1048</v>
      </c>
      <c r="C347" s="28" t="s">
        <v>1049</v>
      </c>
      <c r="D347" s="29" t="s">
        <v>1050</v>
      </c>
      <c r="E347" s="111">
        <v>20202</v>
      </c>
      <c r="F347" s="111">
        <v>73</v>
      </c>
      <c r="G347" s="32">
        <v>54</v>
      </c>
      <c r="H347" s="32">
        <f t="shared" si="10"/>
        <v>19</v>
      </c>
      <c r="I347" s="57" t="str">
        <f t="shared" si="11"/>
        <v>No</v>
      </c>
      <c r="AMK347" s="1"/>
    </row>
    <row r="348" spans="2:10 1025:1025" s="19" customFormat="1" x14ac:dyDescent="0.2">
      <c r="B348" s="69" t="s">
        <v>1051</v>
      </c>
      <c r="C348" s="28" t="s">
        <v>1052</v>
      </c>
      <c r="D348" s="29" t="s">
        <v>1053</v>
      </c>
      <c r="E348" s="111">
        <v>35161</v>
      </c>
      <c r="F348" s="111">
        <v>2999</v>
      </c>
      <c r="G348" s="32">
        <v>924</v>
      </c>
      <c r="H348" s="32">
        <f t="shared" si="10"/>
        <v>2075</v>
      </c>
      <c r="I348" s="57" t="str">
        <f t="shared" si="11"/>
        <v>No</v>
      </c>
      <c r="AMK348" s="1"/>
    </row>
    <row r="349" spans="2:10 1025:1025" s="19" customFormat="1" x14ac:dyDescent="0.2">
      <c r="B349" s="69" t="s">
        <v>1054</v>
      </c>
      <c r="C349" s="28" t="s">
        <v>1055</v>
      </c>
      <c r="D349" s="29" t="s">
        <v>174</v>
      </c>
      <c r="E349" s="111">
        <v>800647</v>
      </c>
      <c r="F349" s="111">
        <v>6011</v>
      </c>
      <c r="G349" s="32">
        <v>1618</v>
      </c>
      <c r="H349" s="32">
        <f t="shared" si="10"/>
        <v>4393</v>
      </c>
      <c r="I349" s="57" t="str">
        <f t="shared" si="11"/>
        <v>No</v>
      </c>
      <c r="J349" s="56"/>
      <c r="AMK349" s="1"/>
    </row>
    <row r="350" spans="2:10 1025:1025" s="19" customFormat="1" x14ac:dyDescent="0.2">
      <c r="B350" s="69" t="s">
        <v>1057</v>
      </c>
      <c r="C350" s="28" t="s">
        <v>1058</v>
      </c>
      <c r="D350" s="29" t="s">
        <v>71</v>
      </c>
      <c r="E350" s="111">
        <v>406220</v>
      </c>
      <c r="F350" s="111">
        <v>7914</v>
      </c>
      <c r="G350" s="32">
        <v>157</v>
      </c>
      <c r="H350" s="32">
        <f t="shared" si="10"/>
        <v>7757</v>
      </c>
      <c r="I350" s="57" t="str">
        <f t="shared" si="11"/>
        <v>No</v>
      </c>
      <c r="AMK350" s="1"/>
    </row>
    <row r="351" spans="2:10 1025:1025" s="19" customFormat="1" x14ac:dyDescent="0.2">
      <c r="B351" s="69" t="s">
        <v>1060</v>
      </c>
      <c r="C351" s="28" t="s">
        <v>1061</v>
      </c>
      <c r="D351" s="29" t="s">
        <v>1062</v>
      </c>
      <c r="E351" s="111">
        <v>19816</v>
      </c>
      <c r="F351" s="111">
        <v>194</v>
      </c>
      <c r="G351" s="32">
        <v>126</v>
      </c>
      <c r="H351" s="32">
        <f t="shared" si="10"/>
        <v>68</v>
      </c>
      <c r="I351" s="57" t="str">
        <f t="shared" si="11"/>
        <v>No</v>
      </c>
      <c r="AMK351" s="1"/>
    </row>
    <row r="352" spans="2:10 1025:1025" s="19" customFormat="1" x14ac:dyDescent="0.2">
      <c r="B352" s="69" t="s">
        <v>1063</v>
      </c>
      <c r="C352" s="28" t="s">
        <v>1064</v>
      </c>
      <c r="D352" s="29" t="s">
        <v>50</v>
      </c>
      <c r="E352" s="111">
        <v>455746</v>
      </c>
      <c r="F352" s="111">
        <v>3526</v>
      </c>
      <c r="G352" s="32">
        <v>1728</v>
      </c>
      <c r="H352" s="32">
        <f t="shared" si="10"/>
        <v>1798</v>
      </c>
      <c r="I352" s="57" t="str">
        <f t="shared" si="11"/>
        <v>No</v>
      </c>
      <c r="AMK352" s="1"/>
    </row>
    <row r="353" spans="1:9 1025:1025" s="19" customFormat="1" x14ac:dyDescent="0.2">
      <c r="B353" s="69" t="s">
        <v>1065</v>
      </c>
      <c r="C353" s="28" t="s">
        <v>1066</v>
      </c>
      <c r="D353" s="29" t="s">
        <v>45</v>
      </c>
      <c r="E353" s="111">
        <v>4092459</v>
      </c>
      <c r="F353" s="111">
        <v>8182</v>
      </c>
      <c r="G353" s="32">
        <v>2182</v>
      </c>
      <c r="H353" s="32">
        <f t="shared" si="10"/>
        <v>6000</v>
      </c>
      <c r="I353" s="57" t="str">
        <f t="shared" si="11"/>
        <v>No</v>
      </c>
      <c r="AMK353" s="1"/>
    </row>
    <row r="354" spans="1:9 1025:1025" s="19" customFormat="1" x14ac:dyDescent="0.2">
      <c r="B354" s="69" t="s">
        <v>1067</v>
      </c>
      <c r="C354" s="28" t="s">
        <v>1068</v>
      </c>
      <c r="D354" s="29" t="s">
        <v>45</v>
      </c>
      <c r="E354" s="111">
        <v>4092459</v>
      </c>
      <c r="F354" s="111">
        <v>3005</v>
      </c>
      <c r="G354" s="32">
        <v>1238</v>
      </c>
      <c r="H354" s="32">
        <f t="shared" si="10"/>
        <v>1767</v>
      </c>
      <c r="I354" s="57" t="str">
        <f t="shared" si="11"/>
        <v>No</v>
      </c>
      <c r="AMK354" s="1"/>
    </row>
    <row r="355" spans="1:9 1025:1025" s="19" customFormat="1" x14ac:dyDescent="0.2">
      <c r="B355" s="69" t="s">
        <v>1069</v>
      </c>
      <c r="C355" s="28" t="s">
        <v>1070</v>
      </c>
      <c r="D355" s="29" t="s">
        <v>1071</v>
      </c>
      <c r="E355" s="111">
        <v>44911</v>
      </c>
      <c r="F355" s="111">
        <v>1089</v>
      </c>
      <c r="G355" s="32">
        <v>476</v>
      </c>
      <c r="H355" s="32">
        <f t="shared" si="10"/>
        <v>613</v>
      </c>
      <c r="I355" s="57" t="str">
        <f t="shared" si="11"/>
        <v>No</v>
      </c>
      <c r="AMK355" s="1"/>
    </row>
    <row r="356" spans="1:9 1025:1025" s="19" customFormat="1" x14ac:dyDescent="0.2">
      <c r="B356" s="69" t="s">
        <v>1072</v>
      </c>
      <c r="C356" s="28" t="s">
        <v>1073</v>
      </c>
      <c r="D356" s="29" t="s">
        <v>1074</v>
      </c>
      <c r="E356" s="111">
        <v>116927</v>
      </c>
      <c r="F356" s="111">
        <v>3357</v>
      </c>
      <c r="G356" s="32">
        <v>814</v>
      </c>
      <c r="H356" s="32">
        <f t="shared" si="10"/>
        <v>2543</v>
      </c>
      <c r="I356" s="57" t="str">
        <f t="shared" si="11"/>
        <v>No</v>
      </c>
      <c r="AMK356" s="1"/>
    </row>
    <row r="357" spans="1:9 1025:1025" s="19" customFormat="1" x14ac:dyDescent="0.2">
      <c r="B357" s="69" t="s">
        <v>1075</v>
      </c>
      <c r="C357" s="28" t="s">
        <v>1076</v>
      </c>
      <c r="D357" s="29" t="s">
        <v>1078</v>
      </c>
      <c r="E357" s="111">
        <v>53330</v>
      </c>
      <c r="F357" s="111">
        <v>1083</v>
      </c>
      <c r="G357" s="32">
        <v>216</v>
      </c>
      <c r="H357" s="32">
        <f t="shared" si="10"/>
        <v>867</v>
      </c>
      <c r="I357" s="57" t="str">
        <f t="shared" si="11"/>
        <v>No</v>
      </c>
      <c r="AMK357" s="1"/>
    </row>
    <row r="358" spans="1:9 1025:1025" s="19" customFormat="1" x14ac:dyDescent="0.2">
      <c r="B358" s="69" t="s">
        <v>1079</v>
      </c>
      <c r="C358" s="28" t="s">
        <v>1080</v>
      </c>
      <c r="D358" s="29" t="s">
        <v>562</v>
      </c>
      <c r="E358" s="111">
        <v>50845</v>
      </c>
      <c r="F358" s="111">
        <v>1705</v>
      </c>
      <c r="G358" s="32">
        <v>425</v>
      </c>
      <c r="H358" s="32">
        <f t="shared" si="10"/>
        <v>1280</v>
      </c>
      <c r="I358" s="57" t="str">
        <f t="shared" si="11"/>
        <v>No</v>
      </c>
      <c r="AMK358" s="1"/>
    </row>
    <row r="359" spans="1:9 1025:1025" s="19" customFormat="1" x14ac:dyDescent="0.2">
      <c r="B359" s="69" t="s">
        <v>1082</v>
      </c>
      <c r="C359" s="28" t="s">
        <v>1083</v>
      </c>
      <c r="D359" s="29" t="s">
        <v>1085</v>
      </c>
      <c r="E359" s="111">
        <v>78532</v>
      </c>
      <c r="F359" s="111">
        <v>4324</v>
      </c>
      <c r="G359" s="32">
        <v>1181</v>
      </c>
      <c r="H359" s="32">
        <f t="shared" si="10"/>
        <v>3143</v>
      </c>
      <c r="I359" s="57" t="str">
        <f t="shared" si="11"/>
        <v>No</v>
      </c>
      <c r="AMK359" s="1"/>
    </row>
    <row r="360" spans="1:9 1025:1025" s="19" customFormat="1" x14ac:dyDescent="0.2">
      <c r="B360" s="69" t="s">
        <v>1086</v>
      </c>
      <c r="C360" s="28" t="s">
        <v>1087</v>
      </c>
      <c r="D360" s="29" t="s">
        <v>1089</v>
      </c>
      <c r="E360" s="111">
        <v>23796</v>
      </c>
      <c r="F360" s="111">
        <v>302</v>
      </c>
      <c r="G360" s="32">
        <v>195</v>
      </c>
      <c r="H360" s="32">
        <f t="shared" si="10"/>
        <v>107</v>
      </c>
      <c r="I360" s="57" t="str">
        <f t="shared" si="11"/>
        <v>No</v>
      </c>
      <c r="AMK360" s="1"/>
    </row>
    <row r="361" spans="1:9 1025:1025" s="19" customFormat="1" x14ac:dyDescent="0.2">
      <c r="B361" s="69" t="s">
        <v>1090</v>
      </c>
      <c r="C361" s="28" t="s">
        <v>1091</v>
      </c>
      <c r="D361" s="29" t="s">
        <v>103</v>
      </c>
      <c r="E361" s="111">
        <v>782341</v>
      </c>
      <c r="F361" s="111">
        <v>1406</v>
      </c>
      <c r="G361" s="32">
        <v>666</v>
      </c>
      <c r="H361" s="32">
        <f t="shared" si="10"/>
        <v>740</v>
      </c>
      <c r="I361" s="57" t="str">
        <f t="shared" si="11"/>
        <v>No</v>
      </c>
      <c r="AMK361" s="1"/>
    </row>
    <row r="362" spans="1:9 1025:1025" s="19" customFormat="1" x14ac:dyDescent="0.2">
      <c r="B362" s="69" t="s">
        <v>1092</v>
      </c>
      <c r="C362" s="28" t="s">
        <v>1093</v>
      </c>
      <c r="D362" s="29" t="s">
        <v>170</v>
      </c>
      <c r="E362" s="111">
        <v>209714</v>
      </c>
      <c r="F362" s="111">
        <v>15550</v>
      </c>
      <c r="G362" s="32">
        <v>6668</v>
      </c>
      <c r="H362" s="32">
        <f t="shared" si="10"/>
        <v>8882</v>
      </c>
      <c r="I362" s="57" t="str">
        <f t="shared" si="11"/>
        <v>Yes</v>
      </c>
      <c r="AMK362" s="1"/>
    </row>
    <row r="363" spans="1:9 1025:1025" s="19" customFormat="1" x14ac:dyDescent="0.2">
      <c r="B363" s="69" t="s">
        <v>1095</v>
      </c>
      <c r="C363" s="28" t="s">
        <v>1096</v>
      </c>
      <c r="D363" s="29" t="s">
        <v>148</v>
      </c>
      <c r="E363" s="111">
        <v>310235</v>
      </c>
      <c r="F363" s="111">
        <v>987</v>
      </c>
      <c r="G363" s="32">
        <v>296</v>
      </c>
      <c r="H363" s="32">
        <f t="shared" si="10"/>
        <v>691</v>
      </c>
      <c r="I363" s="57" t="str">
        <f t="shared" si="11"/>
        <v>No</v>
      </c>
      <c r="AMK363" s="1"/>
    </row>
    <row r="364" spans="1:9 1025:1025" s="19" customFormat="1" x14ac:dyDescent="0.2">
      <c r="B364" s="69" t="s">
        <v>1098</v>
      </c>
      <c r="C364" s="28" t="s">
        <v>1099</v>
      </c>
      <c r="D364" s="29" t="s">
        <v>1101</v>
      </c>
      <c r="E364" s="111">
        <v>12401</v>
      </c>
      <c r="F364" s="111">
        <v>422</v>
      </c>
      <c r="G364" s="32">
        <v>200</v>
      </c>
      <c r="H364" s="32">
        <f t="shared" si="10"/>
        <v>222</v>
      </c>
      <c r="I364" s="57" t="str">
        <f t="shared" si="11"/>
        <v>No</v>
      </c>
      <c r="AMK364" s="1"/>
    </row>
    <row r="365" spans="1:9 1025:1025" s="19" customFormat="1" x14ac:dyDescent="0.2">
      <c r="B365" s="69" t="s">
        <v>1102</v>
      </c>
      <c r="C365" s="28" t="s">
        <v>1103</v>
      </c>
      <c r="D365" s="29" t="s">
        <v>475</v>
      </c>
      <c r="E365" s="111">
        <v>41964</v>
      </c>
      <c r="F365" s="111">
        <v>492</v>
      </c>
      <c r="G365" s="32">
        <v>320</v>
      </c>
      <c r="H365" s="32">
        <f t="shared" si="10"/>
        <v>172</v>
      </c>
      <c r="I365" s="57" t="str">
        <f t="shared" si="11"/>
        <v>No</v>
      </c>
      <c r="AMK365" s="1"/>
    </row>
    <row r="366" spans="1:9 1025:1025" s="19" customFormat="1" x14ac:dyDescent="0.2">
      <c r="B366" s="69" t="s">
        <v>1105</v>
      </c>
      <c r="C366" s="28" t="s">
        <v>1106</v>
      </c>
      <c r="D366" s="29" t="s">
        <v>170</v>
      </c>
      <c r="E366" s="111">
        <v>209714</v>
      </c>
      <c r="F366" s="111">
        <v>821</v>
      </c>
      <c r="G366" s="32">
        <v>490</v>
      </c>
      <c r="H366" s="32">
        <f t="shared" si="10"/>
        <v>331</v>
      </c>
      <c r="I366" s="57" t="str">
        <f t="shared" si="11"/>
        <v>No</v>
      </c>
      <c r="AMK366" s="1"/>
    </row>
    <row r="367" spans="1:9 1025:1025" x14ac:dyDescent="0.2">
      <c r="A367" s="19"/>
      <c r="B367" s="69" t="s">
        <v>1108</v>
      </c>
      <c r="C367" s="28" t="s">
        <v>1109</v>
      </c>
      <c r="D367" s="29" t="s">
        <v>170</v>
      </c>
      <c r="E367" s="111">
        <v>209714</v>
      </c>
      <c r="F367" s="111">
        <v>305</v>
      </c>
      <c r="G367" s="32">
        <v>283</v>
      </c>
      <c r="H367" s="32">
        <f t="shared" si="10"/>
        <v>22</v>
      </c>
      <c r="I367" s="57" t="str">
        <f t="shared" si="11"/>
        <v>No</v>
      </c>
    </row>
    <row r="368" spans="1:9 1025:1025" x14ac:dyDescent="0.2">
      <c r="A368" s="19"/>
      <c r="B368" s="69" t="s">
        <v>1111</v>
      </c>
      <c r="C368" s="28" t="s">
        <v>1112</v>
      </c>
      <c r="D368" s="29" t="s">
        <v>50</v>
      </c>
      <c r="E368" s="111">
        <v>455746</v>
      </c>
      <c r="F368" s="111">
        <v>7266</v>
      </c>
      <c r="G368" s="32">
        <v>699</v>
      </c>
      <c r="H368" s="32">
        <f t="shared" si="10"/>
        <v>6567</v>
      </c>
      <c r="I368" s="57" t="str">
        <f t="shared" si="11"/>
        <v>No</v>
      </c>
    </row>
    <row r="369" spans="1:9" x14ac:dyDescent="0.2">
      <c r="A369" s="19"/>
      <c r="B369" s="69" t="s">
        <v>1113</v>
      </c>
      <c r="C369" s="28" t="s">
        <v>1114</v>
      </c>
      <c r="D369" s="29" t="s">
        <v>62</v>
      </c>
      <c r="E369" s="111">
        <v>2368139</v>
      </c>
      <c r="F369" s="111">
        <v>7169</v>
      </c>
      <c r="G369" s="32">
        <v>2121</v>
      </c>
      <c r="H369" s="32">
        <f t="shared" si="10"/>
        <v>5048</v>
      </c>
      <c r="I369" s="57" t="str">
        <f t="shared" si="11"/>
        <v>No</v>
      </c>
    </row>
    <row r="370" spans="1:9" x14ac:dyDescent="0.2">
      <c r="A370" s="19"/>
      <c r="B370" s="69" t="s">
        <v>1116</v>
      </c>
      <c r="C370" s="28" t="s">
        <v>1117</v>
      </c>
      <c r="D370" s="29" t="s">
        <v>1119</v>
      </c>
      <c r="E370" s="111">
        <v>23732</v>
      </c>
      <c r="F370" s="111">
        <v>43</v>
      </c>
      <c r="G370" s="32">
        <v>26</v>
      </c>
      <c r="H370" s="32">
        <f t="shared" si="10"/>
        <v>17</v>
      </c>
      <c r="I370" s="57" t="str">
        <f t="shared" si="11"/>
        <v>No</v>
      </c>
    </row>
    <row r="371" spans="1:9" x14ac:dyDescent="0.2">
      <c r="A371" s="19"/>
      <c r="B371" s="69" t="s">
        <v>1120</v>
      </c>
      <c r="C371" s="28" t="s">
        <v>1121</v>
      </c>
      <c r="D371" s="29" t="s">
        <v>137</v>
      </c>
      <c r="E371" s="111">
        <v>1024266</v>
      </c>
      <c r="F371" s="111">
        <v>229</v>
      </c>
      <c r="G371" s="32">
        <v>114</v>
      </c>
      <c r="H371" s="32">
        <f t="shared" si="10"/>
        <v>115</v>
      </c>
      <c r="I371" s="57" t="str">
        <f t="shared" si="11"/>
        <v>No</v>
      </c>
    </row>
    <row r="372" spans="1:9" x14ac:dyDescent="0.2">
      <c r="A372" s="19"/>
      <c r="B372" s="69" t="s">
        <v>1123</v>
      </c>
      <c r="C372" s="28" t="s">
        <v>1124</v>
      </c>
      <c r="D372" s="29" t="s">
        <v>379</v>
      </c>
      <c r="E372" s="111">
        <v>38437</v>
      </c>
      <c r="F372" s="111">
        <v>1149</v>
      </c>
      <c r="G372" s="32">
        <v>502</v>
      </c>
      <c r="H372" s="32">
        <f t="shared" si="10"/>
        <v>647</v>
      </c>
      <c r="I372" s="57" t="str">
        <f t="shared" si="11"/>
        <v>No</v>
      </c>
    </row>
    <row r="373" spans="1:9" x14ac:dyDescent="0.2">
      <c r="A373" s="19"/>
      <c r="B373" s="27" t="s">
        <v>1126</v>
      </c>
      <c r="C373" s="28" t="s">
        <v>1127</v>
      </c>
      <c r="D373" s="29" t="s">
        <v>1129</v>
      </c>
      <c r="E373" s="111">
        <v>18212</v>
      </c>
      <c r="F373" s="111">
        <v>397</v>
      </c>
      <c r="G373" s="32">
        <v>157</v>
      </c>
      <c r="H373" s="32">
        <f t="shared" si="10"/>
        <v>240</v>
      </c>
      <c r="I373" s="57" t="str">
        <f t="shared" si="11"/>
        <v>No</v>
      </c>
    </row>
    <row r="374" spans="1:9" x14ac:dyDescent="0.2">
      <c r="A374" s="19"/>
      <c r="B374" s="69" t="s">
        <v>1130</v>
      </c>
      <c r="C374" s="28" t="s">
        <v>1131</v>
      </c>
      <c r="D374" s="29" t="s">
        <v>1133</v>
      </c>
      <c r="E374" s="111">
        <v>7110</v>
      </c>
      <c r="F374" s="111">
        <v>34</v>
      </c>
      <c r="G374" s="32">
        <v>23</v>
      </c>
      <c r="H374" s="32">
        <f t="shared" si="10"/>
        <v>11</v>
      </c>
      <c r="I374" s="57" t="str">
        <f t="shared" si="11"/>
        <v>No</v>
      </c>
    </row>
    <row r="375" spans="1:9" x14ac:dyDescent="0.2">
      <c r="A375" s="19"/>
      <c r="B375" s="27" t="s">
        <v>1134</v>
      </c>
      <c r="C375" s="28" t="s">
        <v>1135</v>
      </c>
      <c r="D375" s="29" t="s">
        <v>692</v>
      </c>
      <c r="E375" s="111">
        <v>35012</v>
      </c>
      <c r="F375" s="111">
        <v>1741</v>
      </c>
      <c r="G375" s="32">
        <v>599</v>
      </c>
      <c r="H375" s="32">
        <f t="shared" si="10"/>
        <v>1142</v>
      </c>
      <c r="I375" s="57" t="str">
        <f t="shared" si="11"/>
        <v>No</v>
      </c>
    </row>
    <row r="376" spans="1:9" x14ac:dyDescent="0.2">
      <c r="A376" s="19"/>
      <c r="B376" s="69" t="s">
        <v>1136</v>
      </c>
      <c r="C376" s="28" t="s">
        <v>1137</v>
      </c>
      <c r="D376" s="29" t="s">
        <v>74</v>
      </c>
      <c r="E376" s="111">
        <v>1809034</v>
      </c>
      <c r="F376" s="111">
        <v>9309</v>
      </c>
      <c r="G376" s="32">
        <v>0</v>
      </c>
      <c r="H376" s="32">
        <f t="shared" si="10"/>
        <v>9309</v>
      </c>
      <c r="I376" s="57" t="str">
        <f t="shared" si="11"/>
        <v>No</v>
      </c>
    </row>
    <row r="377" spans="1:9" x14ac:dyDescent="0.2">
      <c r="A377" s="19"/>
      <c r="B377" s="69" t="s">
        <v>1138</v>
      </c>
      <c r="C377" s="28" t="s">
        <v>1121</v>
      </c>
      <c r="D377" s="29" t="s">
        <v>776</v>
      </c>
      <c r="E377" s="111">
        <v>157107</v>
      </c>
      <c r="F377" s="111">
        <v>108</v>
      </c>
      <c r="G377" s="32">
        <v>34</v>
      </c>
      <c r="H377" s="32">
        <f t="shared" si="10"/>
        <v>74</v>
      </c>
      <c r="I377" s="57" t="str">
        <f t="shared" si="11"/>
        <v>No</v>
      </c>
    </row>
    <row r="378" spans="1:9" x14ac:dyDescent="0.2">
      <c r="A378" s="19"/>
      <c r="B378" s="36" t="s">
        <v>1140</v>
      </c>
      <c r="C378" s="28" t="s">
        <v>1141</v>
      </c>
      <c r="D378" s="29" t="s">
        <v>62</v>
      </c>
      <c r="E378" s="111">
        <v>2368139</v>
      </c>
      <c r="F378" s="111">
        <v>7575</v>
      </c>
      <c r="G378" s="32">
        <v>269</v>
      </c>
      <c r="H378" s="32">
        <f t="shared" si="10"/>
        <v>7306</v>
      </c>
      <c r="I378" s="57" t="str">
        <f t="shared" si="11"/>
        <v>No</v>
      </c>
    </row>
    <row r="379" spans="1:9" x14ac:dyDescent="0.2">
      <c r="A379" s="19"/>
      <c r="B379" s="36" t="s">
        <v>1143</v>
      </c>
      <c r="C379" s="28" t="s">
        <v>1144</v>
      </c>
      <c r="D379" s="29" t="s">
        <v>493</v>
      </c>
      <c r="E379" s="111">
        <v>278831</v>
      </c>
      <c r="F379" s="111">
        <v>12632</v>
      </c>
      <c r="G379" s="32">
        <v>4621</v>
      </c>
      <c r="H379" s="32">
        <f t="shared" si="10"/>
        <v>8011</v>
      </c>
      <c r="I379" s="57" t="str">
        <f t="shared" si="11"/>
        <v>Yes</v>
      </c>
    </row>
    <row r="380" spans="1:9" x14ac:dyDescent="0.2">
      <c r="A380" s="19"/>
      <c r="B380" s="36" t="s">
        <v>1145</v>
      </c>
      <c r="C380" s="28" t="s">
        <v>1121</v>
      </c>
      <c r="D380" s="29" t="s">
        <v>137</v>
      </c>
      <c r="E380" s="111">
        <v>1024266</v>
      </c>
      <c r="F380" s="111">
        <v>70</v>
      </c>
      <c r="G380" s="32">
        <v>46</v>
      </c>
      <c r="H380" s="32">
        <f t="shared" si="10"/>
        <v>24</v>
      </c>
      <c r="I380" s="57" t="str">
        <f t="shared" si="11"/>
        <v>No</v>
      </c>
    </row>
    <row r="381" spans="1:9" x14ac:dyDescent="0.2">
      <c r="A381" s="19"/>
      <c r="B381" s="36" t="s">
        <v>1147</v>
      </c>
      <c r="C381" s="28" t="s">
        <v>1148</v>
      </c>
      <c r="D381" s="29" t="s">
        <v>1150</v>
      </c>
      <c r="E381" s="111">
        <v>67861</v>
      </c>
      <c r="F381" s="111">
        <v>2671</v>
      </c>
      <c r="G381" s="32">
        <v>1022</v>
      </c>
      <c r="H381" s="32">
        <f t="shared" si="10"/>
        <v>1649</v>
      </c>
      <c r="I381" s="57" t="str">
        <f t="shared" si="11"/>
        <v>No</v>
      </c>
    </row>
    <row r="382" spans="1:9" x14ac:dyDescent="0.2">
      <c r="A382" s="19"/>
      <c r="B382" s="36" t="s">
        <v>1151</v>
      </c>
      <c r="C382" s="28" t="s">
        <v>1152</v>
      </c>
      <c r="D382" s="29" t="s">
        <v>85</v>
      </c>
      <c r="E382" s="111">
        <v>662614</v>
      </c>
      <c r="F382" s="111">
        <v>1260</v>
      </c>
      <c r="G382" s="32">
        <v>888</v>
      </c>
      <c r="H382" s="32">
        <f t="shared" si="10"/>
        <v>372</v>
      </c>
      <c r="I382" s="57" t="str">
        <f t="shared" si="11"/>
        <v>No</v>
      </c>
    </row>
    <row r="383" spans="1:9" x14ac:dyDescent="0.2">
      <c r="A383" s="19"/>
      <c r="B383" s="36" t="s">
        <v>1154</v>
      </c>
      <c r="C383" s="28" t="s">
        <v>1155</v>
      </c>
      <c r="D383" s="29" t="s">
        <v>103</v>
      </c>
      <c r="E383" s="111">
        <v>782341</v>
      </c>
      <c r="F383" s="111">
        <v>843</v>
      </c>
      <c r="G383" s="32">
        <v>267</v>
      </c>
      <c r="H383" s="32">
        <f t="shared" si="10"/>
        <v>576</v>
      </c>
      <c r="I383" s="57" t="str">
        <f t="shared" si="11"/>
        <v>No</v>
      </c>
    </row>
    <row r="384" spans="1:9" x14ac:dyDescent="0.2">
      <c r="A384" s="58"/>
      <c r="B384" s="36" t="s">
        <v>1156</v>
      </c>
      <c r="C384" s="28" t="s">
        <v>209</v>
      </c>
      <c r="D384" s="29" t="s">
        <v>941</v>
      </c>
      <c r="E384" s="111">
        <v>74171</v>
      </c>
      <c r="F384" s="111">
        <v>47</v>
      </c>
      <c r="G384" s="32">
        <v>22</v>
      </c>
      <c r="H384" s="32">
        <f t="shared" si="10"/>
        <v>25</v>
      </c>
      <c r="I384" s="57" t="str">
        <f t="shared" si="11"/>
        <v>No</v>
      </c>
    </row>
    <row r="385" spans="1:9" x14ac:dyDescent="0.2">
      <c r="A385" s="19"/>
      <c r="B385" s="36" t="s">
        <v>1158</v>
      </c>
      <c r="C385" s="28" t="s">
        <v>52</v>
      </c>
      <c r="D385" s="29" t="s">
        <v>776</v>
      </c>
      <c r="E385" s="111">
        <v>157107</v>
      </c>
      <c r="F385" s="111">
        <v>3766</v>
      </c>
      <c r="G385" s="32">
        <v>571</v>
      </c>
      <c r="H385" s="32">
        <f t="shared" si="10"/>
        <v>3195</v>
      </c>
      <c r="I385" s="57" t="str">
        <f t="shared" si="11"/>
        <v>No</v>
      </c>
    </row>
    <row r="386" spans="1:9" x14ac:dyDescent="0.2">
      <c r="B386" s="112" t="s">
        <v>1160</v>
      </c>
      <c r="C386" s="113" t="s">
        <v>1161</v>
      </c>
      <c r="D386" s="29" t="s">
        <v>1162</v>
      </c>
      <c r="E386" s="111">
        <v>38106</v>
      </c>
      <c r="F386" s="111">
        <v>2206</v>
      </c>
      <c r="G386" s="32">
        <v>273</v>
      </c>
      <c r="H386" s="32">
        <f t="shared" si="10"/>
        <v>1933</v>
      </c>
      <c r="I386" s="57" t="str">
        <f t="shared" si="11"/>
        <v>No</v>
      </c>
    </row>
    <row r="387" spans="1:9" x14ac:dyDescent="0.2">
      <c r="B387" s="112" t="s">
        <v>1163</v>
      </c>
      <c r="C387" s="113" t="s">
        <v>1164</v>
      </c>
      <c r="D387" s="29" t="s">
        <v>148</v>
      </c>
      <c r="E387" s="111">
        <v>310235</v>
      </c>
      <c r="F387" s="111">
        <v>375</v>
      </c>
      <c r="G387" s="32">
        <v>195</v>
      </c>
      <c r="H387" s="32">
        <f t="shared" si="10"/>
        <v>180</v>
      </c>
      <c r="I387" s="57" t="str">
        <f t="shared" si="11"/>
        <v>No</v>
      </c>
    </row>
    <row r="388" spans="1:9" x14ac:dyDescent="0.2">
      <c r="B388" s="112" t="s">
        <v>1166</v>
      </c>
      <c r="C388" s="113" t="s">
        <v>439</v>
      </c>
      <c r="D388" s="29" t="s">
        <v>427</v>
      </c>
      <c r="E388" s="111">
        <v>149610</v>
      </c>
      <c r="F388" s="111">
        <v>26</v>
      </c>
      <c r="G388" s="32">
        <v>26</v>
      </c>
      <c r="H388" s="32">
        <f t="shared" si="10"/>
        <v>0</v>
      </c>
      <c r="I388" s="57" t="str">
        <f t="shared" si="11"/>
        <v>No</v>
      </c>
    </row>
    <row r="389" spans="1:9" x14ac:dyDescent="0.2">
      <c r="B389" s="112" t="s">
        <v>1168</v>
      </c>
      <c r="C389" s="113" t="s">
        <v>1169</v>
      </c>
      <c r="D389" s="29" t="s">
        <v>54</v>
      </c>
      <c r="E389" s="111">
        <v>1714773</v>
      </c>
      <c r="F389" s="111">
        <v>16</v>
      </c>
      <c r="G389" s="32">
        <v>16</v>
      </c>
      <c r="H389" s="32">
        <f t="shared" si="10"/>
        <v>0</v>
      </c>
      <c r="I389" s="57" t="str">
        <f t="shared" si="11"/>
        <v>No</v>
      </c>
    </row>
    <row r="390" spans="1:9" x14ac:dyDescent="0.2">
      <c r="B390" s="112" t="s">
        <v>1171</v>
      </c>
      <c r="C390" s="113" t="s">
        <v>963</v>
      </c>
      <c r="D390" s="29" t="s">
        <v>74</v>
      </c>
      <c r="E390" s="111">
        <v>1809034</v>
      </c>
      <c r="F390" s="111">
        <v>2</v>
      </c>
      <c r="G390" s="32">
        <v>0</v>
      </c>
      <c r="H390" s="32">
        <f t="shared" si="10"/>
        <v>2</v>
      </c>
      <c r="I390" s="57" t="str">
        <f t="shared" si="11"/>
        <v>No</v>
      </c>
    </row>
    <row r="391" spans="1:9" x14ac:dyDescent="0.2">
      <c r="B391" s="112" t="s">
        <v>1173</v>
      </c>
      <c r="C391" s="113" t="s">
        <v>439</v>
      </c>
      <c r="D391" s="29" t="s">
        <v>74</v>
      </c>
      <c r="E391" s="111">
        <v>1809034</v>
      </c>
      <c r="F391" s="111">
        <v>0</v>
      </c>
      <c r="G391" s="32">
        <v>0</v>
      </c>
      <c r="H391" s="32">
        <f t="shared" si="10"/>
        <v>0</v>
      </c>
      <c r="I391" s="57" t="str">
        <f t="shared" si="11"/>
        <v>No</v>
      </c>
    </row>
    <row r="392" spans="1:9" x14ac:dyDescent="0.2">
      <c r="B392" s="112" t="s">
        <v>1175</v>
      </c>
      <c r="C392" s="113" t="s">
        <v>1176</v>
      </c>
      <c r="D392" s="29" t="s">
        <v>406</v>
      </c>
      <c r="E392" s="111">
        <v>5410</v>
      </c>
      <c r="F392" s="111">
        <v>0</v>
      </c>
      <c r="G392" s="32">
        <v>0</v>
      </c>
      <c r="H392" s="32">
        <f t="shared" si="10"/>
        <v>0</v>
      </c>
      <c r="I392" s="57" t="str">
        <f t="shared" si="11"/>
        <v>No</v>
      </c>
    </row>
    <row r="393" spans="1:9" x14ac:dyDescent="0.2">
      <c r="B393" s="26"/>
      <c r="C393" s="26"/>
      <c r="D393" s="26"/>
      <c r="E393" s="59"/>
    </row>
    <row r="394" spans="1:9" x14ac:dyDescent="0.2">
      <c r="B394" s="26"/>
      <c r="C394" s="26"/>
      <c r="D394" s="26"/>
      <c r="E394" s="59"/>
    </row>
    <row r="395" spans="1:9" x14ac:dyDescent="0.2">
      <c r="B395" s="26"/>
      <c r="C395" s="26"/>
      <c r="D395" s="26"/>
      <c r="E395" s="59"/>
    </row>
    <row r="396" spans="1:9" x14ac:dyDescent="0.2">
      <c r="B396" s="26"/>
      <c r="C396" s="26"/>
      <c r="D396" s="26"/>
      <c r="E396" s="59"/>
    </row>
    <row r="397" spans="1:9" x14ac:dyDescent="0.2">
      <c r="B397" s="26"/>
      <c r="C397" s="26"/>
      <c r="D397" s="26"/>
      <c r="E397" s="59"/>
    </row>
    <row r="398" spans="1:9" x14ac:dyDescent="0.2">
      <c r="B398" s="26"/>
      <c r="C398" s="26"/>
      <c r="D398" s="26"/>
      <c r="E398" s="59"/>
    </row>
    <row r="399" spans="1:9" x14ac:dyDescent="0.2">
      <c r="B399" s="26"/>
      <c r="C399" s="26"/>
      <c r="D399" s="26"/>
      <c r="E399" s="59"/>
    </row>
    <row r="400" spans="1:9" x14ac:dyDescent="0.2">
      <c r="B400" s="26"/>
      <c r="C400" s="26"/>
      <c r="D400" s="26"/>
      <c r="E400" s="59"/>
    </row>
    <row r="401" spans="2:5" x14ac:dyDescent="0.2">
      <c r="B401" s="26"/>
      <c r="C401" s="26"/>
      <c r="D401" s="26"/>
      <c r="E401" s="59"/>
    </row>
    <row r="402" spans="2:5" x14ac:dyDescent="0.2">
      <c r="B402" s="26"/>
      <c r="C402" s="26"/>
      <c r="D402" s="26"/>
      <c r="E402" s="59"/>
    </row>
    <row r="403" spans="2:5" x14ac:dyDescent="0.2">
      <c r="B403" s="26"/>
      <c r="C403" s="26"/>
      <c r="D403" s="26"/>
      <c r="E403" s="59"/>
    </row>
    <row r="404" spans="2:5" x14ac:dyDescent="0.2">
      <c r="B404" s="26"/>
      <c r="C404" s="26"/>
      <c r="D404" s="26"/>
      <c r="E404" s="59"/>
    </row>
    <row r="405" spans="2:5" x14ac:dyDescent="0.2">
      <c r="B405" s="26"/>
      <c r="C405" s="26"/>
      <c r="D405" s="26"/>
      <c r="E405" s="59"/>
    </row>
    <row r="406" spans="2:5" x14ac:dyDescent="0.2">
      <c r="B406" s="26"/>
      <c r="C406" s="26"/>
      <c r="D406" s="26"/>
      <c r="E406" s="59"/>
    </row>
    <row r="407" spans="2:5" x14ac:dyDescent="0.2">
      <c r="B407" s="26"/>
      <c r="C407" s="26"/>
      <c r="D407" s="26"/>
      <c r="E407" s="59"/>
    </row>
    <row r="408" spans="2:5" x14ac:dyDescent="0.2">
      <c r="B408" s="26"/>
      <c r="C408" s="26"/>
      <c r="D408" s="26"/>
      <c r="E408" s="59"/>
    </row>
    <row r="409" spans="2:5" x14ac:dyDescent="0.2">
      <c r="B409" s="26"/>
      <c r="C409" s="26"/>
      <c r="D409" s="26"/>
      <c r="E409" s="59"/>
    </row>
    <row r="410" spans="2:5" x14ac:dyDescent="0.2">
      <c r="B410" s="26"/>
      <c r="C410" s="26"/>
      <c r="D410" s="26"/>
      <c r="E410" s="59"/>
    </row>
    <row r="411" spans="2:5" x14ac:dyDescent="0.2">
      <c r="B411" s="26"/>
      <c r="C411" s="26"/>
      <c r="D411" s="26"/>
      <c r="E411" s="59"/>
    </row>
    <row r="412" spans="2:5" x14ac:dyDescent="0.2">
      <c r="B412" s="26"/>
      <c r="C412" s="26"/>
      <c r="D412" s="26"/>
      <c r="E412" s="59"/>
    </row>
    <row r="413" spans="2:5" x14ac:dyDescent="0.2">
      <c r="B413" s="26"/>
      <c r="C413" s="26"/>
      <c r="D413" s="26"/>
      <c r="E413" s="59"/>
    </row>
    <row r="414" spans="2:5" x14ac:dyDescent="0.2">
      <c r="B414" s="26"/>
      <c r="C414" s="26"/>
      <c r="D414" s="26"/>
      <c r="E414" s="59"/>
    </row>
    <row r="415" spans="2:5" x14ac:dyDescent="0.2">
      <c r="B415" s="26"/>
      <c r="C415" s="26"/>
      <c r="D415" s="26"/>
      <c r="E415" s="59"/>
    </row>
    <row r="416" spans="2:5" x14ac:dyDescent="0.2">
      <c r="B416" s="26"/>
      <c r="C416" s="26"/>
      <c r="D416" s="26"/>
      <c r="E416" s="59"/>
    </row>
    <row r="417" spans="2:5" x14ac:dyDescent="0.2">
      <c r="B417" s="26"/>
      <c r="C417" s="26"/>
      <c r="D417" s="26"/>
      <c r="E417" s="59"/>
    </row>
    <row r="418" spans="2:5" x14ac:dyDescent="0.2">
      <c r="B418" s="26"/>
      <c r="C418" s="26"/>
      <c r="D418" s="26"/>
      <c r="E418" s="59"/>
    </row>
    <row r="419" spans="2:5" x14ac:dyDescent="0.2">
      <c r="B419" s="26"/>
      <c r="C419" s="26"/>
      <c r="D419" s="26"/>
      <c r="E419" s="59"/>
    </row>
    <row r="420" spans="2:5" x14ac:dyDescent="0.2">
      <c r="B420" s="26"/>
      <c r="C420" s="26"/>
      <c r="D420" s="26"/>
      <c r="E420" s="59"/>
    </row>
    <row r="421" spans="2:5" x14ac:dyDescent="0.2">
      <c r="B421" s="26"/>
      <c r="C421" s="26"/>
      <c r="D421" s="26"/>
      <c r="E421" s="59"/>
    </row>
    <row r="422" spans="2:5" x14ac:dyDescent="0.2">
      <c r="B422" s="26"/>
      <c r="C422" s="26"/>
      <c r="D422" s="26"/>
      <c r="E422" s="59"/>
    </row>
    <row r="423" spans="2:5" x14ac:dyDescent="0.2">
      <c r="B423" s="26"/>
      <c r="C423" s="26"/>
      <c r="D423" s="26"/>
      <c r="E423" s="59"/>
    </row>
    <row r="424" spans="2:5" x14ac:dyDescent="0.2">
      <c r="B424" s="26"/>
      <c r="C424" s="26"/>
      <c r="D424" s="26"/>
      <c r="E424" s="59"/>
    </row>
    <row r="425" spans="2:5" x14ac:dyDescent="0.2">
      <c r="B425" s="26"/>
      <c r="C425" s="26"/>
      <c r="D425" s="26"/>
      <c r="E425" s="59"/>
    </row>
    <row r="426" spans="2:5" x14ac:dyDescent="0.2">
      <c r="B426" s="26"/>
      <c r="C426" s="26"/>
      <c r="D426" s="26"/>
      <c r="E426" s="59"/>
    </row>
    <row r="427" spans="2:5" x14ac:dyDescent="0.2">
      <c r="B427" s="26"/>
      <c r="C427" s="26"/>
      <c r="D427" s="26"/>
      <c r="E427" s="59"/>
    </row>
    <row r="428" spans="2:5" x14ac:dyDescent="0.2">
      <c r="B428" s="26"/>
      <c r="C428" s="26"/>
      <c r="D428" s="26"/>
      <c r="E428" s="59"/>
    </row>
    <row r="429" spans="2:5" x14ac:dyDescent="0.2">
      <c r="B429" s="26"/>
      <c r="C429" s="26"/>
      <c r="D429" s="26"/>
      <c r="E429" s="59"/>
    </row>
    <row r="430" spans="2:5" x14ac:dyDescent="0.2">
      <c r="B430" s="26"/>
      <c r="C430" s="26"/>
      <c r="D430" s="26"/>
      <c r="E430" s="59"/>
    </row>
    <row r="431" spans="2:5" x14ac:dyDescent="0.2">
      <c r="B431" s="26"/>
      <c r="C431" s="26"/>
      <c r="D431" s="26"/>
      <c r="E431" s="59"/>
    </row>
    <row r="432" spans="2:5" x14ac:dyDescent="0.2">
      <c r="B432" s="26"/>
      <c r="C432" s="26"/>
      <c r="D432" s="26"/>
      <c r="E432" s="59"/>
    </row>
    <row r="433" spans="2:5" x14ac:dyDescent="0.2">
      <c r="B433" s="26"/>
      <c r="C433" s="26"/>
      <c r="D433" s="26"/>
      <c r="E433" s="59"/>
    </row>
    <row r="434" spans="2:5" x14ac:dyDescent="0.2">
      <c r="B434" s="26"/>
      <c r="C434" s="26"/>
      <c r="D434" s="26"/>
      <c r="E434" s="59"/>
    </row>
    <row r="435" spans="2:5" x14ac:dyDescent="0.2">
      <c r="B435" s="26"/>
      <c r="C435" s="26"/>
      <c r="D435" s="26"/>
      <c r="E435" s="59"/>
    </row>
    <row r="436" spans="2:5" x14ac:dyDescent="0.2">
      <c r="B436" s="26"/>
      <c r="C436" s="26"/>
      <c r="D436" s="26"/>
      <c r="E436" s="59"/>
    </row>
    <row r="437" spans="2:5" x14ac:dyDescent="0.2">
      <c r="B437" s="26"/>
      <c r="C437" s="26"/>
      <c r="D437" s="26"/>
      <c r="E437" s="59"/>
    </row>
    <row r="438" spans="2:5" x14ac:dyDescent="0.2">
      <c r="B438" s="26"/>
      <c r="C438" s="26"/>
      <c r="D438" s="26"/>
      <c r="E438" s="59"/>
    </row>
    <row r="439" spans="2:5" x14ac:dyDescent="0.2">
      <c r="B439" s="26"/>
      <c r="C439" s="26"/>
      <c r="D439" s="26"/>
      <c r="E439" s="59"/>
    </row>
    <row r="440" spans="2:5" x14ac:dyDescent="0.2">
      <c r="B440" s="26"/>
      <c r="C440" s="26"/>
      <c r="D440" s="26"/>
      <c r="E440" s="59"/>
    </row>
    <row r="441" spans="2:5" x14ac:dyDescent="0.2">
      <c r="B441" s="26"/>
      <c r="C441" s="26"/>
      <c r="D441" s="26"/>
      <c r="E441" s="59"/>
    </row>
    <row r="442" spans="2:5" x14ac:dyDescent="0.2">
      <c r="B442" s="26"/>
      <c r="C442" s="26"/>
      <c r="D442" s="26"/>
      <c r="E442" s="59"/>
    </row>
    <row r="443" spans="2:5" x14ac:dyDescent="0.2">
      <c r="B443" s="26"/>
      <c r="C443" s="26"/>
      <c r="D443" s="26"/>
      <c r="E443" s="59"/>
    </row>
    <row r="444" spans="2:5" x14ac:dyDescent="0.2">
      <c r="B444" s="26"/>
      <c r="C444" s="26"/>
      <c r="D444" s="26"/>
      <c r="E444" s="59"/>
    </row>
    <row r="445" spans="2:5" x14ac:dyDescent="0.2">
      <c r="B445" s="26"/>
      <c r="C445" s="26"/>
      <c r="D445" s="26"/>
      <c r="E445" s="59"/>
    </row>
    <row r="446" spans="2:5" x14ac:dyDescent="0.2">
      <c r="B446" s="26"/>
      <c r="C446" s="26"/>
      <c r="D446" s="26"/>
      <c r="E446" s="59"/>
    </row>
    <row r="447" spans="2:5" x14ac:dyDescent="0.2">
      <c r="B447" s="26"/>
      <c r="C447" s="26"/>
      <c r="D447" s="26"/>
      <c r="E447" s="59"/>
    </row>
    <row r="448" spans="2:5" x14ac:dyDescent="0.2">
      <c r="B448" s="26"/>
      <c r="C448" s="26"/>
      <c r="D448" s="26"/>
      <c r="E448" s="59"/>
    </row>
    <row r="449" spans="2:5" x14ac:dyDescent="0.2">
      <c r="B449" s="26"/>
      <c r="C449" s="26"/>
      <c r="D449" s="26"/>
      <c r="E449" s="59"/>
    </row>
    <row r="450" spans="2:5" x14ac:dyDescent="0.2">
      <c r="B450" s="26"/>
      <c r="C450" s="26"/>
      <c r="D450" s="26"/>
      <c r="E450" s="59"/>
    </row>
    <row r="451" spans="2:5" x14ac:dyDescent="0.2">
      <c r="B451" s="26"/>
      <c r="C451" s="26"/>
      <c r="D451" s="26"/>
      <c r="E451" s="59"/>
    </row>
    <row r="452" spans="2:5" x14ac:dyDescent="0.2">
      <c r="B452" s="26"/>
      <c r="C452" s="26"/>
      <c r="D452" s="26"/>
      <c r="E452" s="59"/>
    </row>
    <row r="453" spans="2:5" x14ac:dyDescent="0.2">
      <c r="B453" s="26"/>
      <c r="C453" s="26"/>
      <c r="D453" s="26"/>
      <c r="E453" s="59"/>
    </row>
    <row r="454" spans="2:5" x14ac:dyDescent="0.2">
      <c r="B454" s="26"/>
      <c r="C454" s="26"/>
      <c r="D454" s="26"/>
      <c r="E454" s="59"/>
    </row>
    <row r="455" spans="2:5" x14ac:dyDescent="0.2">
      <c r="B455" s="26"/>
      <c r="C455" s="26"/>
      <c r="D455" s="26"/>
      <c r="E455" s="59"/>
    </row>
    <row r="456" spans="2:5" x14ac:dyDescent="0.2">
      <c r="B456" s="26"/>
      <c r="C456" s="26"/>
      <c r="D456" s="26"/>
      <c r="E456" s="59"/>
    </row>
    <row r="457" spans="2:5" x14ac:dyDescent="0.2">
      <c r="B457" s="26"/>
      <c r="C457" s="26"/>
      <c r="D457" s="26"/>
      <c r="E457" s="59"/>
    </row>
    <row r="458" spans="2:5" x14ac:dyDescent="0.2">
      <c r="B458" s="26"/>
      <c r="C458" s="26"/>
      <c r="D458" s="26"/>
      <c r="E458" s="59"/>
    </row>
    <row r="459" spans="2:5" x14ac:dyDescent="0.2">
      <c r="B459" s="26"/>
      <c r="C459" s="26"/>
      <c r="D459" s="26"/>
      <c r="E459" s="59"/>
    </row>
    <row r="460" spans="2:5" x14ac:dyDescent="0.2">
      <c r="B460" s="26"/>
      <c r="C460" s="26"/>
      <c r="D460" s="26"/>
      <c r="E460" s="59"/>
    </row>
    <row r="461" spans="2:5" x14ac:dyDescent="0.2">
      <c r="B461" s="26"/>
      <c r="C461" s="26"/>
      <c r="D461" s="26"/>
      <c r="E461" s="59"/>
    </row>
    <row r="462" spans="2:5" x14ac:dyDescent="0.2">
      <c r="B462" s="26"/>
      <c r="C462" s="26"/>
      <c r="D462" s="26"/>
      <c r="E462" s="59"/>
    </row>
    <row r="463" spans="2:5" x14ac:dyDescent="0.2">
      <c r="B463" s="26"/>
      <c r="C463" s="26"/>
      <c r="D463" s="26"/>
      <c r="E463" s="59"/>
    </row>
    <row r="464" spans="2:5" x14ac:dyDescent="0.2">
      <c r="B464" s="26"/>
      <c r="C464" s="26"/>
      <c r="D464" s="26"/>
      <c r="E464" s="59"/>
    </row>
    <row r="465" spans="2:5" x14ac:dyDescent="0.2">
      <c r="B465" s="26"/>
      <c r="C465" s="26"/>
      <c r="D465" s="26"/>
      <c r="E465" s="59"/>
    </row>
    <row r="466" spans="2:5" x14ac:dyDescent="0.2">
      <c r="B466" s="26"/>
      <c r="C466" s="26"/>
      <c r="D466" s="26"/>
      <c r="E466" s="59"/>
    </row>
    <row r="467" spans="2:5" x14ac:dyDescent="0.2">
      <c r="B467" s="26"/>
      <c r="C467" s="26"/>
      <c r="D467" s="26"/>
      <c r="E467" s="59"/>
    </row>
    <row r="468" spans="2:5" x14ac:dyDescent="0.2">
      <c r="B468" s="26"/>
      <c r="C468" s="26"/>
      <c r="D468" s="26"/>
      <c r="E468" s="59"/>
    </row>
    <row r="469" spans="2:5" x14ac:dyDescent="0.2">
      <c r="B469" s="26"/>
      <c r="C469" s="26"/>
      <c r="D469" s="26"/>
      <c r="E469" s="59"/>
    </row>
    <row r="470" spans="2:5" x14ac:dyDescent="0.2">
      <c r="B470" s="26"/>
      <c r="C470" s="26"/>
      <c r="D470" s="26"/>
      <c r="E470" s="59"/>
    </row>
    <row r="471" spans="2:5" x14ac:dyDescent="0.2">
      <c r="B471" s="26"/>
      <c r="C471" s="26"/>
      <c r="D471" s="26"/>
      <c r="E471" s="59"/>
    </row>
    <row r="472" spans="2:5" x14ac:dyDescent="0.2">
      <c r="B472" s="26"/>
      <c r="C472" s="26"/>
      <c r="D472" s="26"/>
      <c r="E472" s="59"/>
    </row>
    <row r="473" spans="2:5" x14ac:dyDescent="0.2">
      <c r="B473" s="26"/>
      <c r="C473" s="26"/>
      <c r="D473" s="26"/>
      <c r="E473" s="59"/>
    </row>
    <row r="474" spans="2:5" x14ac:dyDescent="0.2">
      <c r="B474" s="26"/>
      <c r="C474" s="26"/>
      <c r="D474" s="26"/>
      <c r="E474" s="59"/>
    </row>
    <row r="475" spans="2:5" x14ac:dyDescent="0.2">
      <c r="B475" s="26"/>
      <c r="C475" s="26"/>
      <c r="D475" s="26"/>
      <c r="E475" s="59"/>
    </row>
    <row r="476" spans="2:5" x14ac:dyDescent="0.2">
      <c r="B476" s="26"/>
      <c r="C476" s="26"/>
      <c r="D476" s="26"/>
      <c r="E476" s="59"/>
    </row>
    <row r="477" spans="2:5" x14ac:dyDescent="0.2">
      <c r="B477" s="26"/>
      <c r="C477" s="26"/>
      <c r="D477" s="26"/>
      <c r="E477" s="59"/>
    </row>
    <row r="478" spans="2:5" x14ac:dyDescent="0.2">
      <c r="B478" s="26"/>
      <c r="C478" s="26"/>
      <c r="D478" s="26"/>
      <c r="E478" s="59"/>
    </row>
    <row r="479" spans="2:5" x14ac:dyDescent="0.2">
      <c r="B479" s="26"/>
      <c r="C479" s="26"/>
      <c r="D479" s="26"/>
      <c r="E479" s="59"/>
    </row>
    <row r="480" spans="2:5" x14ac:dyDescent="0.2">
      <c r="B480" s="26"/>
      <c r="C480" s="26"/>
      <c r="D480" s="26"/>
      <c r="E480" s="59"/>
    </row>
    <row r="481" spans="2:5" x14ac:dyDescent="0.2">
      <c r="B481" s="26"/>
      <c r="C481" s="26"/>
      <c r="D481" s="26"/>
      <c r="E481" s="59"/>
    </row>
    <row r="482" spans="2:5" x14ac:dyDescent="0.2">
      <c r="B482" s="26"/>
      <c r="C482" s="26"/>
      <c r="D482" s="26"/>
      <c r="E482" s="59"/>
    </row>
    <row r="483" spans="2:5" x14ac:dyDescent="0.2">
      <c r="B483" s="26"/>
      <c r="C483" s="26"/>
      <c r="D483" s="26"/>
      <c r="E483" s="59"/>
    </row>
    <row r="484" spans="2:5" x14ac:dyDescent="0.2">
      <c r="B484" s="26"/>
      <c r="C484" s="26"/>
      <c r="D484" s="26"/>
      <c r="E484" s="59"/>
    </row>
    <row r="485" spans="2:5" x14ac:dyDescent="0.2">
      <c r="B485" s="26"/>
      <c r="C485" s="26"/>
      <c r="D485" s="26"/>
      <c r="E485" s="59"/>
    </row>
    <row r="486" spans="2:5" x14ac:dyDescent="0.2">
      <c r="B486" s="26"/>
      <c r="C486" s="26"/>
      <c r="D486" s="26"/>
      <c r="E486" s="59"/>
    </row>
    <row r="487" spans="2:5" x14ac:dyDescent="0.2">
      <c r="B487" s="26"/>
      <c r="C487" s="26"/>
      <c r="D487" s="26"/>
      <c r="E487" s="59"/>
    </row>
    <row r="488" spans="2:5" x14ac:dyDescent="0.2">
      <c r="B488" s="26"/>
      <c r="C488" s="26"/>
      <c r="D488" s="26"/>
      <c r="E488" s="59"/>
    </row>
    <row r="489" spans="2:5" x14ac:dyDescent="0.2">
      <c r="B489" s="26"/>
      <c r="C489" s="26"/>
      <c r="D489" s="26"/>
      <c r="E489" s="59"/>
    </row>
    <row r="490" spans="2:5" x14ac:dyDescent="0.2">
      <c r="B490" s="26"/>
      <c r="C490" s="26"/>
      <c r="D490" s="26"/>
      <c r="E490" s="59"/>
    </row>
    <row r="491" spans="2:5" x14ac:dyDescent="0.2">
      <c r="B491" s="26"/>
      <c r="C491" s="26"/>
      <c r="D491" s="26"/>
      <c r="E491" s="59"/>
    </row>
    <row r="492" spans="2:5" x14ac:dyDescent="0.2">
      <c r="B492" s="26"/>
      <c r="C492" s="26"/>
      <c r="D492" s="26"/>
      <c r="E492" s="59"/>
    </row>
    <row r="493" spans="2:5" x14ac:dyDescent="0.2">
      <c r="B493" s="26"/>
      <c r="C493" s="26"/>
      <c r="D493" s="26"/>
      <c r="E493" s="59"/>
    </row>
    <row r="494" spans="2:5" x14ac:dyDescent="0.2">
      <c r="B494" s="26"/>
      <c r="C494" s="26"/>
      <c r="D494" s="26"/>
      <c r="E494" s="59"/>
    </row>
    <row r="495" spans="2:5" x14ac:dyDescent="0.2">
      <c r="B495" s="26"/>
      <c r="C495" s="26"/>
      <c r="D495" s="26"/>
      <c r="E495" s="59"/>
    </row>
    <row r="496" spans="2:5" x14ac:dyDescent="0.2">
      <c r="B496" s="26"/>
      <c r="C496" s="26"/>
      <c r="D496" s="26"/>
      <c r="E496" s="59"/>
    </row>
    <row r="497" spans="2:5" x14ac:dyDescent="0.2">
      <c r="B497" s="26"/>
      <c r="C497" s="26"/>
      <c r="D497" s="26"/>
      <c r="E497" s="59"/>
    </row>
    <row r="498" spans="2:5" x14ac:dyDescent="0.2">
      <c r="B498" s="26"/>
      <c r="C498" s="26"/>
      <c r="D498" s="26"/>
      <c r="E498" s="59"/>
    </row>
    <row r="499" spans="2:5" x14ac:dyDescent="0.2">
      <c r="B499" s="26"/>
      <c r="C499" s="26"/>
      <c r="D499" s="26"/>
      <c r="E499" s="59"/>
    </row>
    <row r="500" spans="2:5" x14ac:dyDescent="0.2">
      <c r="B500" s="26"/>
      <c r="C500" s="26"/>
      <c r="D500" s="26"/>
      <c r="E500" s="59"/>
    </row>
    <row r="501" spans="2:5" x14ac:dyDescent="0.2">
      <c r="B501" s="26"/>
      <c r="C501" s="26"/>
      <c r="D501" s="26"/>
      <c r="E501" s="59"/>
    </row>
    <row r="502" spans="2:5" x14ac:dyDescent="0.2">
      <c r="B502" s="26"/>
      <c r="C502" s="26"/>
      <c r="D502" s="26"/>
      <c r="E502" s="59"/>
    </row>
    <row r="503" spans="2:5" x14ac:dyDescent="0.2">
      <c r="B503" s="26"/>
      <c r="C503" s="26"/>
      <c r="D503" s="26"/>
      <c r="E503" s="59"/>
    </row>
    <row r="504" spans="2:5" x14ac:dyDescent="0.2">
      <c r="B504" s="26"/>
      <c r="C504" s="26"/>
      <c r="D504" s="26"/>
      <c r="E504" s="59"/>
    </row>
    <row r="505" spans="2:5" x14ac:dyDescent="0.2">
      <c r="B505" s="26"/>
      <c r="C505" s="26"/>
      <c r="D505" s="26"/>
      <c r="E505" s="59"/>
    </row>
    <row r="506" spans="2:5" x14ac:dyDescent="0.2">
      <c r="B506" s="26"/>
      <c r="C506" s="26"/>
      <c r="D506" s="26"/>
      <c r="E506" s="59"/>
    </row>
    <row r="507" spans="2:5" x14ac:dyDescent="0.2">
      <c r="B507" s="26"/>
      <c r="C507" s="26"/>
      <c r="D507" s="26"/>
      <c r="E507" s="59"/>
    </row>
    <row r="508" spans="2:5" x14ac:dyDescent="0.2">
      <c r="B508" s="26"/>
      <c r="C508" s="26"/>
      <c r="D508" s="26"/>
      <c r="E508" s="59"/>
    </row>
    <row r="509" spans="2:5" x14ac:dyDescent="0.2">
      <c r="B509" s="26"/>
      <c r="C509" s="26"/>
      <c r="D509" s="26"/>
      <c r="E509" s="59"/>
    </row>
    <row r="510" spans="2:5" x14ac:dyDescent="0.2">
      <c r="B510" s="26"/>
      <c r="C510" s="26"/>
      <c r="D510" s="26"/>
      <c r="E510" s="59"/>
    </row>
    <row r="511" spans="2:5" x14ac:dyDescent="0.2">
      <c r="B511" s="26"/>
      <c r="C511" s="26"/>
      <c r="D511" s="26"/>
      <c r="E511" s="59"/>
    </row>
    <row r="512" spans="2:5" x14ac:dyDescent="0.2">
      <c r="B512" s="26"/>
      <c r="C512" s="26"/>
      <c r="D512" s="26"/>
      <c r="E512" s="59"/>
    </row>
    <row r="513" spans="2:5" x14ac:dyDescent="0.2">
      <c r="B513" s="26"/>
      <c r="C513" s="26"/>
      <c r="D513" s="26"/>
      <c r="E513" s="59"/>
    </row>
    <row r="514" spans="2:5" x14ac:dyDescent="0.2">
      <c r="B514" s="26"/>
      <c r="C514" s="26"/>
      <c r="D514" s="26"/>
      <c r="E514" s="59"/>
    </row>
    <row r="515" spans="2:5" x14ac:dyDescent="0.2">
      <c r="B515" s="26"/>
      <c r="C515" s="26"/>
      <c r="D515" s="26"/>
      <c r="E515" s="59"/>
    </row>
    <row r="516" spans="2:5" x14ac:dyDescent="0.2">
      <c r="B516" s="26"/>
      <c r="C516" s="26"/>
      <c r="D516" s="26"/>
      <c r="E516" s="59"/>
    </row>
    <row r="517" spans="2:5" x14ac:dyDescent="0.2">
      <c r="B517" s="26"/>
      <c r="C517" s="26"/>
      <c r="D517" s="26"/>
      <c r="E517" s="59"/>
    </row>
    <row r="518" spans="2:5" x14ac:dyDescent="0.2">
      <c r="B518" s="26"/>
      <c r="C518" s="26"/>
      <c r="D518" s="26"/>
      <c r="E518" s="59"/>
    </row>
    <row r="519" spans="2:5" x14ac:dyDescent="0.2">
      <c r="B519" s="26"/>
      <c r="C519" s="26"/>
      <c r="D519" s="26"/>
      <c r="E519" s="59"/>
    </row>
    <row r="520" spans="2:5" x14ac:dyDescent="0.2">
      <c r="B520" s="26"/>
      <c r="C520" s="26"/>
      <c r="D520" s="26"/>
      <c r="E520" s="59"/>
    </row>
    <row r="521" spans="2:5" x14ac:dyDescent="0.2">
      <c r="B521" s="26"/>
      <c r="C521" s="26"/>
      <c r="D521" s="26"/>
      <c r="E521" s="59"/>
    </row>
    <row r="522" spans="2:5" x14ac:dyDescent="0.2">
      <c r="B522" s="26"/>
      <c r="C522" s="26"/>
      <c r="D522" s="26"/>
      <c r="E522" s="59"/>
    </row>
    <row r="523" spans="2:5" x14ac:dyDescent="0.2">
      <c r="B523" s="26"/>
      <c r="C523" s="26"/>
      <c r="D523" s="26"/>
      <c r="E523" s="59"/>
    </row>
    <row r="524" spans="2:5" x14ac:dyDescent="0.2">
      <c r="B524" s="26"/>
      <c r="C524" s="26"/>
      <c r="D524" s="26"/>
      <c r="E524" s="59"/>
    </row>
    <row r="525" spans="2:5" x14ac:dyDescent="0.2">
      <c r="B525" s="26"/>
      <c r="C525" s="26"/>
      <c r="D525" s="26"/>
      <c r="E525" s="59"/>
    </row>
    <row r="526" spans="2:5" x14ac:dyDescent="0.2">
      <c r="B526" s="26"/>
      <c r="C526" s="26"/>
      <c r="D526" s="26"/>
      <c r="E526" s="59"/>
    </row>
    <row r="527" spans="2:5" x14ac:dyDescent="0.2">
      <c r="B527" s="26"/>
      <c r="C527" s="26"/>
      <c r="D527" s="26"/>
      <c r="E527" s="59"/>
    </row>
    <row r="528" spans="2:5" x14ac:dyDescent="0.2">
      <c r="B528" s="26"/>
      <c r="C528" s="26"/>
      <c r="D528" s="26"/>
      <c r="E528" s="59"/>
    </row>
    <row r="529" spans="2:5" x14ac:dyDescent="0.2">
      <c r="B529" s="26"/>
      <c r="C529" s="26"/>
      <c r="D529" s="26"/>
      <c r="E529" s="59"/>
    </row>
    <row r="530" spans="2:5" x14ac:dyDescent="0.2">
      <c r="B530" s="26"/>
      <c r="C530" s="26"/>
      <c r="D530" s="26"/>
      <c r="E530" s="59"/>
    </row>
    <row r="531" spans="2:5" x14ac:dyDescent="0.2">
      <c r="B531" s="26"/>
      <c r="C531" s="26"/>
      <c r="D531" s="26"/>
      <c r="E531" s="59"/>
    </row>
    <row r="532" spans="2:5" x14ac:dyDescent="0.2">
      <c r="B532" s="26"/>
      <c r="C532" s="26"/>
      <c r="D532" s="26"/>
      <c r="E532" s="59"/>
    </row>
    <row r="533" spans="2:5" x14ac:dyDescent="0.2">
      <c r="B533" s="26"/>
      <c r="C533" s="26"/>
      <c r="D533" s="26"/>
      <c r="E533" s="59"/>
    </row>
    <row r="534" spans="2:5" x14ac:dyDescent="0.2">
      <c r="B534" s="26"/>
      <c r="C534" s="26"/>
      <c r="D534" s="26"/>
      <c r="E534" s="59"/>
    </row>
    <row r="535" spans="2:5" x14ac:dyDescent="0.2">
      <c r="B535" s="26"/>
      <c r="C535" s="26"/>
      <c r="D535" s="26"/>
      <c r="E535" s="59"/>
    </row>
    <row r="536" spans="2:5" x14ac:dyDescent="0.2">
      <c r="B536" s="26"/>
      <c r="C536" s="26"/>
      <c r="D536" s="26"/>
      <c r="E536" s="59"/>
    </row>
    <row r="537" spans="2:5" x14ac:dyDescent="0.2">
      <c r="B537" s="26"/>
      <c r="C537" s="26"/>
      <c r="D537" s="26"/>
      <c r="E537" s="59"/>
    </row>
    <row r="538" spans="2:5" x14ac:dyDescent="0.2">
      <c r="B538" s="26"/>
      <c r="C538" s="26"/>
      <c r="D538" s="26"/>
      <c r="E538" s="59"/>
    </row>
    <row r="539" spans="2:5" x14ac:dyDescent="0.2">
      <c r="B539" s="26"/>
      <c r="C539" s="26"/>
      <c r="D539" s="26"/>
      <c r="E539" s="59"/>
    </row>
    <row r="540" spans="2:5" x14ac:dyDescent="0.2">
      <c r="B540" s="26"/>
      <c r="C540" s="26"/>
      <c r="D540" s="26"/>
      <c r="E540" s="59"/>
    </row>
    <row r="541" spans="2:5" x14ac:dyDescent="0.2">
      <c r="B541" s="26"/>
      <c r="C541" s="26"/>
      <c r="D541" s="26"/>
      <c r="E541" s="59"/>
    </row>
    <row r="542" spans="2:5" x14ac:dyDescent="0.2">
      <c r="B542" s="26"/>
      <c r="C542" s="26"/>
      <c r="D542" s="26"/>
      <c r="E542" s="59"/>
    </row>
    <row r="543" spans="2:5" x14ac:dyDescent="0.2">
      <c r="B543" s="26"/>
      <c r="C543" s="26"/>
      <c r="D543" s="26"/>
      <c r="E543" s="59"/>
    </row>
    <row r="544" spans="2:5" x14ac:dyDescent="0.2">
      <c r="B544" s="26"/>
      <c r="C544" s="26"/>
      <c r="D544" s="26"/>
      <c r="E544" s="59"/>
    </row>
  </sheetData>
  <autoFilter ref="B9:I392" xr:uid="{00000000-0009-0000-0000-000004000000}"/>
  <mergeCells count="6">
    <mergeCell ref="F7:I7"/>
    <mergeCell ref="F1:I1"/>
    <mergeCell ref="F2:I2"/>
    <mergeCell ref="F3:I3"/>
    <mergeCell ref="F5:I5"/>
    <mergeCell ref="F6:I6"/>
  </mergeCells>
  <conditionalFormatting sqref="I10:I392">
    <cfRule type="cellIs" priority="5" operator="equal">
      <formula>"Yes"</formula>
    </cfRule>
  </conditionalFormatting>
  <conditionalFormatting sqref="B378:B385">
    <cfRule type="duplicateValues" dxfId="8" priority="3"/>
  </conditionalFormatting>
  <conditionalFormatting sqref="B378:B385">
    <cfRule type="duplicateValues" dxfId="7" priority="4"/>
  </conditionalFormatting>
  <conditionalFormatting sqref="B10:B385">
    <cfRule type="duplicateValues" dxfId="6" priority="2"/>
  </conditionalFormatting>
  <conditionalFormatting sqref="B1:B1048576">
    <cfRule type="duplicateValues" dxfId="5" priority="1"/>
  </conditionalFormatting>
  <pageMargins left="0.7" right="0.7" top="0.75" bottom="0.75" header="0.3" footer="0.51180555555555496"/>
  <pageSetup firstPageNumber="0" fitToHeight="0" orientation="landscape" horizontalDpi="300" verticalDpi="300"/>
  <headerFooter>
    <oddHeader>&amp;L&amp;A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73BDD-069C-4531-AFB9-F252A4359FAE}">
  <sheetPr>
    <tabColor rgb="FFC00000"/>
    <pageSetUpPr fitToPage="1"/>
  </sheetPr>
  <dimension ref="A1:AMJ600"/>
  <sheetViews>
    <sheetView zoomScale="50" zoomScaleNormal="50" workbookViewId="0">
      <pane ySplit="9" topLeftCell="A10" activePane="bottomLeft" state="frozen"/>
      <selection activeCell="O548" sqref="O548"/>
      <selection pane="bottomLeft" activeCell="H10" sqref="H10:H558"/>
    </sheetView>
  </sheetViews>
  <sheetFormatPr defaultColWidth="0" defaultRowHeight="12.75" x14ac:dyDescent="0.2"/>
  <cols>
    <col min="1" max="1" width="10.8984375" style="19" customWidth="1"/>
    <col min="2" max="2" width="124.09765625" style="19" customWidth="1"/>
    <col min="3" max="3" width="54.3984375" style="20" customWidth="1"/>
    <col min="4" max="4" width="29.3984375" style="56" bestFit="1" customWidth="1"/>
    <col min="5" max="6" width="54" style="19" bestFit="1" customWidth="1"/>
    <col min="7" max="7" width="26.69921875" style="19" bestFit="1" customWidth="1"/>
    <col min="8" max="8" width="5.69921875" style="19" bestFit="1" customWidth="1"/>
    <col min="9" max="9" width="6.19921875" style="19" customWidth="1"/>
    <col min="10" max="10" width="9.19921875" style="19" bestFit="1" customWidth="1"/>
    <col min="11" max="11" width="6.19921875" style="19" customWidth="1"/>
    <col min="12" max="1024" width="0" style="19" hidden="1" customWidth="1"/>
    <col min="1025" max="16384" width="6.19921875" style="1" hidden="1"/>
  </cols>
  <sheetData>
    <row r="1" spans="1:10" x14ac:dyDescent="0.2">
      <c r="E1" s="60"/>
      <c r="F1" s="60" t="s">
        <v>1542</v>
      </c>
      <c r="G1" s="56">
        <f>AVERAGE(G10:G554)</f>
        <v>5508.2567132710537</v>
      </c>
    </row>
    <row r="2" spans="1:10" x14ac:dyDescent="0.2">
      <c r="E2" s="60"/>
      <c r="F2" s="60" t="s">
        <v>1543</v>
      </c>
      <c r="G2" s="56">
        <f>_xlfn.STDEV.P(G10:G554)</f>
        <v>12852.832184895429</v>
      </c>
    </row>
    <row r="3" spans="1:10" x14ac:dyDescent="0.2">
      <c r="E3" s="60"/>
      <c r="F3" s="60" t="s">
        <v>1544</v>
      </c>
      <c r="G3" s="56">
        <f>G1+G2</f>
        <v>18361.088898166483</v>
      </c>
    </row>
    <row r="4" spans="1:10" x14ac:dyDescent="0.2">
      <c r="J4" s="61" t="s">
        <v>1551</v>
      </c>
    </row>
    <row r="5" spans="1:10" x14ac:dyDescent="0.2">
      <c r="F5" s="60" t="s">
        <v>1552</v>
      </c>
      <c r="G5" s="59">
        <f>AVERAGEIF(D10:D702,"&lt;=290,000",G10:G702)</f>
        <v>1952.4445198962917</v>
      </c>
      <c r="J5" s="61" t="s">
        <v>1553</v>
      </c>
    </row>
    <row r="6" spans="1:10" x14ac:dyDescent="0.2">
      <c r="A6" s="1"/>
      <c r="B6" s="1"/>
      <c r="F6" s="60" t="s">
        <v>1554</v>
      </c>
      <c r="G6" s="59">
        <f>DSTDEV(A9:G554,7,J5:J6)</f>
        <v>4227.3991432057828</v>
      </c>
      <c r="J6" s="61" t="s">
        <v>1555</v>
      </c>
    </row>
    <row r="7" spans="1:10" x14ac:dyDescent="0.2">
      <c r="F7" s="60" t="s">
        <v>1556</v>
      </c>
      <c r="G7" s="59">
        <f>($G$5+$G$6)*0.7</f>
        <v>4325.8905641714518</v>
      </c>
    </row>
    <row r="8" spans="1:10" x14ac:dyDescent="0.2">
      <c r="B8" s="25" t="str">
        <f>"Hospitals: "&amp;COUNTA(A:A)-1</f>
        <v>Hospitals: 545</v>
      </c>
      <c r="E8" s="1"/>
    </row>
    <row r="9" spans="1:10" ht="38.25" x14ac:dyDescent="0.2">
      <c r="A9" s="68" t="s">
        <v>1</v>
      </c>
      <c r="B9" s="25" t="s">
        <v>2</v>
      </c>
      <c r="C9" s="25" t="s">
        <v>16</v>
      </c>
      <c r="D9" s="25" t="s">
        <v>1553</v>
      </c>
      <c r="E9" s="25" t="s">
        <v>1184</v>
      </c>
      <c r="F9" s="25" t="s">
        <v>1548</v>
      </c>
      <c r="G9" s="25" t="s">
        <v>1549</v>
      </c>
      <c r="H9" s="25" t="s">
        <v>1189</v>
      </c>
    </row>
    <row r="10" spans="1:10" ht="15" x14ac:dyDescent="0.2">
      <c r="A10" s="114" t="s">
        <v>27</v>
      </c>
      <c r="B10" s="28" t="s">
        <v>28</v>
      </c>
      <c r="C10" s="31" t="s">
        <v>33</v>
      </c>
      <c r="D10" s="30">
        <v>8517</v>
      </c>
      <c r="E10" s="30">
        <v>188</v>
      </c>
      <c r="F10" s="30">
        <v>128</v>
      </c>
      <c r="G10" s="30">
        <f>E10-F10</f>
        <v>60</v>
      </c>
      <c r="H10" s="28" t="s">
        <v>36</v>
      </c>
    </row>
    <row r="11" spans="1:10" ht="15" x14ac:dyDescent="0.2">
      <c r="A11" s="114" t="s">
        <v>38</v>
      </c>
      <c r="B11" s="28" t="s">
        <v>39</v>
      </c>
      <c r="C11" s="31" t="s">
        <v>41</v>
      </c>
      <c r="D11" s="30">
        <v>31861</v>
      </c>
      <c r="E11" s="30">
        <v>1219</v>
      </c>
      <c r="F11" s="30">
        <v>416</v>
      </c>
      <c r="G11" s="30">
        <f t="shared" ref="G11:G74" si="0">E11-F11</f>
        <v>803</v>
      </c>
      <c r="H11" s="28" t="s">
        <v>36</v>
      </c>
    </row>
    <row r="12" spans="1:10" ht="15" x14ac:dyDescent="0.2">
      <c r="A12" s="114" t="s">
        <v>42</v>
      </c>
      <c r="B12" s="28" t="s">
        <v>43</v>
      </c>
      <c r="C12" s="31" t="s">
        <v>45</v>
      </c>
      <c r="D12" s="30">
        <v>4092459</v>
      </c>
      <c r="E12" s="30">
        <v>22656</v>
      </c>
      <c r="F12" s="30">
        <v>3636</v>
      </c>
      <c r="G12" s="30">
        <f t="shared" si="0"/>
        <v>19020</v>
      </c>
      <c r="H12" s="28" t="s">
        <v>36</v>
      </c>
    </row>
    <row r="13" spans="1:10" ht="15" x14ac:dyDescent="0.2">
      <c r="A13" s="114" t="s">
        <v>46</v>
      </c>
      <c r="B13" s="28" t="s">
        <v>47</v>
      </c>
      <c r="C13" s="31" t="s">
        <v>45</v>
      </c>
      <c r="D13" s="30">
        <v>4092459</v>
      </c>
      <c r="E13" s="30">
        <v>103163</v>
      </c>
      <c r="F13" s="30">
        <v>19225</v>
      </c>
      <c r="G13" s="30">
        <f t="shared" si="0"/>
        <v>83938</v>
      </c>
      <c r="H13" s="28" t="s">
        <v>36</v>
      </c>
    </row>
    <row r="14" spans="1:10" ht="15" x14ac:dyDescent="0.2">
      <c r="A14" s="114" t="s">
        <v>48</v>
      </c>
      <c r="B14" s="28" t="s">
        <v>49</v>
      </c>
      <c r="C14" s="31" t="s">
        <v>50</v>
      </c>
      <c r="D14" s="30">
        <v>455746</v>
      </c>
      <c r="E14" s="30">
        <v>13607</v>
      </c>
      <c r="F14" s="30">
        <v>2675</v>
      </c>
      <c r="G14" s="30">
        <f t="shared" si="0"/>
        <v>10932</v>
      </c>
      <c r="H14" s="28" t="s">
        <v>36</v>
      </c>
    </row>
    <row r="15" spans="1:10" ht="15" x14ac:dyDescent="0.2">
      <c r="A15" s="114" t="s">
        <v>51</v>
      </c>
      <c r="B15" s="28" t="s">
        <v>52</v>
      </c>
      <c r="C15" s="31" t="s">
        <v>54</v>
      </c>
      <c r="D15" s="30">
        <v>1714773</v>
      </c>
      <c r="E15" s="30">
        <v>24450</v>
      </c>
      <c r="F15" s="30">
        <v>41</v>
      </c>
      <c r="G15" s="30">
        <f t="shared" si="0"/>
        <v>24409</v>
      </c>
      <c r="H15" s="28" t="s">
        <v>36</v>
      </c>
    </row>
    <row r="16" spans="1:10" ht="15" x14ac:dyDescent="0.2">
      <c r="A16" s="114" t="s">
        <v>56</v>
      </c>
      <c r="B16" s="28" t="s">
        <v>52</v>
      </c>
      <c r="C16" s="31" t="s">
        <v>54</v>
      </c>
      <c r="D16" s="30">
        <v>1714773</v>
      </c>
      <c r="E16" s="30">
        <v>17161</v>
      </c>
      <c r="F16" s="30">
        <v>5519</v>
      </c>
      <c r="G16" s="30">
        <f t="shared" si="0"/>
        <v>11642</v>
      </c>
      <c r="H16" s="28" t="s">
        <v>36</v>
      </c>
    </row>
    <row r="17" spans="1:8" ht="15" x14ac:dyDescent="0.2">
      <c r="A17" s="114" t="s">
        <v>59</v>
      </c>
      <c r="B17" s="28" t="s">
        <v>60</v>
      </c>
      <c r="C17" s="31" t="s">
        <v>62</v>
      </c>
      <c r="D17" s="30">
        <v>2368139</v>
      </c>
      <c r="E17" s="30">
        <v>26163</v>
      </c>
      <c r="F17" s="30">
        <v>5641</v>
      </c>
      <c r="G17" s="30">
        <f t="shared" si="0"/>
        <v>20522</v>
      </c>
      <c r="H17" s="28" t="s">
        <v>36</v>
      </c>
    </row>
    <row r="18" spans="1:8" ht="15" x14ac:dyDescent="0.2">
      <c r="A18" s="114" t="s">
        <v>63</v>
      </c>
      <c r="B18" s="28" t="s">
        <v>64</v>
      </c>
      <c r="C18" s="31" t="s">
        <v>45</v>
      </c>
      <c r="D18" s="30">
        <v>4092459</v>
      </c>
      <c r="E18" s="30">
        <v>21425</v>
      </c>
      <c r="F18" s="30">
        <v>3740</v>
      </c>
      <c r="G18" s="30">
        <f t="shared" si="0"/>
        <v>17685</v>
      </c>
      <c r="H18" s="28" t="s">
        <v>36</v>
      </c>
    </row>
    <row r="19" spans="1:8" ht="15" x14ac:dyDescent="0.2">
      <c r="A19" s="114" t="s">
        <v>65</v>
      </c>
      <c r="B19" s="28" t="s">
        <v>66</v>
      </c>
      <c r="C19" s="31" t="s">
        <v>62</v>
      </c>
      <c r="D19" s="30">
        <v>2368139</v>
      </c>
      <c r="E19" s="30">
        <v>44690</v>
      </c>
      <c r="F19" s="30">
        <v>6036</v>
      </c>
      <c r="G19" s="30">
        <f t="shared" si="0"/>
        <v>38654</v>
      </c>
      <c r="H19" s="28" t="s">
        <v>36</v>
      </c>
    </row>
    <row r="20" spans="1:8" ht="15" x14ac:dyDescent="0.2">
      <c r="A20" s="114" t="s">
        <v>68</v>
      </c>
      <c r="B20" s="28" t="s">
        <v>69</v>
      </c>
      <c r="C20" s="31" t="s">
        <v>71</v>
      </c>
      <c r="D20" s="30">
        <v>406220</v>
      </c>
      <c r="E20" s="30">
        <v>16538</v>
      </c>
      <c r="F20" s="30">
        <v>5039</v>
      </c>
      <c r="G20" s="30">
        <f t="shared" si="0"/>
        <v>11499</v>
      </c>
      <c r="H20" s="28" t="s">
        <v>36</v>
      </c>
    </row>
    <row r="21" spans="1:8" ht="15" x14ac:dyDescent="0.2">
      <c r="A21" s="114" t="s">
        <v>72</v>
      </c>
      <c r="B21" s="28" t="s">
        <v>73</v>
      </c>
      <c r="C21" s="31" t="s">
        <v>74</v>
      </c>
      <c r="D21" s="30">
        <v>1809034</v>
      </c>
      <c r="E21" s="30">
        <v>29330</v>
      </c>
      <c r="F21" s="30">
        <v>4742</v>
      </c>
      <c r="G21" s="30">
        <f t="shared" si="0"/>
        <v>24588</v>
      </c>
      <c r="H21" s="28" t="s">
        <v>36</v>
      </c>
    </row>
    <row r="22" spans="1:8" ht="15" x14ac:dyDescent="0.2">
      <c r="A22" s="114" t="s">
        <v>75</v>
      </c>
      <c r="B22" s="28" t="s">
        <v>76</v>
      </c>
      <c r="C22" s="31" t="s">
        <v>77</v>
      </c>
      <c r="D22" s="30">
        <v>422679</v>
      </c>
      <c r="E22" s="30">
        <v>5128</v>
      </c>
      <c r="F22" s="30">
        <v>1236</v>
      </c>
      <c r="G22" s="30">
        <f t="shared" si="0"/>
        <v>3892</v>
      </c>
      <c r="H22" s="28" t="s">
        <v>36</v>
      </c>
    </row>
    <row r="23" spans="1:8" ht="15" x14ac:dyDescent="0.2">
      <c r="A23" s="114" t="s">
        <v>78</v>
      </c>
      <c r="B23" s="28" t="s">
        <v>79</v>
      </c>
      <c r="C23" s="31" t="s">
        <v>81</v>
      </c>
      <c r="D23" s="30">
        <v>78337</v>
      </c>
      <c r="E23" s="30">
        <v>6988</v>
      </c>
      <c r="F23" s="30">
        <v>1575</v>
      </c>
      <c r="G23" s="30">
        <f t="shared" si="0"/>
        <v>5413</v>
      </c>
      <c r="H23" s="28" t="s">
        <v>36</v>
      </c>
    </row>
    <row r="24" spans="1:8" ht="15" x14ac:dyDescent="0.2">
      <c r="A24" s="114" t="s">
        <v>82</v>
      </c>
      <c r="B24" s="28" t="s">
        <v>83</v>
      </c>
      <c r="C24" s="31" t="s">
        <v>85</v>
      </c>
      <c r="D24" s="30">
        <v>662614</v>
      </c>
      <c r="E24" s="30">
        <v>9064</v>
      </c>
      <c r="F24" s="30">
        <v>1782</v>
      </c>
      <c r="G24" s="30">
        <f t="shared" si="0"/>
        <v>7282</v>
      </c>
      <c r="H24" s="28" t="s">
        <v>36</v>
      </c>
    </row>
    <row r="25" spans="1:8" ht="15" x14ac:dyDescent="0.2">
      <c r="A25" s="114" t="s">
        <v>87</v>
      </c>
      <c r="B25" s="28" t="s">
        <v>88</v>
      </c>
      <c r="C25" s="31" t="s">
        <v>90</v>
      </c>
      <c r="D25" s="30">
        <v>340223</v>
      </c>
      <c r="E25" s="30">
        <v>31873</v>
      </c>
      <c r="F25" s="30">
        <v>3638</v>
      </c>
      <c r="G25" s="30">
        <f t="shared" si="0"/>
        <v>28235</v>
      </c>
      <c r="H25" s="28" t="s">
        <v>36</v>
      </c>
    </row>
    <row r="26" spans="1:8" ht="15" x14ac:dyDescent="0.2">
      <c r="A26" s="114" t="s">
        <v>91</v>
      </c>
      <c r="B26" s="28" t="s">
        <v>92</v>
      </c>
      <c r="C26" s="31" t="s">
        <v>93</v>
      </c>
      <c r="D26" s="30">
        <v>92565</v>
      </c>
      <c r="E26" s="30">
        <v>16411</v>
      </c>
      <c r="F26" s="30">
        <v>2707</v>
      </c>
      <c r="G26" s="30">
        <f t="shared" si="0"/>
        <v>13704</v>
      </c>
      <c r="H26" s="28" t="s">
        <v>36</v>
      </c>
    </row>
    <row r="27" spans="1:8" ht="15" x14ac:dyDescent="0.2">
      <c r="A27" s="114" t="s">
        <v>94</v>
      </c>
      <c r="B27" s="28" t="s">
        <v>95</v>
      </c>
      <c r="C27" s="31" t="s">
        <v>45</v>
      </c>
      <c r="D27" s="30">
        <v>4092459</v>
      </c>
      <c r="E27" s="30">
        <v>193</v>
      </c>
      <c r="F27" s="30">
        <v>87</v>
      </c>
      <c r="G27" s="30">
        <f t="shared" si="0"/>
        <v>106</v>
      </c>
      <c r="H27" s="28" t="s">
        <v>36</v>
      </c>
    </row>
    <row r="28" spans="1:8" ht="15" x14ac:dyDescent="0.2">
      <c r="A28" s="114" t="s">
        <v>96</v>
      </c>
      <c r="B28" s="28" t="s">
        <v>97</v>
      </c>
      <c r="C28" s="31" t="s">
        <v>62</v>
      </c>
      <c r="D28" s="30">
        <v>2368139</v>
      </c>
      <c r="E28" s="30">
        <v>6365</v>
      </c>
      <c r="F28" s="30">
        <v>634</v>
      </c>
      <c r="G28" s="30">
        <f t="shared" si="0"/>
        <v>5731</v>
      </c>
      <c r="H28" s="28" t="s">
        <v>36</v>
      </c>
    </row>
    <row r="29" spans="1:8" ht="15" x14ac:dyDescent="0.2">
      <c r="A29" s="114" t="s">
        <v>98</v>
      </c>
      <c r="B29" s="28" t="s">
        <v>99</v>
      </c>
      <c r="C29" s="31" t="s">
        <v>45</v>
      </c>
      <c r="D29" s="30">
        <v>4092459</v>
      </c>
      <c r="E29" s="30">
        <v>76</v>
      </c>
      <c r="F29" s="30">
        <v>53</v>
      </c>
      <c r="G29" s="30">
        <f t="shared" si="0"/>
        <v>23</v>
      </c>
      <c r="H29" s="28" t="s">
        <v>36</v>
      </c>
    </row>
    <row r="30" spans="1:8" ht="15" x14ac:dyDescent="0.2">
      <c r="A30" s="114" t="s">
        <v>100</v>
      </c>
      <c r="B30" s="28" t="s">
        <v>101</v>
      </c>
      <c r="C30" s="31" t="s">
        <v>103</v>
      </c>
      <c r="D30" s="30">
        <v>782341</v>
      </c>
      <c r="E30" s="30">
        <v>1775</v>
      </c>
      <c r="F30" s="30">
        <v>411</v>
      </c>
      <c r="G30" s="30">
        <f t="shared" si="0"/>
        <v>1364</v>
      </c>
      <c r="H30" s="28" t="s">
        <v>36</v>
      </c>
    </row>
    <row r="31" spans="1:8" ht="15" x14ac:dyDescent="0.2">
      <c r="A31" s="114" t="s">
        <v>104</v>
      </c>
      <c r="B31" s="28" t="s">
        <v>105</v>
      </c>
      <c r="C31" s="31" t="s">
        <v>107</v>
      </c>
      <c r="D31" s="30">
        <v>313166</v>
      </c>
      <c r="E31" s="30">
        <v>70</v>
      </c>
      <c r="F31" s="30">
        <v>0</v>
      </c>
      <c r="G31" s="30">
        <f t="shared" si="0"/>
        <v>70</v>
      </c>
      <c r="H31" s="28" t="s">
        <v>36</v>
      </c>
    </row>
    <row r="32" spans="1:8" ht="15" x14ac:dyDescent="0.2">
      <c r="A32" s="114" t="s">
        <v>108</v>
      </c>
      <c r="B32" s="28" t="s">
        <v>109</v>
      </c>
      <c r="C32" s="31" t="s">
        <v>111</v>
      </c>
      <c r="D32" s="30">
        <v>10501</v>
      </c>
      <c r="E32" s="30">
        <v>149</v>
      </c>
      <c r="F32" s="30">
        <v>119</v>
      </c>
      <c r="G32" s="30">
        <f t="shared" si="0"/>
        <v>30</v>
      </c>
      <c r="H32" s="28" t="s">
        <v>36</v>
      </c>
    </row>
    <row r="33" spans="1:8" ht="15" x14ac:dyDescent="0.2">
      <c r="A33" s="114" t="s">
        <v>112</v>
      </c>
      <c r="B33" s="28" t="s">
        <v>113</v>
      </c>
      <c r="C33" s="31" t="s">
        <v>115</v>
      </c>
      <c r="D33" s="30">
        <v>13664</v>
      </c>
      <c r="E33" s="30">
        <v>36</v>
      </c>
      <c r="F33" s="30">
        <v>22</v>
      </c>
      <c r="G33" s="30">
        <f t="shared" si="0"/>
        <v>14</v>
      </c>
      <c r="H33" s="28" t="s">
        <v>36</v>
      </c>
    </row>
    <row r="34" spans="1:8" ht="15" x14ac:dyDescent="0.2">
      <c r="A34" s="114" t="s">
        <v>116</v>
      </c>
      <c r="B34" s="28" t="s">
        <v>117</v>
      </c>
      <c r="C34" s="31" t="s">
        <v>118</v>
      </c>
      <c r="D34" s="30">
        <v>7383</v>
      </c>
      <c r="E34" s="30">
        <v>31</v>
      </c>
      <c r="F34" s="30">
        <v>17</v>
      </c>
      <c r="G34" s="30">
        <f t="shared" si="0"/>
        <v>14</v>
      </c>
      <c r="H34" s="28" t="s">
        <v>36</v>
      </c>
    </row>
    <row r="35" spans="1:8" ht="15" x14ac:dyDescent="0.2">
      <c r="A35" s="114" t="s">
        <v>119</v>
      </c>
      <c r="B35" s="28" t="s">
        <v>120</v>
      </c>
      <c r="C35" s="31" t="s">
        <v>121</v>
      </c>
      <c r="D35" s="30">
        <v>1490</v>
      </c>
      <c r="E35" s="30">
        <v>58</v>
      </c>
      <c r="F35" s="30">
        <v>42</v>
      </c>
      <c r="G35" s="30">
        <f t="shared" si="0"/>
        <v>16</v>
      </c>
      <c r="H35" s="28" t="s">
        <v>36</v>
      </c>
    </row>
    <row r="36" spans="1:8" ht="15" x14ac:dyDescent="0.2">
      <c r="A36" s="114" t="s">
        <v>122</v>
      </c>
      <c r="B36" s="28" t="s">
        <v>123</v>
      </c>
      <c r="C36" s="31" t="s">
        <v>125</v>
      </c>
      <c r="D36" s="30">
        <v>35096</v>
      </c>
      <c r="E36" s="30">
        <v>27</v>
      </c>
      <c r="F36" s="30">
        <v>8</v>
      </c>
      <c r="G36" s="30">
        <f t="shared" si="0"/>
        <v>19</v>
      </c>
      <c r="H36" s="28" t="s">
        <v>36</v>
      </c>
    </row>
    <row r="37" spans="1:8" ht="15" x14ac:dyDescent="0.2">
      <c r="A37" s="114" t="s">
        <v>126</v>
      </c>
      <c r="B37" s="28" t="s">
        <v>127</v>
      </c>
      <c r="C37" s="31" t="s">
        <v>74</v>
      </c>
      <c r="D37" s="30">
        <v>1809034</v>
      </c>
      <c r="E37" s="30">
        <v>48903</v>
      </c>
      <c r="F37" s="30">
        <v>386</v>
      </c>
      <c r="G37" s="30">
        <f t="shared" si="0"/>
        <v>48517</v>
      </c>
      <c r="H37" s="28" t="s">
        <v>36</v>
      </c>
    </row>
    <row r="38" spans="1:8" ht="15" x14ac:dyDescent="0.2">
      <c r="A38" s="114" t="s">
        <v>128</v>
      </c>
      <c r="B38" s="28" t="s">
        <v>129</v>
      </c>
      <c r="C38" s="31" t="s">
        <v>45</v>
      </c>
      <c r="D38" s="30">
        <v>4092459</v>
      </c>
      <c r="E38" s="30">
        <v>4815</v>
      </c>
      <c r="F38" s="30">
        <v>180</v>
      </c>
      <c r="G38" s="30">
        <f t="shared" si="0"/>
        <v>4635</v>
      </c>
      <c r="H38" s="28" t="s">
        <v>36</v>
      </c>
    </row>
    <row r="39" spans="1:8" ht="15" x14ac:dyDescent="0.2">
      <c r="A39" s="114" t="s">
        <v>132</v>
      </c>
      <c r="B39" s="28" t="s">
        <v>133</v>
      </c>
      <c r="C39" s="31" t="s">
        <v>74</v>
      </c>
      <c r="D39" s="30">
        <v>1809034</v>
      </c>
      <c r="E39" s="30">
        <v>13804</v>
      </c>
      <c r="F39" s="30">
        <v>241</v>
      </c>
      <c r="G39" s="30">
        <f t="shared" si="0"/>
        <v>13563</v>
      </c>
      <c r="H39" s="28" t="s">
        <v>36</v>
      </c>
    </row>
    <row r="40" spans="1:8" ht="15" x14ac:dyDescent="0.2">
      <c r="A40" s="114" t="s">
        <v>135</v>
      </c>
      <c r="B40" s="28" t="s">
        <v>136</v>
      </c>
      <c r="C40" s="31" t="s">
        <v>137</v>
      </c>
      <c r="D40" s="30">
        <v>1024266</v>
      </c>
      <c r="E40" s="30">
        <v>2179</v>
      </c>
      <c r="F40" s="30">
        <v>0</v>
      </c>
      <c r="G40" s="30">
        <f t="shared" si="0"/>
        <v>2179</v>
      </c>
      <c r="H40" s="28" t="s">
        <v>36</v>
      </c>
    </row>
    <row r="41" spans="1:8" ht="15" x14ac:dyDescent="0.2">
      <c r="A41" s="114" t="s">
        <v>138</v>
      </c>
      <c r="B41" s="28" t="s">
        <v>139</v>
      </c>
      <c r="C41" s="31" t="s">
        <v>140</v>
      </c>
      <c r="D41" s="30">
        <v>13535</v>
      </c>
      <c r="E41" s="30">
        <v>6533</v>
      </c>
      <c r="F41" s="30">
        <v>0</v>
      </c>
      <c r="G41" s="30">
        <f t="shared" si="0"/>
        <v>6533</v>
      </c>
      <c r="H41" s="28" t="s">
        <v>36</v>
      </c>
    </row>
    <row r="42" spans="1:8" ht="15" x14ac:dyDescent="0.2">
      <c r="A42" s="114" t="s">
        <v>141</v>
      </c>
      <c r="B42" s="28" t="s">
        <v>142</v>
      </c>
      <c r="C42" s="31" t="s">
        <v>140</v>
      </c>
      <c r="D42" s="30">
        <v>13535</v>
      </c>
      <c r="E42" s="30">
        <v>2238</v>
      </c>
      <c r="F42" s="30">
        <v>0</v>
      </c>
      <c r="G42" s="30">
        <f t="shared" si="0"/>
        <v>2238</v>
      </c>
      <c r="H42" s="28" t="s">
        <v>36</v>
      </c>
    </row>
    <row r="43" spans="1:8" ht="15" x14ac:dyDescent="0.2">
      <c r="A43" s="114" t="s">
        <v>143</v>
      </c>
      <c r="B43" s="28" t="s">
        <v>144</v>
      </c>
      <c r="C43" s="31" t="s">
        <v>45</v>
      </c>
      <c r="D43" s="30">
        <v>4092459</v>
      </c>
      <c r="E43" s="30">
        <v>15486</v>
      </c>
      <c r="F43" s="30">
        <v>215</v>
      </c>
      <c r="G43" s="30">
        <f t="shared" si="0"/>
        <v>15271</v>
      </c>
      <c r="H43" s="28" t="s">
        <v>36</v>
      </c>
    </row>
    <row r="44" spans="1:8" ht="15" x14ac:dyDescent="0.2">
      <c r="A44" s="114" t="s">
        <v>145</v>
      </c>
      <c r="B44" s="28" t="s">
        <v>146</v>
      </c>
      <c r="C44" s="31" t="s">
        <v>148</v>
      </c>
      <c r="D44" s="30">
        <v>310235</v>
      </c>
      <c r="E44" s="30">
        <v>8635</v>
      </c>
      <c r="F44" s="30">
        <v>13</v>
      </c>
      <c r="G44" s="30">
        <f t="shared" si="0"/>
        <v>8622</v>
      </c>
      <c r="H44" s="28" t="s">
        <v>36</v>
      </c>
    </row>
    <row r="45" spans="1:8" ht="15" x14ac:dyDescent="0.2">
      <c r="A45" s="114" t="s">
        <v>149</v>
      </c>
      <c r="B45" s="28" t="s">
        <v>150</v>
      </c>
      <c r="C45" s="31" t="s">
        <v>71</v>
      </c>
      <c r="D45" s="30">
        <v>406220</v>
      </c>
      <c r="E45" s="30">
        <v>1298</v>
      </c>
      <c r="F45" s="30">
        <v>128</v>
      </c>
      <c r="G45" s="30">
        <f t="shared" si="0"/>
        <v>1170</v>
      </c>
      <c r="H45" s="28" t="s">
        <v>36</v>
      </c>
    </row>
    <row r="46" spans="1:8" ht="15" x14ac:dyDescent="0.2">
      <c r="A46" s="114" t="s">
        <v>151</v>
      </c>
      <c r="B46" s="28" t="s">
        <v>152</v>
      </c>
      <c r="C46" s="31" t="s">
        <v>54</v>
      </c>
      <c r="D46" s="30">
        <v>1714773</v>
      </c>
      <c r="E46" s="30">
        <v>21857</v>
      </c>
      <c r="F46" s="30">
        <v>204</v>
      </c>
      <c r="G46" s="30">
        <f t="shared" si="0"/>
        <v>21653</v>
      </c>
      <c r="H46" s="28" t="s">
        <v>36</v>
      </c>
    </row>
    <row r="47" spans="1:8" ht="15" x14ac:dyDescent="0.2">
      <c r="A47" s="114" t="s">
        <v>153</v>
      </c>
      <c r="B47" s="28" t="s">
        <v>154</v>
      </c>
      <c r="C47" s="31" t="s">
        <v>155</v>
      </c>
      <c r="D47" s="30">
        <v>28417</v>
      </c>
      <c r="E47" s="30">
        <v>54</v>
      </c>
      <c r="F47" s="30">
        <v>27</v>
      </c>
      <c r="G47" s="30">
        <f t="shared" si="0"/>
        <v>27</v>
      </c>
      <c r="H47" s="28" t="s">
        <v>36</v>
      </c>
    </row>
    <row r="48" spans="1:8" ht="15" x14ac:dyDescent="0.2">
      <c r="A48" s="114" t="s">
        <v>156</v>
      </c>
      <c r="B48" s="28" t="s">
        <v>157</v>
      </c>
      <c r="C48" s="31" t="s">
        <v>158</v>
      </c>
      <c r="D48" s="30">
        <v>1641</v>
      </c>
      <c r="E48" s="30">
        <v>6</v>
      </c>
      <c r="F48" s="30">
        <v>6</v>
      </c>
      <c r="G48" s="30">
        <f t="shared" si="0"/>
        <v>0</v>
      </c>
      <c r="H48" s="28" t="s">
        <v>36</v>
      </c>
    </row>
    <row r="49" spans="1:8" ht="15" x14ac:dyDescent="0.2">
      <c r="A49" s="114" t="s">
        <v>159</v>
      </c>
      <c r="B49" s="28" t="s">
        <v>160</v>
      </c>
      <c r="C49" s="31" t="s">
        <v>161</v>
      </c>
      <c r="D49" s="30">
        <v>4087</v>
      </c>
      <c r="E49" s="30">
        <v>43</v>
      </c>
      <c r="F49" s="30">
        <v>41</v>
      </c>
      <c r="G49" s="30">
        <f t="shared" si="0"/>
        <v>2</v>
      </c>
      <c r="H49" s="28" t="s">
        <v>36</v>
      </c>
    </row>
    <row r="50" spans="1:8" ht="15" x14ac:dyDescent="0.2">
      <c r="A50" s="114" t="s">
        <v>162</v>
      </c>
      <c r="B50" s="28" t="s">
        <v>163</v>
      </c>
      <c r="C50" s="31" t="s">
        <v>165</v>
      </c>
      <c r="D50" s="30">
        <v>291309</v>
      </c>
      <c r="E50" s="30">
        <v>49992</v>
      </c>
      <c r="F50" s="30">
        <v>4822</v>
      </c>
      <c r="G50" s="30">
        <f t="shared" si="0"/>
        <v>45170</v>
      </c>
      <c r="H50" s="28" t="s">
        <v>36</v>
      </c>
    </row>
    <row r="51" spans="1:8" ht="15" x14ac:dyDescent="0.2">
      <c r="A51" s="114" t="s">
        <v>166</v>
      </c>
      <c r="B51" s="28" t="s">
        <v>167</v>
      </c>
      <c r="C51" s="31" t="s">
        <v>74</v>
      </c>
      <c r="D51" s="30">
        <v>1809034</v>
      </c>
      <c r="E51" s="30">
        <v>4025</v>
      </c>
      <c r="F51" s="30">
        <v>2055</v>
      </c>
      <c r="G51" s="30">
        <f t="shared" si="0"/>
        <v>1970</v>
      </c>
      <c r="H51" s="28" t="s">
        <v>36</v>
      </c>
    </row>
    <row r="52" spans="1:8" ht="15" x14ac:dyDescent="0.2">
      <c r="A52" s="114" t="s">
        <v>168</v>
      </c>
      <c r="B52" s="28" t="s">
        <v>169</v>
      </c>
      <c r="C52" s="31" t="s">
        <v>170</v>
      </c>
      <c r="D52" s="30">
        <v>209714</v>
      </c>
      <c r="E52" s="30">
        <v>26057</v>
      </c>
      <c r="F52" s="30">
        <v>5443</v>
      </c>
      <c r="G52" s="30">
        <f t="shared" si="0"/>
        <v>20614</v>
      </c>
      <c r="H52" s="28" t="s">
        <v>36</v>
      </c>
    </row>
    <row r="53" spans="1:8" ht="15" x14ac:dyDescent="0.2">
      <c r="A53" s="114" t="s">
        <v>171</v>
      </c>
      <c r="B53" s="28" t="s">
        <v>172</v>
      </c>
      <c r="C53" s="31" t="s">
        <v>174</v>
      </c>
      <c r="D53" s="30">
        <v>800647</v>
      </c>
      <c r="E53" s="30">
        <v>37736</v>
      </c>
      <c r="F53" s="30">
        <v>8021</v>
      </c>
      <c r="G53" s="30">
        <f t="shared" si="0"/>
        <v>29715</v>
      </c>
      <c r="H53" s="28" t="s">
        <v>36</v>
      </c>
    </row>
    <row r="54" spans="1:8" ht="15" x14ac:dyDescent="0.2">
      <c r="A54" s="114" t="s">
        <v>175</v>
      </c>
      <c r="B54" s="28" t="s">
        <v>176</v>
      </c>
      <c r="C54" s="31" t="s">
        <v>178</v>
      </c>
      <c r="D54" s="30">
        <v>774769</v>
      </c>
      <c r="E54" s="30">
        <v>54243</v>
      </c>
      <c r="F54" s="30">
        <v>18581</v>
      </c>
      <c r="G54" s="30">
        <f t="shared" si="0"/>
        <v>35662</v>
      </c>
      <c r="H54" s="28" t="s">
        <v>36</v>
      </c>
    </row>
    <row r="55" spans="1:8" ht="15" x14ac:dyDescent="0.2">
      <c r="A55" s="114" t="s">
        <v>179</v>
      </c>
      <c r="B55" s="28" t="s">
        <v>180</v>
      </c>
      <c r="C55" s="31" t="s">
        <v>181</v>
      </c>
      <c r="D55" s="30">
        <v>5613</v>
      </c>
      <c r="E55" s="30">
        <v>68</v>
      </c>
      <c r="F55" s="30">
        <v>63</v>
      </c>
      <c r="G55" s="30">
        <f t="shared" si="0"/>
        <v>5</v>
      </c>
      <c r="H55" s="28" t="s">
        <v>36</v>
      </c>
    </row>
    <row r="56" spans="1:8" ht="15" x14ac:dyDescent="0.2">
      <c r="A56" s="114" t="s">
        <v>182</v>
      </c>
      <c r="B56" s="28" t="s">
        <v>183</v>
      </c>
      <c r="C56" s="31" t="s">
        <v>184</v>
      </c>
      <c r="D56" s="30">
        <v>86793</v>
      </c>
      <c r="E56" s="30">
        <v>9320</v>
      </c>
      <c r="F56" s="30">
        <v>2852</v>
      </c>
      <c r="G56" s="30">
        <f t="shared" si="0"/>
        <v>6468</v>
      </c>
      <c r="H56" s="28" t="s">
        <v>36</v>
      </c>
    </row>
    <row r="57" spans="1:8" ht="15" x14ac:dyDescent="0.2">
      <c r="A57" s="114" t="s">
        <v>185</v>
      </c>
      <c r="B57" s="28" t="s">
        <v>186</v>
      </c>
      <c r="C57" s="31" t="s">
        <v>148</v>
      </c>
      <c r="D57" s="30">
        <v>310235</v>
      </c>
      <c r="E57" s="30">
        <v>7764</v>
      </c>
      <c r="F57" s="30">
        <v>1191</v>
      </c>
      <c r="G57" s="30">
        <f t="shared" si="0"/>
        <v>6573</v>
      </c>
      <c r="H57" s="28" t="s">
        <v>36</v>
      </c>
    </row>
    <row r="58" spans="1:8" ht="15" x14ac:dyDescent="0.2">
      <c r="A58" s="114" t="s">
        <v>188</v>
      </c>
      <c r="B58" s="28" t="s">
        <v>189</v>
      </c>
      <c r="C58" s="31" t="s">
        <v>191</v>
      </c>
      <c r="D58" s="30">
        <v>17526</v>
      </c>
      <c r="E58" s="30">
        <v>760</v>
      </c>
      <c r="F58" s="30">
        <v>54</v>
      </c>
      <c r="G58" s="30">
        <f t="shared" si="0"/>
        <v>706</v>
      </c>
      <c r="H58" s="28" t="s">
        <v>36</v>
      </c>
    </row>
    <row r="59" spans="1:8" ht="15" x14ac:dyDescent="0.2">
      <c r="A59" s="114" t="s">
        <v>192</v>
      </c>
      <c r="B59" s="28" t="s">
        <v>190</v>
      </c>
      <c r="C59" s="31" t="s">
        <v>194</v>
      </c>
      <c r="D59" s="30">
        <v>21904</v>
      </c>
      <c r="E59" s="30">
        <v>611</v>
      </c>
      <c r="F59" s="30">
        <v>53</v>
      </c>
      <c r="G59" s="30">
        <f t="shared" si="0"/>
        <v>558</v>
      </c>
      <c r="H59" s="28" t="s">
        <v>36</v>
      </c>
    </row>
    <row r="60" spans="1:8" ht="15" x14ac:dyDescent="0.2">
      <c r="A60" s="114" t="s">
        <v>195</v>
      </c>
      <c r="B60" s="28" t="s">
        <v>196</v>
      </c>
      <c r="C60" s="31" t="s">
        <v>197</v>
      </c>
      <c r="D60" s="30">
        <v>10752</v>
      </c>
      <c r="E60" s="30">
        <v>41</v>
      </c>
      <c r="F60" s="30">
        <v>30</v>
      </c>
      <c r="G60" s="30">
        <f t="shared" si="0"/>
        <v>11</v>
      </c>
      <c r="H60" s="28" t="s">
        <v>36</v>
      </c>
    </row>
    <row r="61" spans="1:8" ht="15" x14ac:dyDescent="0.2">
      <c r="A61" s="114" t="s">
        <v>198</v>
      </c>
      <c r="B61" s="28" t="s">
        <v>199</v>
      </c>
      <c r="C61" s="31" t="s">
        <v>201</v>
      </c>
      <c r="D61" s="30">
        <v>103350</v>
      </c>
      <c r="E61" s="30">
        <v>390</v>
      </c>
      <c r="F61" s="30">
        <v>198</v>
      </c>
      <c r="G61" s="30">
        <f t="shared" si="0"/>
        <v>192</v>
      </c>
      <c r="H61" s="28" t="s">
        <v>36</v>
      </c>
    </row>
    <row r="62" spans="1:8" ht="15" x14ac:dyDescent="0.2">
      <c r="A62" s="114" t="s">
        <v>202</v>
      </c>
      <c r="B62" s="28" t="s">
        <v>203</v>
      </c>
      <c r="C62" s="31" t="s">
        <v>204</v>
      </c>
      <c r="D62" s="30">
        <v>6059</v>
      </c>
      <c r="E62" s="30">
        <v>0</v>
      </c>
      <c r="F62" s="30">
        <v>0</v>
      </c>
      <c r="G62" s="30">
        <f t="shared" si="0"/>
        <v>0</v>
      </c>
      <c r="H62" s="28" t="s">
        <v>36</v>
      </c>
    </row>
    <row r="63" spans="1:8" ht="15" x14ac:dyDescent="0.2">
      <c r="A63" s="114" t="s">
        <v>205</v>
      </c>
      <c r="B63" s="28" t="s">
        <v>206</v>
      </c>
      <c r="C63" s="31" t="s">
        <v>207</v>
      </c>
      <c r="D63" s="30">
        <v>252273</v>
      </c>
      <c r="E63" s="30">
        <v>16244</v>
      </c>
      <c r="F63" s="30">
        <v>2850</v>
      </c>
      <c r="G63" s="30">
        <f t="shared" si="0"/>
        <v>13394</v>
      </c>
      <c r="H63" s="28" t="s">
        <v>36</v>
      </c>
    </row>
    <row r="64" spans="1:8" ht="15" x14ac:dyDescent="0.2">
      <c r="A64" s="114" t="s">
        <v>208</v>
      </c>
      <c r="B64" s="28" t="s">
        <v>209</v>
      </c>
      <c r="C64" s="31" t="s">
        <v>211</v>
      </c>
      <c r="D64" s="30">
        <v>42750</v>
      </c>
      <c r="E64" s="30">
        <v>139</v>
      </c>
      <c r="F64" s="30">
        <v>35</v>
      </c>
      <c r="G64" s="30">
        <f t="shared" si="0"/>
        <v>104</v>
      </c>
      <c r="H64" s="28" t="s">
        <v>36</v>
      </c>
    </row>
    <row r="65" spans="1:8" ht="15" x14ac:dyDescent="0.2">
      <c r="A65" s="114" t="s">
        <v>212</v>
      </c>
      <c r="B65" s="28" t="s">
        <v>213</v>
      </c>
      <c r="C65" s="31" t="s">
        <v>215</v>
      </c>
      <c r="D65" s="30">
        <v>3127</v>
      </c>
      <c r="E65" s="30">
        <v>0</v>
      </c>
      <c r="F65" s="30">
        <v>0</v>
      </c>
      <c r="G65" s="30">
        <f t="shared" si="0"/>
        <v>0</v>
      </c>
      <c r="H65" s="28" t="s">
        <v>36</v>
      </c>
    </row>
    <row r="66" spans="1:8" ht="15" x14ac:dyDescent="0.2">
      <c r="A66" s="114" t="s">
        <v>216</v>
      </c>
      <c r="B66" s="28" t="s">
        <v>209</v>
      </c>
      <c r="C66" s="31" t="s">
        <v>218</v>
      </c>
      <c r="D66" s="30">
        <v>38066</v>
      </c>
      <c r="E66" s="30">
        <v>289</v>
      </c>
      <c r="F66" s="30">
        <v>97</v>
      </c>
      <c r="G66" s="30">
        <f t="shared" si="0"/>
        <v>192</v>
      </c>
      <c r="H66" s="28" t="s">
        <v>36</v>
      </c>
    </row>
    <row r="67" spans="1:8" ht="15" x14ac:dyDescent="0.2">
      <c r="A67" s="114" t="s">
        <v>219</v>
      </c>
      <c r="B67" s="28" t="s">
        <v>220</v>
      </c>
      <c r="C67" s="31" t="s">
        <v>54</v>
      </c>
      <c r="D67" s="30">
        <v>1714773</v>
      </c>
      <c r="E67" s="30">
        <v>113996</v>
      </c>
      <c r="F67" s="30">
        <v>26855</v>
      </c>
      <c r="G67" s="30">
        <f t="shared" si="0"/>
        <v>87141</v>
      </c>
      <c r="H67" s="28" t="s">
        <v>36</v>
      </c>
    </row>
    <row r="68" spans="1:8" ht="15" x14ac:dyDescent="0.2">
      <c r="A68" s="114" t="s">
        <v>222</v>
      </c>
      <c r="B68" s="28" t="s">
        <v>223</v>
      </c>
      <c r="C68" s="31" t="s">
        <v>137</v>
      </c>
      <c r="D68" s="30">
        <v>1024266</v>
      </c>
      <c r="E68" s="30">
        <v>32636</v>
      </c>
      <c r="F68" s="30">
        <v>3738</v>
      </c>
      <c r="G68" s="30">
        <f t="shared" si="0"/>
        <v>28898</v>
      </c>
      <c r="H68" s="28" t="s">
        <v>36</v>
      </c>
    </row>
    <row r="69" spans="1:8" ht="15" x14ac:dyDescent="0.2">
      <c r="A69" s="114" t="s">
        <v>224</v>
      </c>
      <c r="B69" s="28" t="s">
        <v>225</v>
      </c>
      <c r="C69" s="31" t="s">
        <v>226</v>
      </c>
      <c r="D69" s="30">
        <v>86771</v>
      </c>
      <c r="E69" s="30">
        <v>7071</v>
      </c>
      <c r="F69" s="30">
        <v>2673</v>
      </c>
      <c r="G69" s="30">
        <f t="shared" si="0"/>
        <v>4398</v>
      </c>
      <c r="H69" s="28" t="s">
        <v>36</v>
      </c>
    </row>
    <row r="70" spans="1:8" ht="15" x14ac:dyDescent="0.2">
      <c r="A70" s="114" t="s">
        <v>227</v>
      </c>
      <c r="B70" s="28" t="s">
        <v>228</v>
      </c>
      <c r="C70" s="31" t="s">
        <v>229</v>
      </c>
      <c r="D70" s="30">
        <v>3355</v>
      </c>
      <c r="E70" s="30">
        <v>73</v>
      </c>
      <c r="F70" s="30">
        <v>31</v>
      </c>
      <c r="G70" s="30">
        <f t="shared" si="0"/>
        <v>42</v>
      </c>
      <c r="H70" s="28" t="s">
        <v>36</v>
      </c>
    </row>
    <row r="71" spans="1:8" ht="15" x14ac:dyDescent="0.2">
      <c r="A71" s="114" t="s">
        <v>230</v>
      </c>
      <c r="B71" s="28" t="s">
        <v>231</v>
      </c>
      <c r="C71" s="31" t="s">
        <v>232</v>
      </c>
      <c r="D71" s="30">
        <v>51182</v>
      </c>
      <c r="E71" s="30">
        <v>2320</v>
      </c>
      <c r="F71" s="30">
        <v>684</v>
      </c>
      <c r="G71" s="30">
        <f t="shared" si="0"/>
        <v>1636</v>
      </c>
      <c r="H71" s="28" t="s">
        <v>36</v>
      </c>
    </row>
    <row r="72" spans="1:8" ht="15" x14ac:dyDescent="0.2">
      <c r="A72" s="114" t="s">
        <v>233</v>
      </c>
      <c r="B72" s="28" t="s">
        <v>234</v>
      </c>
      <c r="C72" s="31" t="s">
        <v>235</v>
      </c>
      <c r="D72" s="30">
        <v>5915</v>
      </c>
      <c r="E72" s="30">
        <v>20</v>
      </c>
      <c r="F72" s="30">
        <v>14</v>
      </c>
      <c r="G72" s="30">
        <f t="shared" si="0"/>
        <v>6</v>
      </c>
      <c r="H72" s="28" t="s">
        <v>36</v>
      </c>
    </row>
    <row r="73" spans="1:8" ht="15" x14ac:dyDescent="0.2">
      <c r="A73" s="114" t="s">
        <v>236</v>
      </c>
      <c r="B73" s="28" t="s">
        <v>237</v>
      </c>
      <c r="C73" s="31" t="s">
        <v>239</v>
      </c>
      <c r="D73" s="30">
        <v>250304</v>
      </c>
      <c r="E73" s="30">
        <v>15608</v>
      </c>
      <c r="F73" s="30">
        <v>4526</v>
      </c>
      <c r="G73" s="30">
        <f t="shared" si="0"/>
        <v>11082</v>
      </c>
      <c r="H73" s="28" t="s">
        <v>36</v>
      </c>
    </row>
    <row r="74" spans="1:8" ht="15" x14ac:dyDescent="0.2">
      <c r="A74" s="114" t="s">
        <v>240</v>
      </c>
      <c r="B74" s="28" t="s">
        <v>241</v>
      </c>
      <c r="C74" s="31" t="s">
        <v>45</v>
      </c>
      <c r="D74" s="30">
        <v>4092459</v>
      </c>
      <c r="E74" s="30">
        <v>20081</v>
      </c>
      <c r="F74" s="30">
        <v>4423</v>
      </c>
      <c r="G74" s="30">
        <f t="shared" si="0"/>
        <v>15658</v>
      </c>
      <c r="H74" s="28" t="s">
        <v>36</v>
      </c>
    </row>
    <row r="75" spans="1:8" ht="15" x14ac:dyDescent="0.2">
      <c r="A75" s="114" t="s">
        <v>242</v>
      </c>
      <c r="B75" s="28" t="s">
        <v>243</v>
      </c>
      <c r="C75" s="31" t="s">
        <v>85</v>
      </c>
      <c r="D75" s="30">
        <v>662614</v>
      </c>
      <c r="E75" s="30">
        <v>8181</v>
      </c>
      <c r="F75" s="30">
        <v>804</v>
      </c>
      <c r="G75" s="30">
        <f t="shared" ref="G75:G138" si="1">E75-F75</f>
        <v>7377</v>
      </c>
      <c r="H75" s="28" t="s">
        <v>36</v>
      </c>
    </row>
    <row r="76" spans="1:8" ht="15" x14ac:dyDescent="0.2">
      <c r="A76" s="114" t="s">
        <v>244</v>
      </c>
      <c r="B76" s="28" t="s">
        <v>245</v>
      </c>
      <c r="C76" s="31" t="s">
        <v>74</v>
      </c>
      <c r="D76" s="30">
        <v>1809034</v>
      </c>
      <c r="E76" s="30">
        <v>8787</v>
      </c>
      <c r="F76" s="30">
        <v>3784</v>
      </c>
      <c r="G76" s="30">
        <f t="shared" si="1"/>
        <v>5003</v>
      </c>
      <c r="H76" s="28" t="s">
        <v>36</v>
      </c>
    </row>
    <row r="77" spans="1:8" ht="15" x14ac:dyDescent="0.2">
      <c r="A77" s="114" t="s">
        <v>246</v>
      </c>
      <c r="B77" s="28" t="s">
        <v>247</v>
      </c>
      <c r="C77" s="31" t="s">
        <v>103</v>
      </c>
      <c r="D77" s="30">
        <v>782341</v>
      </c>
      <c r="E77" s="30">
        <v>13499</v>
      </c>
      <c r="F77" s="30">
        <v>2252</v>
      </c>
      <c r="G77" s="30">
        <f t="shared" si="1"/>
        <v>11247</v>
      </c>
      <c r="H77" s="28" t="s">
        <v>36</v>
      </c>
    </row>
    <row r="78" spans="1:8" ht="15" x14ac:dyDescent="0.2">
      <c r="A78" s="114" t="s">
        <v>249</v>
      </c>
      <c r="B78" s="28" t="s">
        <v>250</v>
      </c>
      <c r="C78" s="31" t="s">
        <v>137</v>
      </c>
      <c r="D78" s="30">
        <v>1024266</v>
      </c>
      <c r="E78" s="30">
        <v>24831</v>
      </c>
      <c r="F78" s="30">
        <v>2460</v>
      </c>
      <c r="G78" s="30">
        <f t="shared" si="1"/>
        <v>22371</v>
      </c>
      <c r="H78" s="28" t="s">
        <v>36</v>
      </c>
    </row>
    <row r="79" spans="1:8" ht="15" x14ac:dyDescent="0.2">
      <c r="A79" s="114" t="s">
        <v>251</v>
      </c>
      <c r="B79" s="28" t="s">
        <v>252</v>
      </c>
      <c r="C79" s="31" t="s">
        <v>254</v>
      </c>
      <c r="D79" s="30">
        <v>585375</v>
      </c>
      <c r="E79" s="30">
        <v>9545</v>
      </c>
      <c r="F79" s="30">
        <v>4482</v>
      </c>
      <c r="G79" s="30">
        <f t="shared" si="1"/>
        <v>5063</v>
      </c>
      <c r="H79" s="28" t="s">
        <v>36</v>
      </c>
    </row>
    <row r="80" spans="1:8" ht="15" x14ac:dyDescent="0.2">
      <c r="A80" s="114" t="s">
        <v>255</v>
      </c>
      <c r="B80" s="28" t="s">
        <v>256</v>
      </c>
      <c r="C80" s="31" t="s">
        <v>257</v>
      </c>
      <c r="D80" s="30">
        <v>40838</v>
      </c>
      <c r="E80" s="30">
        <v>1895</v>
      </c>
      <c r="F80" s="30">
        <v>1107</v>
      </c>
      <c r="G80" s="30">
        <f t="shared" si="1"/>
        <v>788</v>
      </c>
      <c r="H80" s="28" t="s">
        <v>36</v>
      </c>
    </row>
    <row r="81" spans="1:8" ht="15" x14ac:dyDescent="0.2">
      <c r="A81" s="114" t="s">
        <v>258</v>
      </c>
      <c r="B81" s="28" t="s">
        <v>259</v>
      </c>
      <c r="C81" s="31" t="s">
        <v>261</v>
      </c>
      <c r="D81" s="30">
        <v>9232</v>
      </c>
      <c r="E81" s="30">
        <v>407</v>
      </c>
      <c r="F81" s="30">
        <v>150</v>
      </c>
      <c r="G81" s="30">
        <f t="shared" si="1"/>
        <v>257</v>
      </c>
      <c r="H81" s="28" t="s">
        <v>36</v>
      </c>
    </row>
    <row r="82" spans="1:8" ht="15" x14ac:dyDescent="0.2">
      <c r="A82" s="114" t="s">
        <v>262</v>
      </c>
      <c r="B82" s="28" t="s">
        <v>263</v>
      </c>
      <c r="C82" s="31" t="s">
        <v>264</v>
      </c>
      <c r="D82" s="30">
        <v>3807</v>
      </c>
      <c r="E82" s="30">
        <v>24</v>
      </c>
      <c r="F82" s="30">
        <v>25</v>
      </c>
      <c r="G82" s="30">
        <f t="shared" si="1"/>
        <v>-1</v>
      </c>
      <c r="H82" s="28" t="s">
        <v>36</v>
      </c>
    </row>
    <row r="83" spans="1:8" ht="15" x14ac:dyDescent="0.2">
      <c r="A83" s="114" t="s">
        <v>265</v>
      </c>
      <c r="B83" s="28" t="s">
        <v>266</v>
      </c>
      <c r="C83" s="31" t="s">
        <v>267</v>
      </c>
      <c r="D83" s="30">
        <v>234906</v>
      </c>
      <c r="E83" s="30">
        <v>0</v>
      </c>
      <c r="F83" s="30">
        <v>0</v>
      </c>
      <c r="G83" s="30">
        <f t="shared" si="1"/>
        <v>0</v>
      </c>
      <c r="H83" s="28" t="s">
        <v>36</v>
      </c>
    </row>
    <row r="84" spans="1:8" ht="15" x14ac:dyDescent="0.2">
      <c r="A84" s="114" t="s">
        <v>268</v>
      </c>
      <c r="B84" s="28" t="s">
        <v>269</v>
      </c>
      <c r="C84" s="31" t="s">
        <v>271</v>
      </c>
      <c r="D84" s="30">
        <v>54258</v>
      </c>
      <c r="E84" s="30">
        <v>6151</v>
      </c>
      <c r="F84" s="30">
        <v>3027</v>
      </c>
      <c r="G84" s="30">
        <f t="shared" si="1"/>
        <v>3124</v>
      </c>
      <c r="H84" s="28" t="s">
        <v>36</v>
      </c>
    </row>
    <row r="85" spans="1:8" ht="15" x14ac:dyDescent="0.2">
      <c r="A85" s="114" t="s">
        <v>272</v>
      </c>
      <c r="B85" s="28" t="s">
        <v>273</v>
      </c>
      <c r="C85" s="31" t="s">
        <v>274</v>
      </c>
      <c r="D85" s="30">
        <v>121730</v>
      </c>
      <c r="E85" s="30">
        <v>13157</v>
      </c>
      <c r="F85" s="30">
        <v>1992</v>
      </c>
      <c r="G85" s="30">
        <f t="shared" si="1"/>
        <v>11165</v>
      </c>
      <c r="H85" s="28" t="s">
        <v>36</v>
      </c>
    </row>
    <row r="86" spans="1:8" ht="15" x14ac:dyDescent="0.2">
      <c r="A86" s="114" t="s">
        <v>275</v>
      </c>
      <c r="B86" s="28" t="s">
        <v>276</v>
      </c>
      <c r="C86" s="31" t="s">
        <v>278</v>
      </c>
      <c r="D86" s="30">
        <v>18550</v>
      </c>
      <c r="E86" s="30">
        <v>116</v>
      </c>
      <c r="F86" s="30">
        <v>15</v>
      </c>
      <c r="G86" s="30">
        <f t="shared" si="1"/>
        <v>101</v>
      </c>
      <c r="H86" s="28" t="s">
        <v>36</v>
      </c>
    </row>
    <row r="87" spans="1:8" ht="15" x14ac:dyDescent="0.2">
      <c r="A87" s="114" t="s">
        <v>279</v>
      </c>
      <c r="B87" s="28" t="s">
        <v>280</v>
      </c>
      <c r="C87" s="31" t="s">
        <v>267</v>
      </c>
      <c r="D87" s="30">
        <v>234906</v>
      </c>
      <c r="E87" s="30">
        <v>11411</v>
      </c>
      <c r="F87" s="30">
        <v>3758</v>
      </c>
      <c r="G87" s="30">
        <f t="shared" si="1"/>
        <v>7653</v>
      </c>
      <c r="H87" s="28" t="s">
        <v>36</v>
      </c>
    </row>
    <row r="88" spans="1:8" ht="15" x14ac:dyDescent="0.2">
      <c r="A88" s="114" t="s">
        <v>281</v>
      </c>
      <c r="B88" s="28" t="s">
        <v>282</v>
      </c>
      <c r="C88" s="31" t="s">
        <v>85</v>
      </c>
      <c r="D88" s="30">
        <v>662614</v>
      </c>
      <c r="E88" s="30">
        <v>6209</v>
      </c>
      <c r="F88" s="30">
        <v>2817</v>
      </c>
      <c r="G88" s="30">
        <f t="shared" si="1"/>
        <v>3392</v>
      </c>
      <c r="H88" s="28" t="s">
        <v>36</v>
      </c>
    </row>
    <row r="89" spans="1:8" ht="15" x14ac:dyDescent="0.2">
      <c r="A89" s="114" t="s">
        <v>283</v>
      </c>
      <c r="B89" s="28" t="s">
        <v>284</v>
      </c>
      <c r="C89" s="31" t="s">
        <v>285</v>
      </c>
      <c r="D89" s="30">
        <v>23384</v>
      </c>
      <c r="E89" s="30">
        <v>336</v>
      </c>
      <c r="F89" s="30">
        <v>248</v>
      </c>
      <c r="G89" s="30">
        <f t="shared" si="1"/>
        <v>88</v>
      </c>
      <c r="H89" s="28" t="s">
        <v>36</v>
      </c>
    </row>
    <row r="90" spans="1:8" ht="15" x14ac:dyDescent="0.2">
      <c r="A90" s="114" t="s">
        <v>286</v>
      </c>
      <c r="B90" s="28" t="s">
        <v>287</v>
      </c>
      <c r="C90" s="31" t="s">
        <v>274</v>
      </c>
      <c r="D90" s="30">
        <v>121730</v>
      </c>
      <c r="E90" s="30">
        <v>15670</v>
      </c>
      <c r="F90" s="30">
        <v>4451</v>
      </c>
      <c r="G90" s="30">
        <f t="shared" si="1"/>
        <v>11219</v>
      </c>
      <c r="H90" s="28" t="s">
        <v>36</v>
      </c>
    </row>
    <row r="91" spans="1:8" ht="15" x14ac:dyDescent="0.2">
      <c r="A91" s="114" t="s">
        <v>288</v>
      </c>
      <c r="B91" s="28" t="s">
        <v>289</v>
      </c>
      <c r="C91" s="31" t="s">
        <v>107</v>
      </c>
      <c r="D91" s="30">
        <v>313166</v>
      </c>
      <c r="E91" s="30">
        <v>1426</v>
      </c>
      <c r="F91" s="30">
        <v>569</v>
      </c>
      <c r="G91" s="30">
        <f t="shared" si="1"/>
        <v>857</v>
      </c>
      <c r="H91" s="28" t="s">
        <v>36</v>
      </c>
    </row>
    <row r="92" spans="1:8" ht="15" x14ac:dyDescent="0.2">
      <c r="A92" s="114" t="s">
        <v>290</v>
      </c>
      <c r="B92" s="28" t="s">
        <v>291</v>
      </c>
      <c r="C92" s="31" t="s">
        <v>45</v>
      </c>
      <c r="D92" s="30">
        <v>4092459</v>
      </c>
      <c r="E92" s="30">
        <v>14271</v>
      </c>
      <c r="F92" s="30">
        <v>4427</v>
      </c>
      <c r="G92" s="30">
        <f t="shared" si="1"/>
        <v>9844</v>
      </c>
      <c r="H92" s="28" t="s">
        <v>36</v>
      </c>
    </row>
    <row r="93" spans="1:8" ht="15" x14ac:dyDescent="0.2">
      <c r="A93" s="114" t="s">
        <v>292</v>
      </c>
      <c r="B93" s="28" t="s">
        <v>293</v>
      </c>
      <c r="C93" s="31" t="s">
        <v>294</v>
      </c>
      <c r="D93" s="30">
        <v>19263</v>
      </c>
      <c r="E93" s="30">
        <v>212</v>
      </c>
      <c r="F93" s="30">
        <v>106</v>
      </c>
      <c r="G93" s="30">
        <f t="shared" si="1"/>
        <v>106</v>
      </c>
      <c r="H93" s="28" t="s">
        <v>36</v>
      </c>
    </row>
    <row r="94" spans="1:8" ht="15" x14ac:dyDescent="0.2">
      <c r="A94" s="114" t="s">
        <v>295</v>
      </c>
      <c r="B94" s="28" t="s">
        <v>296</v>
      </c>
      <c r="C94" s="31" t="s">
        <v>74</v>
      </c>
      <c r="D94" s="30">
        <v>1809034</v>
      </c>
      <c r="E94" s="30">
        <v>44185</v>
      </c>
      <c r="F94" s="30">
        <v>10617</v>
      </c>
      <c r="G94" s="30">
        <f t="shared" si="1"/>
        <v>33568</v>
      </c>
      <c r="H94" s="28" t="s">
        <v>36</v>
      </c>
    </row>
    <row r="95" spans="1:8" ht="15" x14ac:dyDescent="0.2">
      <c r="A95" s="114" t="s">
        <v>298</v>
      </c>
      <c r="B95" s="28" t="s">
        <v>299</v>
      </c>
      <c r="C95" s="31" t="s">
        <v>178</v>
      </c>
      <c r="D95" s="30">
        <v>774769</v>
      </c>
      <c r="E95" s="30">
        <v>17417</v>
      </c>
      <c r="F95" s="30">
        <v>5693</v>
      </c>
      <c r="G95" s="30">
        <f t="shared" si="1"/>
        <v>11724</v>
      </c>
      <c r="H95" s="28" t="s">
        <v>36</v>
      </c>
    </row>
    <row r="96" spans="1:8" ht="15" x14ac:dyDescent="0.2">
      <c r="A96" s="114" t="s">
        <v>301</v>
      </c>
      <c r="B96" s="28" t="s">
        <v>302</v>
      </c>
      <c r="C96" s="31" t="s">
        <v>303</v>
      </c>
      <c r="D96" s="30">
        <v>13783</v>
      </c>
      <c r="E96" s="30">
        <v>695</v>
      </c>
      <c r="F96" s="30">
        <v>309</v>
      </c>
      <c r="G96" s="30">
        <f t="shared" si="1"/>
        <v>386</v>
      </c>
      <c r="H96" s="28" t="s">
        <v>36</v>
      </c>
    </row>
    <row r="97" spans="1:8" ht="15" x14ac:dyDescent="0.2">
      <c r="A97" s="114" t="s">
        <v>304</v>
      </c>
      <c r="B97" s="28" t="s">
        <v>305</v>
      </c>
      <c r="C97" s="31" t="s">
        <v>307</v>
      </c>
      <c r="D97" s="30">
        <v>17217</v>
      </c>
      <c r="E97" s="30">
        <v>571</v>
      </c>
      <c r="F97" s="30">
        <v>303</v>
      </c>
      <c r="G97" s="30">
        <f t="shared" si="1"/>
        <v>268</v>
      </c>
      <c r="H97" s="28" t="s">
        <v>36</v>
      </c>
    </row>
    <row r="98" spans="1:8" ht="15" x14ac:dyDescent="0.2">
      <c r="A98" s="114" t="s">
        <v>308</v>
      </c>
      <c r="B98" s="28" t="s">
        <v>309</v>
      </c>
      <c r="C98" s="31" t="s">
        <v>310</v>
      </c>
      <c r="D98" s="30">
        <v>3974</v>
      </c>
      <c r="E98" s="30">
        <v>21</v>
      </c>
      <c r="F98" s="30">
        <v>19</v>
      </c>
      <c r="G98" s="30">
        <f t="shared" si="1"/>
        <v>2</v>
      </c>
      <c r="H98" s="28" t="s">
        <v>36</v>
      </c>
    </row>
    <row r="99" spans="1:8" ht="15" x14ac:dyDescent="0.2">
      <c r="A99" s="114" t="s">
        <v>311</v>
      </c>
      <c r="B99" s="28" t="s">
        <v>312</v>
      </c>
      <c r="C99" s="31" t="s">
        <v>314</v>
      </c>
      <c r="D99" s="30">
        <v>45413</v>
      </c>
      <c r="E99" s="30">
        <v>1559</v>
      </c>
      <c r="F99" s="30">
        <v>319</v>
      </c>
      <c r="G99" s="30">
        <f t="shared" si="1"/>
        <v>1240</v>
      </c>
      <c r="H99" s="28" t="s">
        <v>36</v>
      </c>
    </row>
    <row r="100" spans="1:8" ht="15" x14ac:dyDescent="0.2">
      <c r="A100" s="114" t="s">
        <v>315</v>
      </c>
      <c r="B100" s="28" t="s">
        <v>316</v>
      </c>
      <c r="C100" s="31" t="s">
        <v>103</v>
      </c>
      <c r="D100" s="30">
        <v>782341</v>
      </c>
      <c r="E100" s="30">
        <v>16062</v>
      </c>
      <c r="F100" s="30">
        <v>4630</v>
      </c>
      <c r="G100" s="30">
        <f t="shared" si="1"/>
        <v>11432</v>
      </c>
      <c r="H100" s="28" t="s">
        <v>36</v>
      </c>
    </row>
    <row r="101" spans="1:8" ht="15" x14ac:dyDescent="0.2">
      <c r="A101" s="114" t="s">
        <v>317</v>
      </c>
      <c r="B101" s="28" t="s">
        <v>318</v>
      </c>
      <c r="C101" s="31" t="s">
        <v>319</v>
      </c>
      <c r="D101" s="30">
        <v>47735</v>
      </c>
      <c r="E101" s="30">
        <v>3198</v>
      </c>
      <c r="F101" s="30">
        <v>923</v>
      </c>
      <c r="G101" s="30">
        <f t="shared" si="1"/>
        <v>2275</v>
      </c>
      <c r="H101" s="28" t="s">
        <v>36</v>
      </c>
    </row>
    <row r="102" spans="1:8" ht="15" x14ac:dyDescent="0.2">
      <c r="A102" s="114" t="s">
        <v>320</v>
      </c>
      <c r="B102" s="28" t="s">
        <v>321</v>
      </c>
      <c r="C102" s="31" t="s">
        <v>323</v>
      </c>
      <c r="D102" s="30">
        <v>5899</v>
      </c>
      <c r="E102" s="30">
        <v>81</v>
      </c>
      <c r="F102" s="30">
        <v>67</v>
      </c>
      <c r="G102" s="30">
        <f t="shared" si="1"/>
        <v>14</v>
      </c>
      <c r="H102" s="28" t="s">
        <v>36</v>
      </c>
    </row>
    <row r="103" spans="1:8" ht="15" x14ac:dyDescent="0.2">
      <c r="A103" s="114" t="s">
        <v>324</v>
      </c>
      <c r="B103" s="28" t="s">
        <v>325</v>
      </c>
      <c r="C103" s="31" t="s">
        <v>327</v>
      </c>
      <c r="D103" s="30">
        <v>10223</v>
      </c>
      <c r="E103" s="30">
        <v>393</v>
      </c>
      <c r="F103" s="30">
        <v>80</v>
      </c>
      <c r="G103" s="30">
        <f t="shared" si="1"/>
        <v>313</v>
      </c>
      <c r="H103" s="28" t="s">
        <v>36</v>
      </c>
    </row>
    <row r="104" spans="1:8" ht="15" x14ac:dyDescent="0.2">
      <c r="A104" s="114" t="s">
        <v>328</v>
      </c>
      <c r="B104" s="28" t="s">
        <v>329</v>
      </c>
      <c r="C104" s="31" t="s">
        <v>331</v>
      </c>
      <c r="D104" s="30">
        <v>35710</v>
      </c>
      <c r="E104" s="30">
        <v>389</v>
      </c>
      <c r="F104" s="30">
        <v>214</v>
      </c>
      <c r="G104" s="30">
        <f t="shared" si="1"/>
        <v>175</v>
      </c>
      <c r="H104" s="28" t="s">
        <v>36</v>
      </c>
    </row>
    <row r="105" spans="1:8" ht="15" x14ac:dyDescent="0.2">
      <c r="A105" s="114" t="s">
        <v>332</v>
      </c>
      <c r="B105" s="28" t="s">
        <v>333</v>
      </c>
      <c r="C105" s="31" t="s">
        <v>140</v>
      </c>
      <c r="D105" s="30">
        <v>13535</v>
      </c>
      <c r="E105" s="30">
        <v>616</v>
      </c>
      <c r="F105" s="30">
        <v>454</v>
      </c>
      <c r="G105" s="30">
        <f t="shared" si="1"/>
        <v>162</v>
      </c>
      <c r="H105" s="28" t="s">
        <v>36</v>
      </c>
    </row>
    <row r="106" spans="1:8" ht="15" x14ac:dyDescent="0.2">
      <c r="A106" s="114" t="s">
        <v>335</v>
      </c>
      <c r="B106" s="28" t="s">
        <v>336</v>
      </c>
      <c r="C106" s="31" t="s">
        <v>337</v>
      </c>
      <c r="D106" s="30">
        <v>137130</v>
      </c>
      <c r="E106" s="30">
        <v>9992</v>
      </c>
      <c r="F106" s="30">
        <v>947</v>
      </c>
      <c r="G106" s="30">
        <f t="shared" si="1"/>
        <v>9045</v>
      </c>
      <c r="H106" s="28" t="s">
        <v>36</v>
      </c>
    </row>
    <row r="107" spans="1:8" ht="15" x14ac:dyDescent="0.2">
      <c r="A107" s="114" t="s">
        <v>338</v>
      </c>
      <c r="B107" s="28" t="s">
        <v>339</v>
      </c>
      <c r="C107" s="31" t="s">
        <v>45</v>
      </c>
      <c r="D107" s="30">
        <v>4092459</v>
      </c>
      <c r="E107" s="30">
        <v>42293</v>
      </c>
      <c r="F107" s="30">
        <v>71</v>
      </c>
      <c r="G107" s="30">
        <f t="shared" si="1"/>
        <v>42222</v>
      </c>
      <c r="H107" s="28" t="s">
        <v>36</v>
      </c>
    </row>
    <row r="108" spans="1:8" ht="15" x14ac:dyDescent="0.2">
      <c r="A108" s="114" t="s">
        <v>340</v>
      </c>
      <c r="B108" s="28" t="s">
        <v>341</v>
      </c>
      <c r="C108" s="31" t="s">
        <v>178</v>
      </c>
      <c r="D108" s="30">
        <v>774769</v>
      </c>
      <c r="E108" s="30">
        <v>25201</v>
      </c>
      <c r="F108" s="30">
        <v>9327</v>
      </c>
      <c r="G108" s="30">
        <f t="shared" si="1"/>
        <v>15874</v>
      </c>
      <c r="H108" s="28" t="s">
        <v>36</v>
      </c>
    </row>
    <row r="109" spans="1:8" ht="15" x14ac:dyDescent="0.2">
      <c r="A109" s="114" t="s">
        <v>343</v>
      </c>
      <c r="B109" s="28" t="s">
        <v>344</v>
      </c>
      <c r="C109" s="31" t="s">
        <v>137</v>
      </c>
      <c r="D109" s="30">
        <v>1024266</v>
      </c>
      <c r="E109" s="30">
        <v>14476</v>
      </c>
      <c r="F109" s="30">
        <v>4187</v>
      </c>
      <c r="G109" s="30">
        <f t="shared" si="1"/>
        <v>10289</v>
      </c>
      <c r="H109" s="28" t="s">
        <v>36</v>
      </c>
    </row>
    <row r="110" spans="1:8" ht="15" x14ac:dyDescent="0.2">
      <c r="A110" s="114" t="s">
        <v>345</v>
      </c>
      <c r="B110" s="28" t="s">
        <v>346</v>
      </c>
      <c r="C110" s="31" t="s">
        <v>45</v>
      </c>
      <c r="D110" s="30">
        <v>4092459</v>
      </c>
      <c r="E110" s="30">
        <v>27817</v>
      </c>
      <c r="F110" s="30">
        <v>6785</v>
      </c>
      <c r="G110" s="30">
        <f t="shared" si="1"/>
        <v>21032</v>
      </c>
      <c r="H110" s="28" t="s">
        <v>36</v>
      </c>
    </row>
    <row r="111" spans="1:8" ht="15" x14ac:dyDescent="0.2">
      <c r="A111" s="114" t="s">
        <v>347</v>
      </c>
      <c r="B111" s="28" t="s">
        <v>348</v>
      </c>
      <c r="C111" s="31" t="s">
        <v>350</v>
      </c>
      <c r="D111" s="30">
        <v>17187</v>
      </c>
      <c r="E111" s="30">
        <v>48</v>
      </c>
      <c r="F111" s="30">
        <v>20</v>
      </c>
      <c r="G111" s="30">
        <f t="shared" si="1"/>
        <v>28</v>
      </c>
      <c r="H111" s="28" t="s">
        <v>36</v>
      </c>
    </row>
    <row r="112" spans="1:8" ht="15" x14ac:dyDescent="0.2">
      <c r="A112" s="114" t="s">
        <v>351</v>
      </c>
      <c r="B112" s="28" t="s">
        <v>352</v>
      </c>
      <c r="C112" s="31" t="s">
        <v>354</v>
      </c>
      <c r="D112" s="30">
        <v>15507</v>
      </c>
      <c r="E112" s="30">
        <v>2</v>
      </c>
      <c r="F112" s="30">
        <v>2</v>
      </c>
      <c r="G112" s="30">
        <f t="shared" si="1"/>
        <v>0</v>
      </c>
      <c r="H112" s="28" t="s">
        <v>36</v>
      </c>
    </row>
    <row r="113" spans="1:8" ht="15" x14ac:dyDescent="0.2">
      <c r="A113" s="114" t="s">
        <v>355</v>
      </c>
      <c r="B113" s="28" t="s">
        <v>356</v>
      </c>
      <c r="C113" s="31" t="s">
        <v>54</v>
      </c>
      <c r="D113" s="30">
        <v>1714773</v>
      </c>
      <c r="E113" s="30">
        <v>12470</v>
      </c>
      <c r="F113" s="30">
        <v>0</v>
      </c>
      <c r="G113" s="30">
        <f t="shared" si="1"/>
        <v>12470</v>
      </c>
      <c r="H113" s="28" t="s">
        <v>36</v>
      </c>
    </row>
    <row r="114" spans="1:8" ht="15" x14ac:dyDescent="0.2">
      <c r="A114" s="114" t="s">
        <v>357</v>
      </c>
      <c r="B114" s="28" t="s">
        <v>358</v>
      </c>
      <c r="C114" s="31" t="s">
        <v>359</v>
      </c>
      <c r="D114" s="30">
        <v>110224</v>
      </c>
      <c r="E114" s="30">
        <v>5293</v>
      </c>
      <c r="F114" s="30">
        <v>18</v>
      </c>
      <c r="G114" s="30">
        <f t="shared" si="1"/>
        <v>5275</v>
      </c>
      <c r="H114" s="28" t="s">
        <v>36</v>
      </c>
    </row>
    <row r="115" spans="1:8" ht="15" x14ac:dyDescent="0.2">
      <c r="A115" s="114" t="s">
        <v>360</v>
      </c>
      <c r="B115" s="28" t="s">
        <v>361</v>
      </c>
      <c r="C115" s="31" t="s">
        <v>362</v>
      </c>
      <c r="D115" s="30">
        <v>86129</v>
      </c>
      <c r="E115" s="30">
        <v>4072</v>
      </c>
      <c r="F115" s="30">
        <v>169</v>
      </c>
      <c r="G115" s="30">
        <f t="shared" si="1"/>
        <v>3903</v>
      </c>
      <c r="H115" s="28" t="s">
        <v>36</v>
      </c>
    </row>
    <row r="116" spans="1:8" ht="15" x14ac:dyDescent="0.2">
      <c r="A116" s="114" t="s">
        <v>363</v>
      </c>
      <c r="B116" s="28" t="s">
        <v>364</v>
      </c>
      <c r="C116" s="31" t="s">
        <v>174</v>
      </c>
      <c r="D116" s="30">
        <v>800647</v>
      </c>
      <c r="E116" s="30">
        <v>2070</v>
      </c>
      <c r="F116" s="30">
        <v>601</v>
      </c>
      <c r="G116" s="30">
        <f t="shared" si="1"/>
        <v>1469</v>
      </c>
      <c r="H116" s="28" t="s">
        <v>36</v>
      </c>
    </row>
    <row r="117" spans="1:8" ht="15" x14ac:dyDescent="0.2">
      <c r="A117" s="114" t="s">
        <v>365</v>
      </c>
      <c r="B117" s="28" t="s">
        <v>366</v>
      </c>
      <c r="C117" s="31" t="s">
        <v>368</v>
      </c>
      <c r="D117" s="30">
        <v>9044</v>
      </c>
      <c r="E117" s="30">
        <v>414</v>
      </c>
      <c r="F117" s="30">
        <v>98</v>
      </c>
      <c r="G117" s="30">
        <f t="shared" si="1"/>
        <v>316</v>
      </c>
      <c r="H117" s="28" t="s">
        <v>36</v>
      </c>
    </row>
    <row r="118" spans="1:8" ht="15" x14ac:dyDescent="0.2">
      <c r="A118" s="114" t="s">
        <v>369</v>
      </c>
      <c r="B118" s="28" t="s">
        <v>370</v>
      </c>
      <c r="C118" s="31" t="s">
        <v>372</v>
      </c>
      <c r="D118" s="30">
        <v>48879</v>
      </c>
      <c r="E118" s="30">
        <v>2389</v>
      </c>
      <c r="F118" s="30">
        <v>825</v>
      </c>
      <c r="G118" s="30">
        <f t="shared" si="1"/>
        <v>1564</v>
      </c>
      <c r="H118" s="28" t="s">
        <v>36</v>
      </c>
    </row>
    <row r="119" spans="1:8" ht="15" x14ac:dyDescent="0.2">
      <c r="A119" s="114" t="s">
        <v>373</v>
      </c>
      <c r="B119" s="28" t="s">
        <v>374</v>
      </c>
      <c r="C119" s="31" t="s">
        <v>74</v>
      </c>
      <c r="D119" s="30">
        <v>1809034</v>
      </c>
      <c r="E119" s="30">
        <v>12880</v>
      </c>
      <c r="F119" s="30">
        <v>2233</v>
      </c>
      <c r="G119" s="30">
        <f t="shared" si="1"/>
        <v>10647</v>
      </c>
      <c r="H119" s="28" t="s">
        <v>36</v>
      </c>
    </row>
    <row r="120" spans="1:8" ht="15" x14ac:dyDescent="0.2">
      <c r="A120" s="114" t="s">
        <v>376</v>
      </c>
      <c r="B120" s="28" t="s">
        <v>377</v>
      </c>
      <c r="C120" s="31" t="s">
        <v>379</v>
      </c>
      <c r="D120" s="30">
        <v>38437</v>
      </c>
      <c r="E120" s="30">
        <v>4</v>
      </c>
      <c r="F120" s="30">
        <v>0</v>
      </c>
      <c r="G120" s="30">
        <f t="shared" si="1"/>
        <v>4</v>
      </c>
      <c r="H120" s="28" t="s">
        <v>36</v>
      </c>
    </row>
    <row r="121" spans="1:8" ht="15" x14ac:dyDescent="0.2">
      <c r="A121" s="114" t="s">
        <v>380</v>
      </c>
      <c r="B121" s="28" t="s">
        <v>381</v>
      </c>
      <c r="C121" s="31" t="s">
        <v>383</v>
      </c>
      <c r="D121" s="30">
        <v>3719</v>
      </c>
      <c r="E121" s="30">
        <v>56</v>
      </c>
      <c r="F121" s="30">
        <v>45</v>
      </c>
      <c r="G121" s="30">
        <f t="shared" si="1"/>
        <v>11</v>
      </c>
      <c r="H121" s="28" t="s">
        <v>36</v>
      </c>
    </row>
    <row r="122" spans="1:8" ht="15" x14ac:dyDescent="0.2">
      <c r="A122" s="114" t="s">
        <v>384</v>
      </c>
      <c r="B122" s="28" t="s">
        <v>385</v>
      </c>
      <c r="C122" s="31" t="s">
        <v>386</v>
      </c>
      <c r="D122" s="30">
        <v>4139</v>
      </c>
      <c r="E122" s="30">
        <v>55</v>
      </c>
      <c r="F122" s="30">
        <v>26</v>
      </c>
      <c r="G122" s="30">
        <f t="shared" si="1"/>
        <v>29</v>
      </c>
      <c r="H122" s="28" t="s">
        <v>36</v>
      </c>
    </row>
    <row r="123" spans="1:8" ht="15" x14ac:dyDescent="0.2">
      <c r="A123" s="114" t="s">
        <v>387</v>
      </c>
      <c r="B123" s="28" t="s">
        <v>388</v>
      </c>
      <c r="C123" s="31" t="s">
        <v>90</v>
      </c>
      <c r="D123" s="30">
        <v>340223</v>
      </c>
      <c r="E123" s="30">
        <v>35047</v>
      </c>
      <c r="F123" s="30">
        <v>9037</v>
      </c>
      <c r="G123" s="30">
        <f t="shared" si="1"/>
        <v>26010</v>
      </c>
      <c r="H123" s="28" t="s">
        <v>36</v>
      </c>
    </row>
    <row r="124" spans="1:8" ht="15" x14ac:dyDescent="0.2">
      <c r="A124" s="114" t="s">
        <v>389</v>
      </c>
      <c r="B124" s="28" t="s">
        <v>390</v>
      </c>
      <c r="C124" s="31" t="s">
        <v>62</v>
      </c>
      <c r="D124" s="30">
        <v>2368139</v>
      </c>
      <c r="E124" s="30">
        <v>12242</v>
      </c>
      <c r="F124" s="30">
        <v>3184</v>
      </c>
      <c r="G124" s="30">
        <f t="shared" si="1"/>
        <v>9058</v>
      </c>
      <c r="H124" s="28" t="s">
        <v>36</v>
      </c>
    </row>
    <row r="125" spans="1:8" ht="15" x14ac:dyDescent="0.2">
      <c r="A125" s="114" t="s">
        <v>392</v>
      </c>
      <c r="B125" s="28" t="s">
        <v>393</v>
      </c>
      <c r="C125" s="31" t="s">
        <v>395</v>
      </c>
      <c r="D125" s="30">
        <v>4128</v>
      </c>
      <c r="E125" s="30">
        <v>28</v>
      </c>
      <c r="F125" s="30">
        <v>11</v>
      </c>
      <c r="G125" s="30">
        <f t="shared" si="1"/>
        <v>17</v>
      </c>
      <c r="H125" s="28" t="s">
        <v>36</v>
      </c>
    </row>
    <row r="126" spans="1:8" ht="15" x14ac:dyDescent="0.2">
      <c r="A126" s="114" t="s">
        <v>396</v>
      </c>
      <c r="B126" s="28" t="s">
        <v>397</v>
      </c>
      <c r="C126" s="31" t="s">
        <v>399</v>
      </c>
      <c r="D126" s="30">
        <v>26405</v>
      </c>
      <c r="E126" s="30">
        <v>2272</v>
      </c>
      <c r="F126" s="30">
        <v>501</v>
      </c>
      <c r="G126" s="30">
        <f t="shared" si="1"/>
        <v>1771</v>
      </c>
      <c r="H126" s="28" t="s">
        <v>36</v>
      </c>
    </row>
    <row r="127" spans="1:8" ht="15" x14ac:dyDescent="0.2">
      <c r="A127" s="114" t="s">
        <v>400</v>
      </c>
      <c r="B127" s="28" t="s">
        <v>401</v>
      </c>
      <c r="C127" s="31" t="s">
        <v>402</v>
      </c>
      <c r="D127" s="30">
        <v>19807</v>
      </c>
      <c r="E127" s="30">
        <v>565</v>
      </c>
      <c r="F127" s="30">
        <v>129</v>
      </c>
      <c r="G127" s="30">
        <f t="shared" si="1"/>
        <v>436</v>
      </c>
      <c r="H127" s="28" t="s">
        <v>36</v>
      </c>
    </row>
    <row r="128" spans="1:8" ht="15" x14ac:dyDescent="0.2">
      <c r="A128" s="114" t="s">
        <v>403</v>
      </c>
      <c r="B128" s="28" t="s">
        <v>404</v>
      </c>
      <c r="C128" s="31" t="s">
        <v>406</v>
      </c>
      <c r="D128" s="30">
        <v>5410</v>
      </c>
      <c r="E128" s="30">
        <v>14</v>
      </c>
      <c r="F128" s="30">
        <v>14</v>
      </c>
      <c r="G128" s="30">
        <f t="shared" si="1"/>
        <v>0</v>
      </c>
      <c r="H128" s="28" t="s">
        <v>36</v>
      </c>
    </row>
    <row r="129" spans="1:8" ht="15" x14ac:dyDescent="0.2">
      <c r="A129" s="114" t="s">
        <v>407</v>
      </c>
      <c r="B129" s="28" t="s">
        <v>408</v>
      </c>
      <c r="C129" s="31" t="s">
        <v>410</v>
      </c>
      <c r="D129" s="30">
        <v>37890</v>
      </c>
      <c r="E129" s="30">
        <v>556</v>
      </c>
      <c r="F129" s="30">
        <v>257</v>
      </c>
      <c r="G129" s="30">
        <f t="shared" si="1"/>
        <v>299</v>
      </c>
      <c r="H129" s="28" t="s">
        <v>36</v>
      </c>
    </row>
    <row r="130" spans="1:8" ht="15" x14ac:dyDescent="0.2">
      <c r="A130" s="114" t="s">
        <v>411</v>
      </c>
      <c r="B130" s="28" t="s">
        <v>412</v>
      </c>
      <c r="C130" s="31" t="s">
        <v>229</v>
      </c>
      <c r="D130" s="30">
        <v>3355</v>
      </c>
      <c r="E130" s="30">
        <v>11</v>
      </c>
      <c r="F130" s="30">
        <v>11</v>
      </c>
      <c r="G130" s="30">
        <f t="shared" si="1"/>
        <v>0</v>
      </c>
      <c r="H130" s="28" t="s">
        <v>36</v>
      </c>
    </row>
    <row r="131" spans="1:8" ht="15" x14ac:dyDescent="0.2">
      <c r="A131" s="114" t="s">
        <v>413</v>
      </c>
      <c r="B131" s="28" t="s">
        <v>414</v>
      </c>
      <c r="C131" s="31" t="s">
        <v>416</v>
      </c>
      <c r="D131" s="30">
        <v>3367</v>
      </c>
      <c r="E131" s="30">
        <v>4</v>
      </c>
      <c r="F131" s="30">
        <v>4</v>
      </c>
      <c r="G131" s="30">
        <f t="shared" si="1"/>
        <v>0</v>
      </c>
      <c r="H131" s="28" t="s">
        <v>36</v>
      </c>
    </row>
    <row r="132" spans="1:8" ht="15" x14ac:dyDescent="0.2">
      <c r="A132" s="114" t="s">
        <v>417</v>
      </c>
      <c r="B132" s="28" t="s">
        <v>418</v>
      </c>
      <c r="C132" s="31" t="s">
        <v>45</v>
      </c>
      <c r="D132" s="30">
        <v>4092459</v>
      </c>
      <c r="E132" s="30">
        <v>30413</v>
      </c>
      <c r="F132" s="30">
        <v>6260</v>
      </c>
      <c r="G132" s="30">
        <f t="shared" si="1"/>
        <v>24153</v>
      </c>
      <c r="H132" s="28" t="s">
        <v>36</v>
      </c>
    </row>
    <row r="133" spans="1:8" ht="15" x14ac:dyDescent="0.2">
      <c r="A133" s="114" t="s">
        <v>419</v>
      </c>
      <c r="B133" s="28" t="s">
        <v>420</v>
      </c>
      <c r="C133" s="31" t="s">
        <v>421</v>
      </c>
      <c r="D133" s="30">
        <v>14075</v>
      </c>
      <c r="E133" s="30">
        <v>64</v>
      </c>
      <c r="F133" s="30">
        <v>61</v>
      </c>
      <c r="G133" s="30">
        <f t="shared" si="1"/>
        <v>3</v>
      </c>
      <c r="H133" s="28" t="s">
        <v>36</v>
      </c>
    </row>
    <row r="134" spans="1:8" ht="15" x14ac:dyDescent="0.2">
      <c r="A134" s="114" t="s">
        <v>422</v>
      </c>
      <c r="B134" s="28" t="s">
        <v>423</v>
      </c>
      <c r="C134" s="31" t="s">
        <v>424</v>
      </c>
      <c r="D134" s="30">
        <v>58458</v>
      </c>
      <c r="E134" s="30">
        <v>3447</v>
      </c>
      <c r="F134" s="30">
        <v>936</v>
      </c>
      <c r="G134" s="30">
        <f t="shared" si="1"/>
        <v>2511</v>
      </c>
      <c r="H134" s="28" t="s">
        <v>36</v>
      </c>
    </row>
    <row r="135" spans="1:8" ht="15" x14ac:dyDescent="0.2">
      <c r="A135" s="114" t="s">
        <v>425</v>
      </c>
      <c r="B135" s="28" t="s">
        <v>426</v>
      </c>
      <c r="C135" s="31" t="s">
        <v>427</v>
      </c>
      <c r="D135" s="30">
        <v>149610</v>
      </c>
      <c r="E135" s="30">
        <v>222</v>
      </c>
      <c r="F135" s="30">
        <v>132</v>
      </c>
      <c r="G135" s="30">
        <f t="shared" si="1"/>
        <v>90</v>
      </c>
      <c r="H135" s="28" t="s">
        <v>36</v>
      </c>
    </row>
    <row r="136" spans="1:8" ht="15" x14ac:dyDescent="0.2">
      <c r="A136" s="114" t="s">
        <v>428</v>
      </c>
      <c r="B136" s="28" t="s">
        <v>429</v>
      </c>
      <c r="C136" s="31" t="s">
        <v>45</v>
      </c>
      <c r="D136" s="30">
        <v>4092459</v>
      </c>
      <c r="E136" s="30">
        <v>28448</v>
      </c>
      <c r="F136" s="30">
        <v>544</v>
      </c>
      <c r="G136" s="30">
        <f t="shared" si="1"/>
        <v>27904</v>
      </c>
      <c r="H136" s="28" t="s">
        <v>36</v>
      </c>
    </row>
    <row r="137" spans="1:8" ht="15" x14ac:dyDescent="0.2">
      <c r="A137" s="114" t="s">
        <v>430</v>
      </c>
      <c r="B137" s="28" t="s">
        <v>431</v>
      </c>
      <c r="C137" s="31" t="s">
        <v>433</v>
      </c>
      <c r="D137" s="30">
        <v>6446</v>
      </c>
      <c r="E137" s="30">
        <v>41</v>
      </c>
      <c r="F137" s="30">
        <v>19</v>
      </c>
      <c r="G137" s="30">
        <f t="shared" si="1"/>
        <v>22</v>
      </c>
      <c r="H137" s="28" t="s">
        <v>36</v>
      </c>
    </row>
    <row r="138" spans="1:8" ht="15" x14ac:dyDescent="0.2">
      <c r="A138" s="114" t="s">
        <v>434</v>
      </c>
      <c r="B138" s="28" t="s">
        <v>435</v>
      </c>
      <c r="C138" s="31" t="s">
        <v>74</v>
      </c>
      <c r="D138" s="30">
        <v>1809034</v>
      </c>
      <c r="E138" s="30">
        <v>61291</v>
      </c>
      <c r="F138" s="30">
        <v>7646</v>
      </c>
      <c r="G138" s="30">
        <f t="shared" si="1"/>
        <v>53645</v>
      </c>
      <c r="H138" s="28" t="s">
        <v>36</v>
      </c>
    </row>
    <row r="139" spans="1:8" ht="15" x14ac:dyDescent="0.2">
      <c r="A139" s="114" t="s">
        <v>438</v>
      </c>
      <c r="B139" s="28" t="s">
        <v>439</v>
      </c>
      <c r="C139" s="31" t="s">
        <v>62</v>
      </c>
      <c r="D139" s="30">
        <v>2368139</v>
      </c>
      <c r="E139" s="30">
        <v>20881</v>
      </c>
      <c r="F139" s="30">
        <v>8561</v>
      </c>
      <c r="G139" s="30">
        <f t="shared" ref="G139:G202" si="2">E139-F139</f>
        <v>12320</v>
      </c>
      <c r="H139" s="28" t="s">
        <v>36</v>
      </c>
    </row>
    <row r="140" spans="1:8" ht="15" x14ac:dyDescent="0.2">
      <c r="A140" s="114" t="s">
        <v>441</v>
      </c>
      <c r="B140" s="28" t="s">
        <v>442</v>
      </c>
      <c r="C140" s="31" t="s">
        <v>444</v>
      </c>
      <c r="D140" s="30">
        <v>3057</v>
      </c>
      <c r="E140" s="30">
        <v>34</v>
      </c>
      <c r="F140" s="30">
        <v>30</v>
      </c>
      <c r="G140" s="30">
        <f t="shared" si="2"/>
        <v>4</v>
      </c>
      <c r="H140" s="28" t="s">
        <v>36</v>
      </c>
    </row>
    <row r="141" spans="1:8" ht="15" x14ac:dyDescent="0.2">
      <c r="A141" s="114" t="s">
        <v>445</v>
      </c>
      <c r="B141" s="28" t="s">
        <v>446</v>
      </c>
      <c r="C141" s="31" t="s">
        <v>74</v>
      </c>
      <c r="D141" s="30">
        <v>1809034</v>
      </c>
      <c r="E141" s="30">
        <v>2742</v>
      </c>
      <c r="F141" s="30">
        <v>1213</v>
      </c>
      <c r="G141" s="30">
        <f t="shared" si="2"/>
        <v>1529</v>
      </c>
      <c r="H141" s="28" t="s">
        <v>36</v>
      </c>
    </row>
    <row r="142" spans="1:8" ht="15" x14ac:dyDescent="0.2">
      <c r="A142" s="114" t="s">
        <v>448</v>
      </c>
      <c r="B142" s="28" t="s">
        <v>449</v>
      </c>
      <c r="C142" s="31" t="s">
        <v>451</v>
      </c>
      <c r="D142" s="30">
        <v>36273</v>
      </c>
      <c r="E142" s="30">
        <v>1885</v>
      </c>
      <c r="F142" s="30">
        <v>298</v>
      </c>
      <c r="G142" s="30">
        <f t="shared" si="2"/>
        <v>1587</v>
      </c>
      <c r="H142" s="28" t="s">
        <v>36</v>
      </c>
    </row>
    <row r="143" spans="1:8" ht="15" x14ac:dyDescent="0.2">
      <c r="A143" s="114" t="s">
        <v>452</v>
      </c>
      <c r="B143" s="28" t="s">
        <v>453</v>
      </c>
      <c r="C143" s="31" t="s">
        <v>455</v>
      </c>
      <c r="D143" s="30">
        <v>194851</v>
      </c>
      <c r="E143" s="30">
        <v>14923</v>
      </c>
      <c r="F143" s="30">
        <v>4358</v>
      </c>
      <c r="G143" s="30">
        <f t="shared" si="2"/>
        <v>10565</v>
      </c>
      <c r="H143" s="28" t="s">
        <v>36</v>
      </c>
    </row>
    <row r="144" spans="1:8" ht="15" x14ac:dyDescent="0.2">
      <c r="A144" s="114" t="s">
        <v>456</v>
      </c>
      <c r="B144" s="28" t="s">
        <v>457</v>
      </c>
      <c r="C144" s="31" t="s">
        <v>170</v>
      </c>
      <c r="D144" s="30">
        <v>209714</v>
      </c>
      <c r="E144" s="30">
        <v>2456</v>
      </c>
      <c r="F144" s="30">
        <v>835</v>
      </c>
      <c r="G144" s="30">
        <f t="shared" si="2"/>
        <v>1621</v>
      </c>
      <c r="H144" s="28" t="s">
        <v>36</v>
      </c>
    </row>
    <row r="145" spans="1:8" ht="15" x14ac:dyDescent="0.2">
      <c r="A145" s="114" t="s">
        <v>459</v>
      </c>
      <c r="B145" s="28" t="s">
        <v>460</v>
      </c>
      <c r="C145" s="31" t="s">
        <v>462</v>
      </c>
      <c r="D145" s="30">
        <v>49625</v>
      </c>
      <c r="E145" s="30">
        <v>2281</v>
      </c>
      <c r="F145" s="30">
        <v>647</v>
      </c>
      <c r="G145" s="30">
        <f t="shared" si="2"/>
        <v>1634</v>
      </c>
      <c r="H145" s="28" t="s">
        <v>36</v>
      </c>
    </row>
    <row r="146" spans="1:8" ht="15" x14ac:dyDescent="0.2">
      <c r="A146" s="114" t="s">
        <v>463</v>
      </c>
      <c r="B146" s="28" t="s">
        <v>464</v>
      </c>
      <c r="C146" s="31" t="s">
        <v>62</v>
      </c>
      <c r="D146" s="30">
        <v>2368139</v>
      </c>
      <c r="E146" s="30">
        <v>118207</v>
      </c>
      <c r="F146" s="30">
        <v>8497</v>
      </c>
      <c r="G146" s="30">
        <f t="shared" si="2"/>
        <v>109710</v>
      </c>
      <c r="H146" s="28" t="s">
        <v>36</v>
      </c>
    </row>
    <row r="147" spans="1:8" ht="15" x14ac:dyDescent="0.2">
      <c r="A147" s="114" t="s">
        <v>466</v>
      </c>
      <c r="B147" s="28" t="s">
        <v>467</v>
      </c>
      <c r="C147" s="31" t="s">
        <v>469</v>
      </c>
      <c r="D147" s="30">
        <v>14786</v>
      </c>
      <c r="E147" s="30">
        <v>535</v>
      </c>
      <c r="F147" s="30">
        <v>74</v>
      </c>
      <c r="G147" s="30">
        <f t="shared" si="2"/>
        <v>461</v>
      </c>
      <c r="H147" s="28" t="s">
        <v>36</v>
      </c>
    </row>
    <row r="148" spans="1:8" ht="15" x14ac:dyDescent="0.2">
      <c r="A148" s="114" t="s">
        <v>470</v>
      </c>
      <c r="B148" s="28" t="s">
        <v>471</v>
      </c>
      <c r="C148" s="31" t="s">
        <v>45</v>
      </c>
      <c r="D148" s="30">
        <v>4092459</v>
      </c>
      <c r="E148" s="30">
        <v>19563</v>
      </c>
      <c r="F148" s="30">
        <v>5864</v>
      </c>
      <c r="G148" s="30">
        <f t="shared" si="2"/>
        <v>13699</v>
      </c>
      <c r="H148" s="28" t="s">
        <v>36</v>
      </c>
    </row>
    <row r="149" spans="1:8" ht="15" x14ac:dyDescent="0.2">
      <c r="A149" s="114" t="s">
        <v>473</v>
      </c>
      <c r="B149" s="28" t="s">
        <v>474</v>
      </c>
      <c r="C149" s="31" t="s">
        <v>475</v>
      </c>
      <c r="D149" s="30">
        <v>41964</v>
      </c>
      <c r="E149" s="30">
        <v>42</v>
      </c>
      <c r="F149" s="30">
        <v>42</v>
      </c>
      <c r="G149" s="30">
        <f t="shared" si="2"/>
        <v>0</v>
      </c>
      <c r="H149" s="28" t="s">
        <v>36</v>
      </c>
    </row>
    <row r="150" spans="1:8" ht="15" x14ac:dyDescent="0.2">
      <c r="A150" s="114" t="s">
        <v>476</v>
      </c>
      <c r="B150" s="28" t="s">
        <v>477</v>
      </c>
      <c r="C150" s="31" t="s">
        <v>254</v>
      </c>
      <c r="D150" s="30">
        <v>585375</v>
      </c>
      <c r="E150" s="30">
        <v>9347</v>
      </c>
      <c r="F150" s="30">
        <v>3685</v>
      </c>
      <c r="G150" s="30">
        <f t="shared" si="2"/>
        <v>5662</v>
      </c>
      <c r="H150" s="28" t="s">
        <v>36</v>
      </c>
    </row>
    <row r="151" spans="1:8" ht="15" x14ac:dyDescent="0.2">
      <c r="A151" s="114" t="s">
        <v>478</v>
      </c>
      <c r="B151" s="28" t="s">
        <v>479</v>
      </c>
      <c r="C151" s="31" t="s">
        <v>74</v>
      </c>
      <c r="D151" s="30">
        <v>1809034</v>
      </c>
      <c r="E151" s="30">
        <v>349</v>
      </c>
      <c r="F151" s="30">
        <v>172</v>
      </c>
      <c r="G151" s="30">
        <f t="shared" si="2"/>
        <v>177</v>
      </c>
      <c r="H151" s="28" t="s">
        <v>36</v>
      </c>
    </row>
    <row r="152" spans="1:8" ht="15" x14ac:dyDescent="0.2">
      <c r="A152" s="114" t="s">
        <v>481</v>
      </c>
      <c r="B152" s="28" t="s">
        <v>482</v>
      </c>
      <c r="C152" s="31" t="s">
        <v>483</v>
      </c>
      <c r="D152" s="30">
        <v>19719</v>
      </c>
      <c r="E152" s="30">
        <v>107</v>
      </c>
      <c r="F152" s="30">
        <v>94</v>
      </c>
      <c r="G152" s="30">
        <f t="shared" si="2"/>
        <v>13</v>
      </c>
      <c r="H152" s="28" t="s">
        <v>36</v>
      </c>
    </row>
    <row r="153" spans="1:8" ht="15" x14ac:dyDescent="0.2">
      <c r="A153" s="114" t="s">
        <v>484</v>
      </c>
      <c r="B153" s="28" t="s">
        <v>485</v>
      </c>
      <c r="C153" s="31" t="s">
        <v>103</v>
      </c>
      <c r="D153" s="30">
        <v>782341</v>
      </c>
      <c r="E153" s="30">
        <v>19210</v>
      </c>
      <c r="F153" s="30">
        <v>4752</v>
      </c>
      <c r="G153" s="30">
        <f t="shared" si="2"/>
        <v>14458</v>
      </c>
      <c r="H153" s="28" t="s">
        <v>36</v>
      </c>
    </row>
    <row r="154" spans="1:8" ht="15" x14ac:dyDescent="0.2">
      <c r="A154" s="114" t="s">
        <v>486</v>
      </c>
      <c r="B154" s="28" t="s">
        <v>487</v>
      </c>
      <c r="C154" s="31" t="s">
        <v>489</v>
      </c>
      <c r="D154" s="30">
        <v>13977</v>
      </c>
      <c r="E154" s="30">
        <v>420</v>
      </c>
      <c r="F154" s="30">
        <v>52</v>
      </c>
      <c r="G154" s="30">
        <f t="shared" si="2"/>
        <v>368</v>
      </c>
      <c r="H154" s="28" t="s">
        <v>36</v>
      </c>
    </row>
    <row r="155" spans="1:8" ht="15" x14ac:dyDescent="0.2">
      <c r="A155" s="114" t="s">
        <v>490</v>
      </c>
      <c r="B155" s="28" t="s">
        <v>491</v>
      </c>
      <c r="C155" s="31" t="s">
        <v>493</v>
      </c>
      <c r="D155" s="30">
        <v>278831</v>
      </c>
      <c r="E155" s="30">
        <v>14587</v>
      </c>
      <c r="F155" s="30">
        <v>94</v>
      </c>
      <c r="G155" s="30">
        <f t="shared" si="2"/>
        <v>14493</v>
      </c>
      <c r="H155" s="28" t="s">
        <v>36</v>
      </c>
    </row>
    <row r="156" spans="1:8" ht="15" x14ac:dyDescent="0.2">
      <c r="A156" s="114" t="s">
        <v>494</v>
      </c>
      <c r="B156" s="28" t="s">
        <v>495</v>
      </c>
      <c r="C156" s="31" t="s">
        <v>462</v>
      </c>
      <c r="D156" s="30">
        <v>49625</v>
      </c>
      <c r="E156" s="30">
        <v>0</v>
      </c>
      <c r="F156" s="30">
        <v>0</v>
      </c>
      <c r="G156" s="30">
        <f t="shared" si="2"/>
        <v>0</v>
      </c>
      <c r="H156" s="28" t="s">
        <v>36</v>
      </c>
    </row>
    <row r="157" spans="1:8" ht="15" x14ac:dyDescent="0.2">
      <c r="A157" s="114" t="s">
        <v>496</v>
      </c>
      <c r="B157" s="28" t="s">
        <v>497</v>
      </c>
      <c r="C157" s="31" t="s">
        <v>111</v>
      </c>
      <c r="D157" s="30">
        <v>10501</v>
      </c>
      <c r="E157" s="30">
        <v>41</v>
      </c>
      <c r="F157" s="30">
        <v>36</v>
      </c>
      <c r="G157" s="30">
        <f t="shared" si="2"/>
        <v>5</v>
      </c>
      <c r="H157" s="28" t="s">
        <v>36</v>
      </c>
    </row>
    <row r="158" spans="1:8" ht="15" x14ac:dyDescent="0.2">
      <c r="A158" s="114" t="s">
        <v>498</v>
      </c>
      <c r="B158" s="28" t="s">
        <v>499</v>
      </c>
      <c r="C158" s="31" t="s">
        <v>174</v>
      </c>
      <c r="D158" s="30">
        <v>800647</v>
      </c>
      <c r="E158" s="30">
        <v>21464</v>
      </c>
      <c r="F158" s="30">
        <v>2761</v>
      </c>
      <c r="G158" s="30">
        <f t="shared" si="2"/>
        <v>18703</v>
      </c>
      <c r="H158" s="28" t="s">
        <v>36</v>
      </c>
    </row>
    <row r="159" spans="1:8" ht="15" x14ac:dyDescent="0.2">
      <c r="A159" s="114" t="s">
        <v>501</v>
      </c>
      <c r="B159" s="28" t="s">
        <v>502</v>
      </c>
      <c r="C159" s="31" t="s">
        <v>503</v>
      </c>
      <c r="D159" s="30">
        <v>64524</v>
      </c>
      <c r="E159" s="30">
        <v>4771</v>
      </c>
      <c r="F159" s="30">
        <v>1370</v>
      </c>
      <c r="G159" s="30">
        <f t="shared" si="2"/>
        <v>3401</v>
      </c>
      <c r="H159" s="28" t="s">
        <v>36</v>
      </c>
    </row>
    <row r="160" spans="1:8" ht="15" x14ac:dyDescent="0.2">
      <c r="A160" s="114" t="s">
        <v>504</v>
      </c>
      <c r="B160" s="28" t="s">
        <v>505</v>
      </c>
      <c r="C160" s="31" t="s">
        <v>507</v>
      </c>
      <c r="D160" s="30">
        <v>59127</v>
      </c>
      <c r="E160" s="30">
        <v>4046</v>
      </c>
      <c r="F160" s="30">
        <v>1487</v>
      </c>
      <c r="G160" s="30">
        <f t="shared" si="2"/>
        <v>2559</v>
      </c>
      <c r="H160" s="28" t="s">
        <v>36</v>
      </c>
    </row>
    <row r="161" spans="1:8" ht="15" x14ac:dyDescent="0.2">
      <c r="A161" s="114" t="s">
        <v>508</v>
      </c>
      <c r="B161" s="28" t="s">
        <v>509</v>
      </c>
      <c r="C161" s="31" t="s">
        <v>74</v>
      </c>
      <c r="D161" s="30">
        <v>1809034</v>
      </c>
      <c r="E161" s="30">
        <v>15243</v>
      </c>
      <c r="F161" s="30">
        <v>3379</v>
      </c>
      <c r="G161" s="30">
        <f t="shared" si="2"/>
        <v>11864</v>
      </c>
      <c r="H161" s="28" t="s">
        <v>36</v>
      </c>
    </row>
    <row r="162" spans="1:8" ht="15" x14ac:dyDescent="0.2">
      <c r="A162" s="114" t="s">
        <v>511</v>
      </c>
      <c r="B162" s="28" t="s">
        <v>512</v>
      </c>
      <c r="C162" s="31" t="s">
        <v>354</v>
      </c>
      <c r="D162" s="30">
        <v>15507</v>
      </c>
      <c r="E162" s="30">
        <v>389</v>
      </c>
      <c r="F162" s="30">
        <v>110</v>
      </c>
      <c r="G162" s="30">
        <f t="shared" si="2"/>
        <v>279</v>
      </c>
      <c r="H162" s="28" t="s">
        <v>36</v>
      </c>
    </row>
    <row r="163" spans="1:8" ht="15" x14ac:dyDescent="0.2">
      <c r="A163" s="114" t="s">
        <v>513</v>
      </c>
      <c r="B163" s="28" t="s">
        <v>514</v>
      </c>
      <c r="C163" s="31" t="s">
        <v>516</v>
      </c>
      <c r="D163" s="30">
        <v>12651</v>
      </c>
      <c r="E163" s="30">
        <v>537</v>
      </c>
      <c r="F163" s="30">
        <v>130</v>
      </c>
      <c r="G163" s="30">
        <f t="shared" si="2"/>
        <v>407</v>
      </c>
      <c r="H163" s="28" t="s">
        <v>36</v>
      </c>
    </row>
    <row r="164" spans="1:8" ht="15" x14ac:dyDescent="0.2">
      <c r="A164" s="114" t="s">
        <v>517</v>
      </c>
      <c r="B164" s="28" t="s">
        <v>518</v>
      </c>
      <c r="C164" s="31" t="s">
        <v>520</v>
      </c>
      <c r="D164" s="30">
        <v>8865</v>
      </c>
      <c r="E164" s="30">
        <v>73</v>
      </c>
      <c r="F164" s="30">
        <v>44</v>
      </c>
      <c r="G164" s="30">
        <f t="shared" si="2"/>
        <v>29</v>
      </c>
      <c r="H164" s="28" t="s">
        <v>36</v>
      </c>
    </row>
    <row r="165" spans="1:8" ht="15" x14ac:dyDescent="0.2">
      <c r="A165" s="114" t="s">
        <v>521</v>
      </c>
      <c r="B165" s="28" t="s">
        <v>522</v>
      </c>
      <c r="C165" s="31" t="s">
        <v>524</v>
      </c>
      <c r="D165" s="30">
        <v>6703</v>
      </c>
      <c r="E165" s="30">
        <v>319</v>
      </c>
      <c r="F165" s="30">
        <v>51</v>
      </c>
      <c r="G165" s="30">
        <f t="shared" si="2"/>
        <v>268</v>
      </c>
      <c r="H165" s="28" t="s">
        <v>36</v>
      </c>
    </row>
    <row r="166" spans="1:8" ht="15" x14ac:dyDescent="0.2">
      <c r="A166" s="114" t="s">
        <v>525</v>
      </c>
      <c r="B166" s="28" t="s">
        <v>526</v>
      </c>
      <c r="C166" s="31" t="s">
        <v>528</v>
      </c>
      <c r="D166" s="30">
        <v>36702</v>
      </c>
      <c r="E166" s="30">
        <v>1796</v>
      </c>
      <c r="F166" s="30">
        <v>501</v>
      </c>
      <c r="G166" s="30">
        <f t="shared" si="2"/>
        <v>1295</v>
      </c>
      <c r="H166" s="28" t="s">
        <v>36</v>
      </c>
    </row>
    <row r="167" spans="1:8" ht="15" x14ac:dyDescent="0.2">
      <c r="A167" s="115" t="s">
        <v>529</v>
      </c>
      <c r="B167" s="28" t="s">
        <v>530</v>
      </c>
      <c r="C167" s="31" t="s">
        <v>503</v>
      </c>
      <c r="D167" s="30">
        <v>64524</v>
      </c>
      <c r="E167" s="30">
        <v>3977</v>
      </c>
      <c r="F167" s="30">
        <v>1304</v>
      </c>
      <c r="G167" s="30">
        <f t="shared" si="2"/>
        <v>2673</v>
      </c>
      <c r="H167" s="28" t="s">
        <v>36</v>
      </c>
    </row>
    <row r="168" spans="1:8" ht="15" x14ac:dyDescent="0.2">
      <c r="A168" s="114" t="s">
        <v>532</v>
      </c>
      <c r="B168" s="28" t="s">
        <v>533</v>
      </c>
      <c r="C168" s="31" t="s">
        <v>535</v>
      </c>
      <c r="D168" s="30">
        <v>150934</v>
      </c>
      <c r="E168" s="30">
        <v>2414</v>
      </c>
      <c r="F168" s="30">
        <v>592</v>
      </c>
      <c r="G168" s="30">
        <f t="shared" si="2"/>
        <v>1822</v>
      </c>
      <c r="H168" s="28" t="s">
        <v>36</v>
      </c>
    </row>
    <row r="169" spans="1:8" ht="15" x14ac:dyDescent="0.2">
      <c r="A169" s="114" t="s">
        <v>536</v>
      </c>
      <c r="B169" s="28" t="s">
        <v>537</v>
      </c>
      <c r="C169" s="31" t="s">
        <v>362</v>
      </c>
      <c r="D169" s="30">
        <v>86129</v>
      </c>
      <c r="E169" s="30">
        <v>10401</v>
      </c>
      <c r="F169" s="30">
        <v>2274</v>
      </c>
      <c r="G169" s="30">
        <f t="shared" si="2"/>
        <v>8127</v>
      </c>
      <c r="H169" s="28" t="s">
        <v>36</v>
      </c>
    </row>
    <row r="170" spans="1:8" ht="15" x14ac:dyDescent="0.2">
      <c r="A170" s="114" t="s">
        <v>538</v>
      </c>
      <c r="B170" s="28" t="s">
        <v>539</v>
      </c>
      <c r="C170" s="31" t="s">
        <v>90</v>
      </c>
      <c r="D170" s="30">
        <v>340223</v>
      </c>
      <c r="E170" s="30">
        <v>17284</v>
      </c>
      <c r="F170" s="30">
        <v>10</v>
      </c>
      <c r="G170" s="30">
        <f t="shared" si="2"/>
        <v>17274</v>
      </c>
      <c r="H170" s="28" t="s">
        <v>36</v>
      </c>
    </row>
    <row r="171" spans="1:8" ht="15" x14ac:dyDescent="0.2">
      <c r="A171" s="114" t="s">
        <v>540</v>
      </c>
      <c r="B171" s="28" t="s">
        <v>541</v>
      </c>
      <c r="C171" s="31" t="s">
        <v>543</v>
      </c>
      <c r="D171" s="30">
        <v>15216</v>
      </c>
      <c r="E171" s="30">
        <v>1133</v>
      </c>
      <c r="F171" s="30">
        <v>301</v>
      </c>
      <c r="G171" s="30">
        <f t="shared" si="2"/>
        <v>832</v>
      </c>
      <c r="H171" s="28" t="s">
        <v>36</v>
      </c>
    </row>
    <row r="172" spans="1:8" ht="15" x14ac:dyDescent="0.2">
      <c r="A172" s="114" t="s">
        <v>544</v>
      </c>
      <c r="B172" s="28" t="s">
        <v>545</v>
      </c>
      <c r="C172" s="31" t="s">
        <v>174</v>
      </c>
      <c r="D172" s="30">
        <v>800647</v>
      </c>
      <c r="E172" s="30">
        <v>6585</v>
      </c>
      <c r="F172" s="30">
        <v>2849</v>
      </c>
      <c r="G172" s="30">
        <f t="shared" si="2"/>
        <v>3736</v>
      </c>
      <c r="H172" s="28" t="s">
        <v>36</v>
      </c>
    </row>
    <row r="173" spans="1:8" ht="15" x14ac:dyDescent="0.2">
      <c r="A173" s="114" t="s">
        <v>547</v>
      </c>
      <c r="B173" s="28" t="s">
        <v>548</v>
      </c>
      <c r="C173" s="31" t="s">
        <v>550</v>
      </c>
      <c r="D173" s="30">
        <v>7041</v>
      </c>
      <c r="E173" s="30">
        <v>609</v>
      </c>
      <c r="F173" s="30">
        <v>147</v>
      </c>
      <c r="G173" s="30">
        <f t="shared" si="2"/>
        <v>462</v>
      </c>
      <c r="H173" s="28" t="s">
        <v>36</v>
      </c>
    </row>
    <row r="174" spans="1:8" ht="15" x14ac:dyDescent="0.2">
      <c r="A174" s="114" t="s">
        <v>551</v>
      </c>
      <c r="B174" s="28" t="s">
        <v>552</v>
      </c>
      <c r="C174" s="31" t="s">
        <v>554</v>
      </c>
      <c r="D174" s="30">
        <v>35089</v>
      </c>
      <c r="E174" s="30">
        <v>1014</v>
      </c>
      <c r="F174" s="30">
        <v>302</v>
      </c>
      <c r="G174" s="30">
        <f t="shared" si="2"/>
        <v>712</v>
      </c>
      <c r="H174" s="28" t="s">
        <v>36</v>
      </c>
    </row>
    <row r="175" spans="1:8" ht="15" x14ac:dyDescent="0.2">
      <c r="A175" s="114" t="s">
        <v>555</v>
      </c>
      <c r="B175" s="28" t="s">
        <v>556</v>
      </c>
      <c r="C175" s="31" t="s">
        <v>558</v>
      </c>
      <c r="D175" s="30">
        <v>22935</v>
      </c>
      <c r="E175" s="30">
        <v>826</v>
      </c>
      <c r="F175" s="30">
        <v>118</v>
      </c>
      <c r="G175" s="30">
        <f t="shared" si="2"/>
        <v>708</v>
      </c>
      <c r="H175" s="28" t="s">
        <v>36</v>
      </c>
    </row>
    <row r="176" spans="1:8" ht="15" x14ac:dyDescent="0.2">
      <c r="A176" s="114" t="s">
        <v>559</v>
      </c>
      <c r="B176" s="28" t="s">
        <v>560</v>
      </c>
      <c r="C176" s="31" t="s">
        <v>562</v>
      </c>
      <c r="D176" s="30">
        <v>50845</v>
      </c>
      <c r="E176" s="30">
        <v>426</v>
      </c>
      <c r="F176" s="30">
        <v>0</v>
      </c>
      <c r="G176" s="30">
        <f t="shared" si="2"/>
        <v>426</v>
      </c>
      <c r="H176" s="28" t="s">
        <v>36</v>
      </c>
    </row>
    <row r="177" spans="1:8" ht="15" x14ac:dyDescent="0.2">
      <c r="A177" s="114" t="s">
        <v>563</v>
      </c>
      <c r="B177" s="28" t="s">
        <v>564</v>
      </c>
      <c r="C177" s="31" t="s">
        <v>45</v>
      </c>
      <c r="D177" s="30">
        <v>4092459</v>
      </c>
      <c r="E177" s="30">
        <v>61333</v>
      </c>
      <c r="F177" s="30">
        <v>3646</v>
      </c>
      <c r="G177" s="30">
        <f t="shared" si="2"/>
        <v>57687</v>
      </c>
      <c r="H177" s="28" t="s">
        <v>36</v>
      </c>
    </row>
    <row r="178" spans="1:8" ht="15" x14ac:dyDescent="0.2">
      <c r="A178" s="114" t="s">
        <v>566</v>
      </c>
      <c r="B178" s="28" t="s">
        <v>567</v>
      </c>
      <c r="C178" s="31" t="s">
        <v>568</v>
      </c>
      <c r="D178" s="30">
        <v>17866</v>
      </c>
      <c r="E178" s="30">
        <v>53</v>
      </c>
      <c r="F178" s="30">
        <v>34</v>
      </c>
      <c r="G178" s="30">
        <f t="shared" si="2"/>
        <v>19</v>
      </c>
      <c r="H178" s="28" t="s">
        <v>36</v>
      </c>
    </row>
    <row r="179" spans="1:8" ht="15" x14ac:dyDescent="0.2">
      <c r="A179" s="114" t="s">
        <v>569</v>
      </c>
      <c r="B179" s="28" t="s">
        <v>570</v>
      </c>
      <c r="C179" s="31" t="s">
        <v>572</v>
      </c>
      <c r="D179" s="30">
        <v>19372</v>
      </c>
      <c r="E179" s="30">
        <v>873</v>
      </c>
      <c r="F179" s="30">
        <v>146</v>
      </c>
      <c r="G179" s="30">
        <f t="shared" si="2"/>
        <v>727</v>
      </c>
      <c r="H179" s="28" t="s">
        <v>36</v>
      </c>
    </row>
    <row r="180" spans="1:8" ht="15" x14ac:dyDescent="0.2">
      <c r="A180" s="114" t="s">
        <v>573</v>
      </c>
      <c r="B180" s="28" t="s">
        <v>574</v>
      </c>
      <c r="C180" s="31" t="s">
        <v>576</v>
      </c>
      <c r="D180" s="30">
        <v>75388</v>
      </c>
      <c r="E180" s="30">
        <v>282</v>
      </c>
      <c r="F180" s="30">
        <v>180</v>
      </c>
      <c r="G180" s="30">
        <f t="shared" si="2"/>
        <v>102</v>
      </c>
      <c r="H180" s="28" t="s">
        <v>36</v>
      </c>
    </row>
    <row r="181" spans="1:8" ht="15" x14ac:dyDescent="0.2">
      <c r="A181" s="114" t="s">
        <v>577</v>
      </c>
      <c r="B181" s="28" t="s">
        <v>439</v>
      </c>
      <c r="C181" s="31" t="s">
        <v>62</v>
      </c>
      <c r="D181" s="30">
        <v>2368139</v>
      </c>
      <c r="E181" s="30">
        <v>26064</v>
      </c>
      <c r="F181" s="30">
        <v>5542</v>
      </c>
      <c r="G181" s="30">
        <f t="shared" si="2"/>
        <v>20522</v>
      </c>
      <c r="H181" s="28" t="s">
        <v>36</v>
      </c>
    </row>
    <row r="182" spans="1:8" ht="15" x14ac:dyDescent="0.2">
      <c r="A182" s="114" t="s">
        <v>579</v>
      </c>
      <c r="B182" s="28" t="s">
        <v>580</v>
      </c>
      <c r="C182" s="31" t="s">
        <v>581</v>
      </c>
      <c r="D182" s="30">
        <v>20874</v>
      </c>
      <c r="E182" s="30">
        <v>1046</v>
      </c>
      <c r="F182" s="30">
        <v>272</v>
      </c>
      <c r="G182" s="30">
        <f t="shared" si="2"/>
        <v>774</v>
      </c>
      <c r="H182" s="28" t="s">
        <v>36</v>
      </c>
    </row>
    <row r="183" spans="1:8" ht="15" x14ac:dyDescent="0.2">
      <c r="A183" s="114" t="s">
        <v>582</v>
      </c>
      <c r="B183" s="28" t="s">
        <v>583</v>
      </c>
      <c r="C183" s="31" t="s">
        <v>585</v>
      </c>
      <c r="D183" s="30">
        <v>131500</v>
      </c>
      <c r="E183" s="30">
        <v>63</v>
      </c>
      <c r="F183" s="30">
        <v>53</v>
      </c>
      <c r="G183" s="30">
        <f t="shared" si="2"/>
        <v>10</v>
      </c>
      <c r="H183" s="28" t="s">
        <v>36</v>
      </c>
    </row>
    <row r="184" spans="1:8" ht="15" x14ac:dyDescent="0.2">
      <c r="A184" s="114" t="s">
        <v>586</v>
      </c>
      <c r="B184" s="28" t="s">
        <v>587</v>
      </c>
      <c r="C184" s="31" t="s">
        <v>178</v>
      </c>
      <c r="D184" s="30">
        <v>774769</v>
      </c>
      <c r="E184" s="30">
        <v>11127</v>
      </c>
      <c r="F184" s="30">
        <v>4169</v>
      </c>
      <c r="G184" s="30">
        <f t="shared" si="2"/>
        <v>6958</v>
      </c>
      <c r="H184" s="28" t="s">
        <v>36</v>
      </c>
    </row>
    <row r="185" spans="1:8" ht="15" x14ac:dyDescent="0.2">
      <c r="A185" s="114" t="s">
        <v>588</v>
      </c>
      <c r="B185" s="28" t="s">
        <v>589</v>
      </c>
      <c r="C185" s="31" t="s">
        <v>74</v>
      </c>
      <c r="D185" s="30">
        <v>1809034</v>
      </c>
      <c r="E185" s="30">
        <v>29711</v>
      </c>
      <c r="F185" s="30">
        <v>3625</v>
      </c>
      <c r="G185" s="30">
        <f t="shared" si="2"/>
        <v>26086</v>
      </c>
      <c r="H185" s="28" t="s">
        <v>36</v>
      </c>
    </row>
    <row r="186" spans="1:8" ht="15" x14ac:dyDescent="0.2">
      <c r="A186" s="114" t="s">
        <v>591</v>
      </c>
      <c r="B186" s="28" t="s">
        <v>592</v>
      </c>
      <c r="C186" s="31" t="s">
        <v>594</v>
      </c>
      <c r="D186" s="30">
        <v>42918</v>
      </c>
      <c r="E186" s="30">
        <v>396</v>
      </c>
      <c r="F186" s="30">
        <v>224</v>
      </c>
      <c r="G186" s="30">
        <f t="shared" si="2"/>
        <v>172</v>
      </c>
      <c r="H186" s="28" t="s">
        <v>36</v>
      </c>
    </row>
    <row r="187" spans="1:8" ht="15" x14ac:dyDescent="0.2">
      <c r="A187" s="114" t="s">
        <v>595</v>
      </c>
      <c r="B187" s="28" t="s">
        <v>596</v>
      </c>
      <c r="C187" s="31" t="s">
        <v>427</v>
      </c>
      <c r="D187" s="30">
        <v>149610</v>
      </c>
      <c r="E187" s="30">
        <v>4420</v>
      </c>
      <c r="F187" s="30">
        <v>1647</v>
      </c>
      <c r="G187" s="30">
        <f t="shared" si="2"/>
        <v>2773</v>
      </c>
      <c r="H187" s="28" t="s">
        <v>36</v>
      </c>
    </row>
    <row r="188" spans="1:8" ht="15" x14ac:dyDescent="0.2">
      <c r="A188" s="114" t="s">
        <v>598</v>
      </c>
      <c r="B188" s="28" t="s">
        <v>209</v>
      </c>
      <c r="C188" s="31" t="s">
        <v>137</v>
      </c>
      <c r="D188" s="30">
        <v>1024266</v>
      </c>
      <c r="E188" s="30">
        <v>25988</v>
      </c>
      <c r="F188" s="30">
        <v>2538</v>
      </c>
      <c r="G188" s="30">
        <f t="shared" si="2"/>
        <v>23450</v>
      </c>
      <c r="H188" s="28" t="s">
        <v>36</v>
      </c>
    </row>
    <row r="189" spans="1:8" ht="15" x14ac:dyDescent="0.2">
      <c r="A189" s="114" t="s">
        <v>600</v>
      </c>
      <c r="B189" s="28" t="s">
        <v>601</v>
      </c>
      <c r="C189" s="31" t="s">
        <v>603</v>
      </c>
      <c r="D189" s="30">
        <v>33718</v>
      </c>
      <c r="E189" s="30">
        <v>1370</v>
      </c>
      <c r="F189" s="30">
        <v>498</v>
      </c>
      <c r="G189" s="30">
        <f t="shared" si="2"/>
        <v>872</v>
      </c>
      <c r="H189" s="28" t="s">
        <v>36</v>
      </c>
    </row>
    <row r="190" spans="1:8" ht="15" x14ac:dyDescent="0.2">
      <c r="A190" s="114" t="s">
        <v>604</v>
      </c>
      <c r="B190" s="28" t="s">
        <v>605</v>
      </c>
      <c r="C190" s="31" t="s">
        <v>294</v>
      </c>
      <c r="D190" s="30">
        <v>19263</v>
      </c>
      <c r="E190" s="30">
        <v>168</v>
      </c>
      <c r="F190" s="30">
        <v>162</v>
      </c>
      <c r="G190" s="30">
        <f t="shared" si="2"/>
        <v>6</v>
      </c>
      <c r="H190" s="28" t="s">
        <v>36</v>
      </c>
    </row>
    <row r="191" spans="1:8" ht="15" x14ac:dyDescent="0.2">
      <c r="A191" s="114" t="s">
        <v>607</v>
      </c>
      <c r="B191" s="28" t="s">
        <v>608</v>
      </c>
      <c r="C191" s="31" t="s">
        <v>337</v>
      </c>
      <c r="D191" s="30">
        <v>137130</v>
      </c>
      <c r="E191" s="30">
        <v>14913</v>
      </c>
      <c r="F191" s="30">
        <v>4119</v>
      </c>
      <c r="G191" s="30">
        <f t="shared" si="2"/>
        <v>10794</v>
      </c>
      <c r="H191" s="28" t="s">
        <v>36</v>
      </c>
    </row>
    <row r="192" spans="1:8" ht="15" x14ac:dyDescent="0.2">
      <c r="A192" s="114" t="s">
        <v>610</v>
      </c>
      <c r="B192" s="28" t="s">
        <v>611</v>
      </c>
      <c r="C192" s="31" t="s">
        <v>585</v>
      </c>
      <c r="D192" s="30">
        <v>131500</v>
      </c>
      <c r="E192" s="30">
        <v>15614</v>
      </c>
      <c r="F192" s="30">
        <v>4501</v>
      </c>
      <c r="G192" s="30">
        <f t="shared" si="2"/>
        <v>11113</v>
      </c>
      <c r="H192" s="28" t="s">
        <v>36</v>
      </c>
    </row>
    <row r="193" spans="1:8" ht="15" x14ac:dyDescent="0.2">
      <c r="A193" s="114" t="s">
        <v>613</v>
      </c>
      <c r="B193" s="28" t="s">
        <v>614</v>
      </c>
      <c r="C193" s="31" t="s">
        <v>54</v>
      </c>
      <c r="D193" s="30">
        <v>1714773</v>
      </c>
      <c r="E193" s="30">
        <v>67857</v>
      </c>
      <c r="F193" s="30">
        <v>8513</v>
      </c>
      <c r="G193" s="30">
        <f t="shared" si="2"/>
        <v>59344</v>
      </c>
      <c r="H193" s="28" t="s">
        <v>36</v>
      </c>
    </row>
    <row r="194" spans="1:8" ht="15" x14ac:dyDescent="0.2">
      <c r="A194" s="114" t="s">
        <v>616</v>
      </c>
      <c r="B194" s="28" t="s">
        <v>617</v>
      </c>
      <c r="C194" s="31" t="s">
        <v>619</v>
      </c>
      <c r="D194" s="30">
        <v>8062</v>
      </c>
      <c r="E194" s="30">
        <v>108</v>
      </c>
      <c r="F194" s="30">
        <v>82</v>
      </c>
      <c r="G194" s="30">
        <f t="shared" si="2"/>
        <v>26</v>
      </c>
      <c r="H194" s="28" t="s">
        <v>36</v>
      </c>
    </row>
    <row r="195" spans="1:8" ht="15" x14ac:dyDescent="0.2">
      <c r="A195" s="114" t="s">
        <v>620</v>
      </c>
      <c r="B195" s="28" t="s">
        <v>621</v>
      </c>
      <c r="C195" s="31" t="s">
        <v>623</v>
      </c>
      <c r="D195" s="30">
        <v>136872</v>
      </c>
      <c r="E195" s="30">
        <v>11399</v>
      </c>
      <c r="F195" s="30">
        <v>3031</v>
      </c>
      <c r="G195" s="30">
        <f t="shared" si="2"/>
        <v>8368</v>
      </c>
      <c r="H195" s="28" t="s">
        <v>36</v>
      </c>
    </row>
    <row r="196" spans="1:8" ht="15" x14ac:dyDescent="0.2">
      <c r="A196" s="114" t="s">
        <v>624</v>
      </c>
      <c r="B196" s="28" t="s">
        <v>625</v>
      </c>
      <c r="C196" s="31" t="s">
        <v>626</v>
      </c>
      <c r="D196" s="30">
        <v>4799</v>
      </c>
      <c r="E196" s="30">
        <v>25</v>
      </c>
      <c r="F196" s="30">
        <v>21</v>
      </c>
      <c r="G196" s="30">
        <f t="shared" si="2"/>
        <v>4</v>
      </c>
      <c r="H196" s="28" t="s">
        <v>36</v>
      </c>
    </row>
    <row r="197" spans="1:8" ht="15" x14ac:dyDescent="0.2">
      <c r="A197" s="114" t="s">
        <v>627</v>
      </c>
      <c r="B197" s="28" t="s">
        <v>628</v>
      </c>
      <c r="C197" s="31" t="s">
        <v>629</v>
      </c>
      <c r="D197" s="30">
        <v>9403</v>
      </c>
      <c r="E197" s="30">
        <v>59</v>
      </c>
      <c r="F197" s="30">
        <v>26</v>
      </c>
      <c r="G197" s="30">
        <f t="shared" si="2"/>
        <v>33</v>
      </c>
      <c r="H197" s="28" t="s">
        <v>36</v>
      </c>
    </row>
    <row r="198" spans="1:8" ht="15" x14ac:dyDescent="0.2">
      <c r="A198" s="114" t="s">
        <v>630</v>
      </c>
      <c r="B198" s="28" t="s">
        <v>631</v>
      </c>
      <c r="C198" s="31" t="s">
        <v>74</v>
      </c>
      <c r="D198" s="30">
        <v>1809034</v>
      </c>
      <c r="E198" s="30">
        <v>12290</v>
      </c>
      <c r="F198" s="30">
        <v>2055</v>
      </c>
      <c r="G198" s="30">
        <f t="shared" si="2"/>
        <v>10235</v>
      </c>
      <c r="H198" s="28" t="s">
        <v>36</v>
      </c>
    </row>
    <row r="199" spans="1:8" ht="15" x14ac:dyDescent="0.2">
      <c r="A199" s="114" t="s">
        <v>633</v>
      </c>
      <c r="B199" s="28" t="s">
        <v>634</v>
      </c>
      <c r="C199" s="31" t="s">
        <v>77</v>
      </c>
      <c r="D199" s="30">
        <v>422679</v>
      </c>
      <c r="E199" s="30">
        <v>97</v>
      </c>
      <c r="F199" s="30">
        <v>34</v>
      </c>
      <c r="G199" s="30">
        <f t="shared" si="2"/>
        <v>63</v>
      </c>
      <c r="H199" s="28" t="s">
        <v>36</v>
      </c>
    </row>
    <row r="200" spans="1:8" ht="15" x14ac:dyDescent="0.2">
      <c r="A200" s="114" t="s">
        <v>635</v>
      </c>
      <c r="B200" s="28" t="s">
        <v>636</v>
      </c>
      <c r="C200" s="31" t="s">
        <v>638</v>
      </c>
      <c r="D200" s="30">
        <v>16921</v>
      </c>
      <c r="E200" s="30">
        <v>576</v>
      </c>
      <c r="F200" s="30">
        <v>124</v>
      </c>
      <c r="G200" s="30">
        <f t="shared" si="2"/>
        <v>452</v>
      </c>
      <c r="H200" s="28" t="s">
        <v>36</v>
      </c>
    </row>
    <row r="201" spans="1:8" ht="15" x14ac:dyDescent="0.2">
      <c r="A201" s="114" t="s">
        <v>639</v>
      </c>
      <c r="B201" s="28" t="s">
        <v>640</v>
      </c>
      <c r="C201" s="31" t="s">
        <v>642</v>
      </c>
      <c r="D201" s="30">
        <v>10658</v>
      </c>
      <c r="E201" s="30">
        <v>157</v>
      </c>
      <c r="F201" s="30">
        <v>101</v>
      </c>
      <c r="G201" s="30">
        <f t="shared" si="2"/>
        <v>56</v>
      </c>
      <c r="H201" s="28" t="s">
        <v>36</v>
      </c>
    </row>
    <row r="202" spans="1:8" ht="15" x14ac:dyDescent="0.2">
      <c r="A202" s="114" t="s">
        <v>643</v>
      </c>
      <c r="B202" s="28" t="s">
        <v>644</v>
      </c>
      <c r="C202" s="31" t="s">
        <v>645</v>
      </c>
      <c r="D202" s="30">
        <v>60968</v>
      </c>
      <c r="E202" s="30">
        <v>1545</v>
      </c>
      <c r="F202" s="30">
        <v>822</v>
      </c>
      <c r="G202" s="30">
        <f t="shared" si="2"/>
        <v>723</v>
      </c>
      <c r="H202" s="28" t="s">
        <v>36</v>
      </c>
    </row>
    <row r="203" spans="1:8" ht="15" x14ac:dyDescent="0.2">
      <c r="A203" s="114" t="s">
        <v>646</v>
      </c>
      <c r="B203" s="28" t="s">
        <v>647</v>
      </c>
      <c r="C203" s="31" t="s">
        <v>648</v>
      </c>
      <c r="D203" s="30">
        <v>21766</v>
      </c>
      <c r="E203" s="30">
        <v>166</v>
      </c>
      <c r="F203" s="30">
        <v>98</v>
      </c>
      <c r="G203" s="30">
        <f t="shared" ref="G203:G266" si="3">E203-F203</f>
        <v>68</v>
      </c>
      <c r="H203" s="28" t="s">
        <v>36</v>
      </c>
    </row>
    <row r="204" spans="1:8" ht="15" x14ac:dyDescent="0.2">
      <c r="A204" s="114" t="s">
        <v>649</v>
      </c>
      <c r="B204" s="28" t="s">
        <v>650</v>
      </c>
      <c r="C204" s="31" t="s">
        <v>652</v>
      </c>
      <c r="D204" s="30">
        <v>14824</v>
      </c>
      <c r="E204" s="30">
        <v>60</v>
      </c>
      <c r="F204" s="30">
        <v>49</v>
      </c>
      <c r="G204" s="30">
        <f t="shared" si="3"/>
        <v>11</v>
      </c>
      <c r="H204" s="28" t="s">
        <v>36</v>
      </c>
    </row>
    <row r="205" spans="1:8" ht="15" x14ac:dyDescent="0.2">
      <c r="A205" s="114" t="s">
        <v>653</v>
      </c>
      <c r="B205" s="28" t="s">
        <v>654</v>
      </c>
      <c r="C205" s="31" t="s">
        <v>655</v>
      </c>
      <c r="D205" s="30">
        <v>24837</v>
      </c>
      <c r="E205" s="30">
        <v>879</v>
      </c>
      <c r="F205" s="30">
        <v>145</v>
      </c>
      <c r="G205" s="30">
        <f t="shared" si="3"/>
        <v>734</v>
      </c>
      <c r="H205" s="28" t="s">
        <v>36</v>
      </c>
    </row>
    <row r="206" spans="1:8" ht="15" x14ac:dyDescent="0.2">
      <c r="A206" s="114" t="s">
        <v>656</v>
      </c>
      <c r="B206" s="28" t="s">
        <v>657</v>
      </c>
      <c r="C206" s="31" t="s">
        <v>658</v>
      </c>
      <c r="D206" s="30">
        <v>32061</v>
      </c>
      <c r="E206" s="30">
        <v>2299</v>
      </c>
      <c r="F206" s="30">
        <v>926</v>
      </c>
      <c r="G206" s="30">
        <f t="shared" si="3"/>
        <v>1373</v>
      </c>
      <c r="H206" s="28" t="s">
        <v>36</v>
      </c>
    </row>
    <row r="207" spans="1:8" ht="15" x14ac:dyDescent="0.2">
      <c r="A207" s="114" t="s">
        <v>659</v>
      </c>
      <c r="B207" s="28" t="s">
        <v>660</v>
      </c>
      <c r="C207" s="31" t="s">
        <v>54</v>
      </c>
      <c r="D207" s="30">
        <v>1714773</v>
      </c>
      <c r="E207" s="30">
        <v>15875</v>
      </c>
      <c r="F207" s="30">
        <v>2954</v>
      </c>
      <c r="G207" s="30">
        <f t="shared" si="3"/>
        <v>12921</v>
      </c>
      <c r="H207" s="28" t="s">
        <v>36</v>
      </c>
    </row>
    <row r="208" spans="1:8" ht="15" x14ac:dyDescent="0.2">
      <c r="A208" s="114" t="s">
        <v>661</v>
      </c>
      <c r="B208" s="28" t="s">
        <v>662</v>
      </c>
      <c r="C208" s="31" t="s">
        <v>493</v>
      </c>
      <c r="D208" s="30">
        <v>278831</v>
      </c>
      <c r="E208" s="30">
        <v>503</v>
      </c>
      <c r="F208" s="30">
        <v>4</v>
      </c>
      <c r="G208" s="30">
        <f t="shared" si="3"/>
        <v>499</v>
      </c>
      <c r="H208" s="28" t="s">
        <v>36</v>
      </c>
    </row>
    <row r="209" spans="1:8" ht="15" x14ac:dyDescent="0.2">
      <c r="A209" s="114" t="s">
        <v>663</v>
      </c>
      <c r="B209" s="28" t="s">
        <v>664</v>
      </c>
      <c r="C209" s="31" t="s">
        <v>665</v>
      </c>
      <c r="D209" s="30">
        <v>18583</v>
      </c>
      <c r="E209" s="30">
        <v>277</v>
      </c>
      <c r="F209" s="30">
        <v>184</v>
      </c>
      <c r="G209" s="30">
        <f t="shared" si="3"/>
        <v>93</v>
      </c>
      <c r="H209" s="28" t="s">
        <v>36</v>
      </c>
    </row>
    <row r="210" spans="1:8" ht="15" x14ac:dyDescent="0.2">
      <c r="A210" s="114" t="s">
        <v>666</v>
      </c>
      <c r="B210" s="28" t="s">
        <v>667</v>
      </c>
      <c r="C210" s="31" t="s">
        <v>359</v>
      </c>
      <c r="D210" s="30">
        <v>110224</v>
      </c>
      <c r="E210" s="30">
        <v>18150</v>
      </c>
      <c r="F210" s="30">
        <v>7628</v>
      </c>
      <c r="G210" s="30">
        <f t="shared" si="3"/>
        <v>10522</v>
      </c>
      <c r="H210" s="28" t="s">
        <v>36</v>
      </c>
    </row>
    <row r="211" spans="1:8" ht="15" x14ac:dyDescent="0.2">
      <c r="A211" s="114" t="s">
        <v>668</v>
      </c>
      <c r="B211" s="28" t="s">
        <v>669</v>
      </c>
      <c r="C211" s="31" t="s">
        <v>670</v>
      </c>
      <c r="D211" s="30">
        <v>7879</v>
      </c>
      <c r="E211" s="30">
        <v>587</v>
      </c>
      <c r="F211" s="30">
        <v>65</v>
      </c>
      <c r="G211" s="30">
        <f t="shared" si="3"/>
        <v>522</v>
      </c>
      <c r="H211" s="28" t="s">
        <v>36</v>
      </c>
    </row>
    <row r="212" spans="1:8" ht="15" x14ac:dyDescent="0.2">
      <c r="A212" s="114" t="s">
        <v>671</v>
      </c>
      <c r="B212" s="28" t="s">
        <v>672</v>
      </c>
      <c r="C212" s="31" t="s">
        <v>673</v>
      </c>
      <c r="D212" s="30">
        <v>121073</v>
      </c>
      <c r="E212" s="30">
        <v>30814</v>
      </c>
      <c r="F212" s="30">
        <v>3947</v>
      </c>
      <c r="G212" s="30">
        <f t="shared" si="3"/>
        <v>26867</v>
      </c>
      <c r="H212" s="28" t="s">
        <v>36</v>
      </c>
    </row>
    <row r="213" spans="1:8" ht="15" x14ac:dyDescent="0.2">
      <c r="A213" s="114" t="s">
        <v>674</v>
      </c>
      <c r="B213" s="28" t="s">
        <v>675</v>
      </c>
      <c r="C213" s="31" t="s">
        <v>148</v>
      </c>
      <c r="D213" s="30">
        <v>310235</v>
      </c>
      <c r="E213" s="30">
        <v>39646</v>
      </c>
      <c r="F213" s="30">
        <v>7679</v>
      </c>
      <c r="G213" s="30">
        <f t="shared" si="3"/>
        <v>31967</v>
      </c>
      <c r="H213" s="28" t="s">
        <v>36</v>
      </c>
    </row>
    <row r="214" spans="1:8" ht="15" x14ac:dyDescent="0.2">
      <c r="A214" s="114" t="s">
        <v>677</v>
      </c>
      <c r="B214" s="28" t="s">
        <v>209</v>
      </c>
      <c r="C214" s="31" t="s">
        <v>137</v>
      </c>
      <c r="D214" s="30">
        <v>1024266</v>
      </c>
      <c r="E214" s="30">
        <v>12572</v>
      </c>
      <c r="F214" s="30">
        <v>2239</v>
      </c>
      <c r="G214" s="30">
        <f t="shared" si="3"/>
        <v>10333</v>
      </c>
      <c r="H214" s="28" t="s">
        <v>36</v>
      </c>
    </row>
    <row r="215" spans="1:8" ht="15" x14ac:dyDescent="0.2">
      <c r="A215" s="114" t="s">
        <v>679</v>
      </c>
      <c r="B215" s="28" t="s">
        <v>680</v>
      </c>
      <c r="C215" s="31" t="s">
        <v>681</v>
      </c>
      <c r="D215" s="30">
        <v>10269</v>
      </c>
      <c r="E215" s="30">
        <v>50</v>
      </c>
      <c r="F215" s="30">
        <v>42</v>
      </c>
      <c r="G215" s="30">
        <f t="shared" si="3"/>
        <v>8</v>
      </c>
      <c r="H215" s="28" t="s">
        <v>36</v>
      </c>
    </row>
    <row r="216" spans="1:8" ht="15" x14ac:dyDescent="0.2">
      <c r="A216" s="114" t="s">
        <v>682</v>
      </c>
      <c r="B216" s="28" t="s">
        <v>683</v>
      </c>
      <c r="C216" s="31" t="s">
        <v>45</v>
      </c>
      <c r="D216" s="30">
        <v>4092459</v>
      </c>
      <c r="E216" s="30">
        <v>91084</v>
      </c>
      <c r="F216" s="30">
        <v>8276</v>
      </c>
      <c r="G216" s="30">
        <f t="shared" si="3"/>
        <v>82808</v>
      </c>
      <c r="H216" s="28" t="s">
        <v>36</v>
      </c>
    </row>
    <row r="217" spans="1:8" ht="15" x14ac:dyDescent="0.2">
      <c r="A217" s="114" t="s">
        <v>684</v>
      </c>
      <c r="B217" s="28" t="s">
        <v>685</v>
      </c>
      <c r="C217" s="31" t="s">
        <v>184</v>
      </c>
      <c r="D217" s="30">
        <v>86793</v>
      </c>
      <c r="E217" s="30">
        <v>5343</v>
      </c>
      <c r="F217" s="30">
        <v>1298</v>
      </c>
      <c r="G217" s="30">
        <f t="shared" si="3"/>
        <v>4045</v>
      </c>
      <c r="H217" s="28" t="s">
        <v>36</v>
      </c>
    </row>
    <row r="218" spans="1:8" ht="15" x14ac:dyDescent="0.2">
      <c r="A218" s="114" t="s">
        <v>687</v>
      </c>
      <c r="B218" s="28" t="s">
        <v>688</v>
      </c>
      <c r="C218" s="31" t="s">
        <v>689</v>
      </c>
      <c r="D218" s="30">
        <v>21381</v>
      </c>
      <c r="E218" s="30">
        <v>479</v>
      </c>
      <c r="F218" s="30">
        <v>215</v>
      </c>
      <c r="G218" s="30">
        <f t="shared" si="3"/>
        <v>264</v>
      </c>
      <c r="H218" s="28" t="s">
        <v>36</v>
      </c>
    </row>
    <row r="219" spans="1:8" ht="15" x14ac:dyDescent="0.2">
      <c r="A219" s="114" t="s">
        <v>690</v>
      </c>
      <c r="B219" s="28" t="s">
        <v>691</v>
      </c>
      <c r="C219" s="31" t="s">
        <v>692</v>
      </c>
      <c r="D219" s="30">
        <v>35012</v>
      </c>
      <c r="E219" s="30">
        <v>615</v>
      </c>
      <c r="F219" s="30">
        <v>0</v>
      </c>
      <c r="G219" s="30">
        <f t="shared" si="3"/>
        <v>615</v>
      </c>
      <c r="H219" s="28" t="s">
        <v>36</v>
      </c>
    </row>
    <row r="220" spans="1:8" ht="15" x14ac:dyDescent="0.2">
      <c r="A220" s="114" t="s">
        <v>693</v>
      </c>
      <c r="B220" s="28" t="s">
        <v>694</v>
      </c>
      <c r="C220" s="31" t="s">
        <v>201</v>
      </c>
      <c r="D220" s="30">
        <v>103350</v>
      </c>
      <c r="E220" s="30">
        <v>2755</v>
      </c>
      <c r="F220" s="30">
        <v>0</v>
      </c>
      <c r="G220" s="30">
        <f t="shared" si="3"/>
        <v>2755</v>
      </c>
      <c r="H220" s="28" t="s">
        <v>36</v>
      </c>
    </row>
    <row r="221" spans="1:8" ht="15" x14ac:dyDescent="0.2">
      <c r="A221" s="114" t="s">
        <v>695</v>
      </c>
      <c r="B221" s="28" t="s">
        <v>696</v>
      </c>
      <c r="C221" s="31" t="s">
        <v>45</v>
      </c>
      <c r="D221" s="30">
        <v>4092459</v>
      </c>
      <c r="E221" s="30">
        <v>24851</v>
      </c>
      <c r="F221" s="30">
        <v>13995</v>
      </c>
      <c r="G221" s="30">
        <f t="shared" si="3"/>
        <v>10856</v>
      </c>
      <c r="H221" s="28" t="s">
        <v>36</v>
      </c>
    </row>
    <row r="222" spans="1:8" ht="15" x14ac:dyDescent="0.2">
      <c r="A222" s="114" t="s">
        <v>698</v>
      </c>
      <c r="B222" s="28" t="s">
        <v>699</v>
      </c>
      <c r="C222" s="31" t="s">
        <v>45</v>
      </c>
      <c r="D222" s="30">
        <v>4092459</v>
      </c>
      <c r="E222" s="30">
        <v>12994</v>
      </c>
      <c r="F222" s="30">
        <v>3210</v>
      </c>
      <c r="G222" s="30">
        <f t="shared" si="3"/>
        <v>9784</v>
      </c>
      <c r="H222" s="28" t="s">
        <v>36</v>
      </c>
    </row>
    <row r="223" spans="1:8" ht="15" x14ac:dyDescent="0.2">
      <c r="A223" s="114" t="s">
        <v>701</v>
      </c>
      <c r="B223" s="28" t="s">
        <v>702</v>
      </c>
      <c r="C223" s="31" t="s">
        <v>493</v>
      </c>
      <c r="D223" s="30">
        <v>278831</v>
      </c>
      <c r="E223" s="30">
        <v>32808.094149391422</v>
      </c>
      <c r="F223" s="30">
        <v>4088</v>
      </c>
      <c r="G223" s="30">
        <f t="shared" si="3"/>
        <v>28720.094149391422</v>
      </c>
      <c r="H223" s="28" t="s">
        <v>36</v>
      </c>
    </row>
    <row r="224" spans="1:8" ht="15" x14ac:dyDescent="0.2">
      <c r="A224" s="114" t="s">
        <v>704</v>
      </c>
      <c r="B224" s="28" t="s">
        <v>329</v>
      </c>
      <c r="C224" s="31" t="s">
        <v>207</v>
      </c>
      <c r="D224" s="30">
        <v>252273</v>
      </c>
      <c r="E224" s="30">
        <v>15014</v>
      </c>
      <c r="F224" s="30">
        <v>3220</v>
      </c>
      <c r="G224" s="30">
        <f t="shared" si="3"/>
        <v>11794</v>
      </c>
      <c r="H224" s="28" t="s">
        <v>36</v>
      </c>
    </row>
    <row r="225" spans="1:8" ht="15" x14ac:dyDescent="0.2">
      <c r="A225" s="114" t="s">
        <v>706</v>
      </c>
      <c r="B225" s="28" t="s">
        <v>707</v>
      </c>
      <c r="C225" s="31" t="s">
        <v>709</v>
      </c>
      <c r="D225" s="30">
        <v>3726</v>
      </c>
      <c r="E225" s="30">
        <v>213</v>
      </c>
      <c r="F225" s="30">
        <v>93</v>
      </c>
      <c r="G225" s="30">
        <f t="shared" si="3"/>
        <v>120</v>
      </c>
      <c r="H225" s="28" t="s">
        <v>36</v>
      </c>
    </row>
    <row r="226" spans="1:8" ht="15" x14ac:dyDescent="0.2">
      <c r="A226" s="114" t="s">
        <v>710</v>
      </c>
      <c r="B226" s="28" t="s">
        <v>711</v>
      </c>
      <c r="C226" s="31" t="s">
        <v>713</v>
      </c>
      <c r="D226" s="30">
        <v>131533</v>
      </c>
      <c r="E226" s="30">
        <v>3227</v>
      </c>
      <c r="F226" s="30">
        <v>848</v>
      </c>
      <c r="G226" s="30">
        <f t="shared" si="3"/>
        <v>2379</v>
      </c>
      <c r="H226" s="28" t="s">
        <v>36</v>
      </c>
    </row>
    <row r="227" spans="1:8" ht="15" x14ac:dyDescent="0.2">
      <c r="A227" s="114" t="s">
        <v>714</v>
      </c>
      <c r="B227" s="28" t="s">
        <v>715</v>
      </c>
      <c r="C227" s="31" t="s">
        <v>716</v>
      </c>
      <c r="D227" s="30">
        <v>131506</v>
      </c>
      <c r="E227" s="30">
        <v>21120</v>
      </c>
      <c r="F227" s="30">
        <v>7292</v>
      </c>
      <c r="G227" s="30">
        <f t="shared" si="3"/>
        <v>13828</v>
      </c>
      <c r="H227" s="28" t="s">
        <v>36</v>
      </c>
    </row>
    <row r="228" spans="1:8" ht="15" x14ac:dyDescent="0.2">
      <c r="A228" s="114" t="s">
        <v>717</v>
      </c>
      <c r="B228" s="28" t="s">
        <v>718</v>
      </c>
      <c r="C228" s="31" t="s">
        <v>54</v>
      </c>
      <c r="D228" s="30">
        <v>1714773</v>
      </c>
      <c r="E228" s="30">
        <v>1936</v>
      </c>
      <c r="F228" s="30">
        <v>130</v>
      </c>
      <c r="G228" s="30">
        <f t="shared" si="3"/>
        <v>1806</v>
      </c>
      <c r="H228" s="28" t="s">
        <v>36</v>
      </c>
    </row>
    <row r="229" spans="1:8" ht="15" x14ac:dyDescent="0.2">
      <c r="A229" s="114" t="s">
        <v>719</v>
      </c>
      <c r="B229" s="28" t="s">
        <v>720</v>
      </c>
      <c r="C229" s="31" t="s">
        <v>62</v>
      </c>
      <c r="D229" s="30">
        <v>2368139</v>
      </c>
      <c r="E229" s="30">
        <v>52769</v>
      </c>
      <c r="F229" s="30">
        <v>350</v>
      </c>
      <c r="G229" s="30">
        <f t="shared" si="3"/>
        <v>52419</v>
      </c>
      <c r="H229" s="28" t="s">
        <v>36</v>
      </c>
    </row>
    <row r="230" spans="1:8" ht="15" x14ac:dyDescent="0.2">
      <c r="A230" s="114" t="s">
        <v>721</v>
      </c>
      <c r="B230" s="28" t="s">
        <v>722</v>
      </c>
      <c r="C230" s="31" t="s">
        <v>723</v>
      </c>
      <c r="D230" s="30">
        <v>20097</v>
      </c>
      <c r="E230" s="30">
        <v>890</v>
      </c>
      <c r="F230" s="30">
        <v>214</v>
      </c>
      <c r="G230" s="30">
        <f t="shared" si="3"/>
        <v>676</v>
      </c>
      <c r="H230" s="28" t="s">
        <v>36</v>
      </c>
    </row>
    <row r="231" spans="1:8" ht="15" x14ac:dyDescent="0.2">
      <c r="A231" s="114" t="s">
        <v>724</v>
      </c>
      <c r="B231" s="28" t="s">
        <v>725</v>
      </c>
      <c r="C231" s="31" t="s">
        <v>727</v>
      </c>
      <c r="D231" s="30">
        <v>32334</v>
      </c>
      <c r="E231" s="30">
        <v>3301</v>
      </c>
      <c r="F231" s="30">
        <v>789</v>
      </c>
      <c r="G231" s="30">
        <f t="shared" si="3"/>
        <v>2512</v>
      </c>
      <c r="H231" s="28" t="s">
        <v>36</v>
      </c>
    </row>
    <row r="232" spans="1:8" ht="15" x14ac:dyDescent="0.2">
      <c r="A232" s="114" t="s">
        <v>728</v>
      </c>
      <c r="B232" s="28" t="s">
        <v>729</v>
      </c>
      <c r="C232" s="31" t="s">
        <v>731</v>
      </c>
      <c r="D232" s="30">
        <v>28111</v>
      </c>
      <c r="E232" s="30">
        <v>1698</v>
      </c>
      <c r="F232" s="30">
        <v>586</v>
      </c>
      <c r="G232" s="30">
        <f t="shared" si="3"/>
        <v>1112</v>
      </c>
      <c r="H232" s="28" t="s">
        <v>36</v>
      </c>
    </row>
    <row r="233" spans="1:8" ht="15" x14ac:dyDescent="0.2">
      <c r="A233" s="114" t="s">
        <v>732</v>
      </c>
      <c r="B233" s="28" t="s">
        <v>733</v>
      </c>
      <c r="C233" s="31" t="s">
        <v>174</v>
      </c>
      <c r="D233" s="30">
        <v>800647</v>
      </c>
      <c r="E233" s="30">
        <v>21255</v>
      </c>
      <c r="F233" s="30">
        <v>3271</v>
      </c>
      <c r="G233" s="30">
        <f t="shared" si="3"/>
        <v>17984</v>
      </c>
      <c r="H233" s="28" t="s">
        <v>36</v>
      </c>
    </row>
    <row r="234" spans="1:8" ht="15" x14ac:dyDescent="0.2">
      <c r="A234" s="114" t="s">
        <v>735</v>
      </c>
      <c r="B234" s="28" t="s">
        <v>736</v>
      </c>
      <c r="C234" s="31" t="s">
        <v>267</v>
      </c>
      <c r="D234" s="30">
        <v>234906</v>
      </c>
      <c r="E234" s="30">
        <v>16967</v>
      </c>
      <c r="F234" s="30">
        <v>2205</v>
      </c>
      <c r="G234" s="30">
        <f t="shared" si="3"/>
        <v>14762</v>
      </c>
      <c r="H234" s="28" t="s">
        <v>36</v>
      </c>
    </row>
    <row r="235" spans="1:8" ht="15" x14ac:dyDescent="0.2">
      <c r="A235" s="114" t="s">
        <v>737</v>
      </c>
      <c r="B235" s="28" t="s">
        <v>738</v>
      </c>
      <c r="C235" s="31" t="s">
        <v>45</v>
      </c>
      <c r="D235" s="30">
        <v>4092459</v>
      </c>
      <c r="E235" s="30">
        <v>126339</v>
      </c>
      <c r="F235" s="30">
        <v>383</v>
      </c>
      <c r="G235" s="30">
        <f t="shared" si="3"/>
        <v>125956</v>
      </c>
      <c r="H235" s="28" t="s">
        <v>36</v>
      </c>
    </row>
    <row r="236" spans="1:8" ht="15" x14ac:dyDescent="0.2">
      <c r="A236" s="114" t="s">
        <v>739</v>
      </c>
      <c r="B236" s="28" t="s">
        <v>740</v>
      </c>
      <c r="C236" s="31" t="s">
        <v>226</v>
      </c>
      <c r="D236" s="30">
        <v>86771</v>
      </c>
      <c r="E236" s="30">
        <v>5241</v>
      </c>
      <c r="F236" s="30">
        <v>1898</v>
      </c>
      <c r="G236" s="30">
        <f t="shared" si="3"/>
        <v>3343</v>
      </c>
      <c r="H236" s="28" t="s">
        <v>36</v>
      </c>
    </row>
    <row r="237" spans="1:8" ht="15" x14ac:dyDescent="0.2">
      <c r="A237" s="114" t="s">
        <v>742</v>
      </c>
      <c r="B237" s="28" t="s">
        <v>743</v>
      </c>
      <c r="C237" s="31" t="s">
        <v>62</v>
      </c>
      <c r="D237" s="30">
        <v>2368139</v>
      </c>
      <c r="E237" s="30">
        <v>42805</v>
      </c>
      <c r="F237" s="30">
        <v>14816</v>
      </c>
      <c r="G237" s="30">
        <f t="shared" si="3"/>
        <v>27989</v>
      </c>
      <c r="H237" s="28" t="s">
        <v>36</v>
      </c>
    </row>
    <row r="238" spans="1:8" ht="15" x14ac:dyDescent="0.2">
      <c r="A238" s="114" t="s">
        <v>745</v>
      </c>
      <c r="B238" s="28" t="s">
        <v>746</v>
      </c>
      <c r="C238" s="31" t="s">
        <v>45</v>
      </c>
      <c r="D238" s="30">
        <v>4092459</v>
      </c>
      <c r="E238" s="30">
        <v>18396</v>
      </c>
      <c r="F238" s="30">
        <v>4596</v>
      </c>
      <c r="G238" s="30">
        <f t="shared" si="3"/>
        <v>13800</v>
      </c>
      <c r="H238" s="28" t="s">
        <v>36</v>
      </c>
    </row>
    <row r="239" spans="1:8" ht="15" x14ac:dyDescent="0.2">
      <c r="A239" s="114" t="s">
        <v>748</v>
      </c>
      <c r="B239" s="28" t="s">
        <v>749</v>
      </c>
      <c r="C239" s="31" t="s">
        <v>285</v>
      </c>
      <c r="D239" s="30">
        <v>23384</v>
      </c>
      <c r="E239" s="30">
        <v>106</v>
      </c>
      <c r="F239" s="30">
        <v>84</v>
      </c>
      <c r="G239" s="30">
        <f t="shared" si="3"/>
        <v>22</v>
      </c>
      <c r="H239" s="28" t="s">
        <v>36</v>
      </c>
    </row>
    <row r="240" spans="1:8" ht="15" x14ac:dyDescent="0.2">
      <c r="A240" s="114" t="s">
        <v>751</v>
      </c>
      <c r="B240" s="28" t="s">
        <v>752</v>
      </c>
      <c r="C240" s="31" t="s">
        <v>562</v>
      </c>
      <c r="D240" s="30">
        <v>50845</v>
      </c>
      <c r="E240" s="30">
        <v>135</v>
      </c>
      <c r="F240" s="30">
        <v>153</v>
      </c>
      <c r="G240" s="30">
        <f t="shared" si="3"/>
        <v>-18</v>
      </c>
      <c r="H240" s="28" t="s">
        <v>36</v>
      </c>
    </row>
    <row r="241" spans="1:8" ht="15" x14ac:dyDescent="0.2">
      <c r="A241" s="114" t="s">
        <v>753</v>
      </c>
      <c r="B241" s="28" t="s">
        <v>754</v>
      </c>
      <c r="C241" s="31" t="s">
        <v>254</v>
      </c>
      <c r="D241" s="30">
        <v>585375</v>
      </c>
      <c r="E241" s="30">
        <v>10692</v>
      </c>
      <c r="F241" s="30">
        <v>1589</v>
      </c>
      <c r="G241" s="30">
        <f t="shared" si="3"/>
        <v>9103</v>
      </c>
      <c r="H241" s="28" t="s">
        <v>36</v>
      </c>
    </row>
    <row r="242" spans="1:8" ht="15" x14ac:dyDescent="0.2">
      <c r="A242" s="114" t="s">
        <v>755</v>
      </c>
      <c r="B242" s="28" t="s">
        <v>756</v>
      </c>
      <c r="C242" s="31" t="s">
        <v>45</v>
      </c>
      <c r="D242" s="30">
        <v>4092459</v>
      </c>
      <c r="E242" s="30">
        <v>9529</v>
      </c>
      <c r="F242" s="30">
        <v>2231</v>
      </c>
      <c r="G242" s="30">
        <f t="shared" si="3"/>
        <v>7298</v>
      </c>
      <c r="H242" s="28" t="s">
        <v>36</v>
      </c>
    </row>
    <row r="243" spans="1:8" ht="15" x14ac:dyDescent="0.2">
      <c r="A243" s="114" t="s">
        <v>757</v>
      </c>
      <c r="B243" s="28" t="s">
        <v>453</v>
      </c>
      <c r="C243" s="31" t="s">
        <v>759</v>
      </c>
      <c r="D243" s="30">
        <v>26604</v>
      </c>
      <c r="E243" s="30">
        <v>20</v>
      </c>
      <c r="F243" s="30">
        <v>14</v>
      </c>
      <c r="G243" s="30">
        <f t="shared" si="3"/>
        <v>6</v>
      </c>
      <c r="H243" s="28" t="s">
        <v>36</v>
      </c>
    </row>
    <row r="244" spans="1:8" ht="15" x14ac:dyDescent="0.2">
      <c r="A244" s="114" t="s">
        <v>760</v>
      </c>
      <c r="B244" s="28" t="s">
        <v>761</v>
      </c>
      <c r="C244" s="31" t="s">
        <v>125</v>
      </c>
      <c r="D244" s="30">
        <v>35096</v>
      </c>
      <c r="E244" s="30">
        <v>344</v>
      </c>
      <c r="F244" s="30">
        <v>337</v>
      </c>
      <c r="G244" s="30">
        <f t="shared" si="3"/>
        <v>7</v>
      </c>
      <c r="H244" s="28" t="s">
        <v>36</v>
      </c>
    </row>
    <row r="245" spans="1:8" ht="15" x14ac:dyDescent="0.2">
      <c r="A245" s="114" t="s">
        <v>763</v>
      </c>
      <c r="B245" s="28" t="s">
        <v>764</v>
      </c>
      <c r="C245" s="31" t="s">
        <v>766</v>
      </c>
      <c r="D245" s="30">
        <v>19677</v>
      </c>
      <c r="E245" s="30">
        <v>151</v>
      </c>
      <c r="F245" s="30">
        <v>89</v>
      </c>
      <c r="G245" s="30">
        <f t="shared" si="3"/>
        <v>62</v>
      </c>
      <c r="H245" s="28" t="s">
        <v>36</v>
      </c>
    </row>
    <row r="246" spans="1:8" ht="15" x14ac:dyDescent="0.2">
      <c r="A246" s="114" t="s">
        <v>767</v>
      </c>
      <c r="B246" s="28" t="s">
        <v>768</v>
      </c>
      <c r="C246" s="31" t="s">
        <v>62</v>
      </c>
      <c r="D246" s="30">
        <v>2368139</v>
      </c>
      <c r="E246" s="30">
        <v>817</v>
      </c>
      <c r="F246" s="30">
        <v>477</v>
      </c>
      <c r="G246" s="30">
        <f t="shared" si="3"/>
        <v>340</v>
      </c>
      <c r="H246" s="28" t="s">
        <v>36</v>
      </c>
    </row>
    <row r="247" spans="1:8" ht="15" x14ac:dyDescent="0.2">
      <c r="A247" s="114" t="s">
        <v>770</v>
      </c>
      <c r="B247" s="28" t="s">
        <v>771</v>
      </c>
      <c r="C247" s="31" t="s">
        <v>528</v>
      </c>
      <c r="D247" s="30">
        <v>36702</v>
      </c>
      <c r="E247" s="30">
        <v>19</v>
      </c>
      <c r="F247" s="30">
        <v>8</v>
      </c>
      <c r="G247" s="30">
        <f t="shared" si="3"/>
        <v>11</v>
      </c>
      <c r="H247" s="28" t="s">
        <v>36</v>
      </c>
    </row>
    <row r="248" spans="1:8" ht="15" x14ac:dyDescent="0.2">
      <c r="A248" s="114" t="s">
        <v>772</v>
      </c>
      <c r="B248" s="28" t="s">
        <v>773</v>
      </c>
      <c r="C248" s="31" t="s">
        <v>71</v>
      </c>
      <c r="D248" s="30">
        <v>406220</v>
      </c>
      <c r="E248" s="30">
        <v>7058</v>
      </c>
      <c r="F248" s="30">
        <v>2603</v>
      </c>
      <c r="G248" s="30">
        <f t="shared" si="3"/>
        <v>4455</v>
      </c>
      <c r="H248" s="28" t="s">
        <v>36</v>
      </c>
    </row>
    <row r="249" spans="1:8" ht="15" x14ac:dyDescent="0.2">
      <c r="A249" s="114" t="s">
        <v>774</v>
      </c>
      <c r="B249" s="28" t="s">
        <v>209</v>
      </c>
      <c r="C249" s="31" t="s">
        <v>776</v>
      </c>
      <c r="D249" s="30">
        <v>157107</v>
      </c>
      <c r="E249" s="30">
        <v>61</v>
      </c>
      <c r="F249" s="30">
        <v>9</v>
      </c>
      <c r="G249" s="30">
        <f t="shared" si="3"/>
        <v>52</v>
      </c>
      <c r="H249" s="28" t="s">
        <v>36</v>
      </c>
    </row>
    <row r="250" spans="1:8" ht="15" x14ac:dyDescent="0.2">
      <c r="A250" s="114" t="s">
        <v>777</v>
      </c>
      <c r="B250" s="28" t="s">
        <v>209</v>
      </c>
      <c r="C250" s="31" t="s">
        <v>137</v>
      </c>
      <c r="D250" s="30">
        <v>1024266</v>
      </c>
      <c r="E250" s="30">
        <v>5384</v>
      </c>
      <c r="F250" s="30">
        <v>499</v>
      </c>
      <c r="G250" s="30">
        <f t="shared" si="3"/>
        <v>4885</v>
      </c>
      <c r="H250" s="28" t="s">
        <v>36</v>
      </c>
    </row>
    <row r="251" spans="1:8" ht="15" x14ac:dyDescent="0.2">
      <c r="A251" s="114" t="s">
        <v>779</v>
      </c>
      <c r="B251" s="28" t="s">
        <v>780</v>
      </c>
      <c r="C251" s="31" t="s">
        <v>54</v>
      </c>
      <c r="D251" s="30">
        <v>1714773</v>
      </c>
      <c r="E251" s="30">
        <v>74738</v>
      </c>
      <c r="F251" s="30">
        <v>17794</v>
      </c>
      <c r="G251" s="30">
        <f t="shared" si="3"/>
        <v>56944</v>
      </c>
      <c r="H251" s="28" t="s">
        <v>36</v>
      </c>
    </row>
    <row r="252" spans="1:8" ht="15" x14ac:dyDescent="0.2">
      <c r="A252" s="114" t="s">
        <v>782</v>
      </c>
      <c r="B252" s="28" t="s">
        <v>783</v>
      </c>
      <c r="C252" s="31" t="s">
        <v>50</v>
      </c>
      <c r="D252" s="30">
        <v>455746</v>
      </c>
      <c r="E252" s="30">
        <v>6966</v>
      </c>
      <c r="F252" s="30">
        <v>1116</v>
      </c>
      <c r="G252" s="30">
        <f t="shared" si="3"/>
        <v>5850</v>
      </c>
      <c r="H252" s="28" t="s">
        <v>36</v>
      </c>
    </row>
    <row r="253" spans="1:8" ht="15" x14ac:dyDescent="0.2">
      <c r="A253" s="114" t="s">
        <v>785</v>
      </c>
      <c r="B253" s="28" t="s">
        <v>786</v>
      </c>
      <c r="C253" s="31" t="s">
        <v>178</v>
      </c>
      <c r="D253" s="30">
        <v>774769</v>
      </c>
      <c r="E253" s="30">
        <v>64947</v>
      </c>
      <c r="F253" s="30">
        <v>13017</v>
      </c>
      <c r="G253" s="30">
        <f t="shared" si="3"/>
        <v>51930</v>
      </c>
      <c r="H253" s="28" t="s">
        <v>36</v>
      </c>
    </row>
    <row r="254" spans="1:8" ht="15" x14ac:dyDescent="0.2">
      <c r="A254" s="114" t="s">
        <v>787</v>
      </c>
      <c r="B254" s="28" t="s">
        <v>788</v>
      </c>
      <c r="C254" s="31" t="s">
        <v>239</v>
      </c>
      <c r="D254" s="30">
        <v>250304</v>
      </c>
      <c r="E254" s="30">
        <v>25297</v>
      </c>
      <c r="F254" s="30">
        <v>9602</v>
      </c>
      <c r="G254" s="30">
        <f t="shared" si="3"/>
        <v>15695</v>
      </c>
      <c r="H254" s="28" t="s">
        <v>36</v>
      </c>
    </row>
    <row r="255" spans="1:8" ht="15" x14ac:dyDescent="0.2">
      <c r="A255" s="114" t="s">
        <v>789</v>
      </c>
      <c r="B255" s="28" t="s">
        <v>790</v>
      </c>
      <c r="C255" s="31" t="s">
        <v>791</v>
      </c>
      <c r="D255" s="30">
        <v>49793</v>
      </c>
      <c r="E255" s="30">
        <v>7348</v>
      </c>
      <c r="F255" s="30">
        <v>2076</v>
      </c>
      <c r="G255" s="30">
        <f t="shared" si="3"/>
        <v>5272</v>
      </c>
      <c r="H255" s="28" t="s">
        <v>36</v>
      </c>
    </row>
    <row r="256" spans="1:8" ht="15" x14ac:dyDescent="0.2">
      <c r="A256" s="114" t="s">
        <v>792</v>
      </c>
      <c r="B256" s="28" t="s">
        <v>793</v>
      </c>
      <c r="C256" s="31" t="s">
        <v>493</v>
      </c>
      <c r="D256" s="30">
        <v>278831</v>
      </c>
      <c r="E256" s="30">
        <v>242</v>
      </c>
      <c r="F256" s="30">
        <v>180</v>
      </c>
      <c r="G256" s="30">
        <f t="shared" si="3"/>
        <v>62</v>
      </c>
      <c r="H256" s="28" t="s">
        <v>36</v>
      </c>
    </row>
    <row r="257" spans="1:8" ht="15" x14ac:dyDescent="0.2">
      <c r="A257" s="114" t="s">
        <v>795</v>
      </c>
      <c r="B257" s="28" t="s">
        <v>796</v>
      </c>
      <c r="C257" s="31" t="s">
        <v>207</v>
      </c>
      <c r="D257" s="30">
        <v>252273</v>
      </c>
      <c r="E257" s="30">
        <v>7473.8145833333401</v>
      </c>
      <c r="F257" s="30">
        <v>1417</v>
      </c>
      <c r="G257" s="30">
        <f t="shared" si="3"/>
        <v>6056.8145833333401</v>
      </c>
      <c r="H257" s="28" t="s">
        <v>36</v>
      </c>
    </row>
    <row r="258" spans="1:8" ht="15" x14ac:dyDescent="0.2">
      <c r="A258" s="114" t="s">
        <v>797</v>
      </c>
      <c r="B258" s="28" t="s">
        <v>798</v>
      </c>
      <c r="C258" s="31" t="s">
        <v>673</v>
      </c>
      <c r="D258" s="30">
        <v>121073</v>
      </c>
      <c r="E258" s="30">
        <v>29</v>
      </c>
      <c r="F258" s="30">
        <v>25</v>
      </c>
      <c r="G258" s="30">
        <f t="shared" si="3"/>
        <v>4</v>
      </c>
      <c r="H258" s="28" t="s">
        <v>36</v>
      </c>
    </row>
    <row r="259" spans="1:8" ht="15" x14ac:dyDescent="0.2">
      <c r="A259" s="114" t="s">
        <v>799</v>
      </c>
      <c r="B259" s="28" t="s">
        <v>800</v>
      </c>
      <c r="C259" s="31" t="s">
        <v>103</v>
      </c>
      <c r="D259" s="30">
        <v>782341</v>
      </c>
      <c r="E259" s="30">
        <v>1619</v>
      </c>
      <c r="F259" s="30">
        <v>1190</v>
      </c>
      <c r="G259" s="30">
        <f t="shared" si="3"/>
        <v>429</v>
      </c>
      <c r="H259" s="28" t="s">
        <v>36</v>
      </c>
    </row>
    <row r="260" spans="1:8" ht="15" x14ac:dyDescent="0.2">
      <c r="A260" s="114" t="s">
        <v>802</v>
      </c>
      <c r="B260" s="28" t="s">
        <v>803</v>
      </c>
      <c r="C260" s="31" t="s">
        <v>62</v>
      </c>
      <c r="D260" s="30">
        <v>2368139</v>
      </c>
      <c r="E260" s="30">
        <v>21381</v>
      </c>
      <c r="F260" s="30">
        <v>8697</v>
      </c>
      <c r="G260" s="30">
        <f t="shared" si="3"/>
        <v>12684</v>
      </c>
      <c r="H260" s="28" t="s">
        <v>36</v>
      </c>
    </row>
    <row r="261" spans="1:8" ht="15" x14ac:dyDescent="0.2">
      <c r="A261" s="114" t="s">
        <v>805</v>
      </c>
      <c r="B261" s="28" t="s">
        <v>806</v>
      </c>
      <c r="C261" s="31" t="s">
        <v>45</v>
      </c>
      <c r="D261" s="30">
        <v>4092459</v>
      </c>
      <c r="E261" s="30">
        <v>15001</v>
      </c>
      <c r="F261" s="30">
        <v>34</v>
      </c>
      <c r="G261" s="30">
        <f t="shared" si="3"/>
        <v>14967</v>
      </c>
      <c r="H261" s="28" t="s">
        <v>36</v>
      </c>
    </row>
    <row r="262" spans="1:8" ht="15" x14ac:dyDescent="0.2">
      <c r="A262" s="114" t="s">
        <v>808</v>
      </c>
      <c r="B262" s="28" t="s">
        <v>809</v>
      </c>
      <c r="C262" s="31" t="s">
        <v>811</v>
      </c>
      <c r="D262" s="30">
        <v>2398</v>
      </c>
      <c r="E262" s="30">
        <v>70</v>
      </c>
      <c r="F262" s="30">
        <v>67</v>
      </c>
      <c r="G262" s="30">
        <f t="shared" si="3"/>
        <v>3</v>
      </c>
      <c r="H262" s="28" t="s">
        <v>36</v>
      </c>
    </row>
    <row r="263" spans="1:8" ht="15" x14ac:dyDescent="0.2">
      <c r="A263" s="114" t="s">
        <v>812</v>
      </c>
      <c r="B263" s="28" t="s">
        <v>813</v>
      </c>
      <c r="C263" s="31" t="s">
        <v>815</v>
      </c>
      <c r="D263" s="30">
        <v>24554</v>
      </c>
      <c r="E263" s="30">
        <v>367</v>
      </c>
      <c r="F263" s="30">
        <v>279</v>
      </c>
      <c r="G263" s="30">
        <f t="shared" si="3"/>
        <v>88</v>
      </c>
      <c r="H263" s="28" t="s">
        <v>36</v>
      </c>
    </row>
    <row r="264" spans="1:8" ht="15" x14ac:dyDescent="0.2">
      <c r="A264" s="114" t="s">
        <v>816</v>
      </c>
      <c r="B264" s="28" t="s">
        <v>817</v>
      </c>
      <c r="C264" s="31" t="s">
        <v>85</v>
      </c>
      <c r="D264" s="30">
        <v>662614</v>
      </c>
      <c r="E264" s="30">
        <v>5452</v>
      </c>
      <c r="F264" s="30">
        <v>68</v>
      </c>
      <c r="G264" s="30">
        <f t="shared" si="3"/>
        <v>5384</v>
      </c>
      <c r="H264" s="28" t="s">
        <v>36</v>
      </c>
    </row>
    <row r="265" spans="1:8" ht="15" x14ac:dyDescent="0.2">
      <c r="A265" s="114" t="s">
        <v>818</v>
      </c>
      <c r="B265" s="28" t="s">
        <v>819</v>
      </c>
      <c r="C265" s="31" t="s">
        <v>821</v>
      </c>
      <c r="D265" s="30">
        <v>3461</v>
      </c>
      <c r="E265" s="30">
        <v>45</v>
      </c>
      <c r="F265" s="30">
        <v>45</v>
      </c>
      <c r="G265" s="30">
        <f t="shared" si="3"/>
        <v>0</v>
      </c>
      <c r="H265" s="28" t="s">
        <v>36</v>
      </c>
    </row>
    <row r="266" spans="1:8" ht="15" x14ac:dyDescent="0.2">
      <c r="A266" s="114" t="s">
        <v>822</v>
      </c>
      <c r="B266" s="28" t="s">
        <v>823</v>
      </c>
      <c r="C266" s="31" t="s">
        <v>45</v>
      </c>
      <c r="D266" s="30">
        <v>4092459</v>
      </c>
      <c r="E266" s="30">
        <v>28016</v>
      </c>
      <c r="F266" s="30">
        <v>2925</v>
      </c>
      <c r="G266" s="30">
        <f t="shared" si="3"/>
        <v>25091</v>
      </c>
      <c r="H266" s="28" t="s">
        <v>36</v>
      </c>
    </row>
    <row r="267" spans="1:8" ht="15" x14ac:dyDescent="0.2">
      <c r="A267" s="114" t="s">
        <v>824</v>
      </c>
      <c r="B267" s="28" t="s">
        <v>825</v>
      </c>
      <c r="C267" s="31" t="s">
        <v>62</v>
      </c>
      <c r="D267" s="30">
        <v>2368139</v>
      </c>
      <c r="E267" s="30">
        <v>10784</v>
      </c>
      <c r="F267" s="30">
        <v>650</v>
      </c>
      <c r="G267" s="30">
        <f t="shared" ref="G267:G330" si="4">E267-F267</f>
        <v>10134</v>
      </c>
      <c r="H267" s="28" t="s">
        <v>36</v>
      </c>
    </row>
    <row r="268" spans="1:8" ht="15" x14ac:dyDescent="0.2">
      <c r="A268" s="114" t="s">
        <v>826</v>
      </c>
      <c r="B268" s="28" t="s">
        <v>827</v>
      </c>
      <c r="C268" s="31" t="s">
        <v>103</v>
      </c>
      <c r="D268" s="30">
        <v>782341</v>
      </c>
      <c r="E268" s="30">
        <v>1335</v>
      </c>
      <c r="F268" s="30">
        <v>812</v>
      </c>
      <c r="G268" s="30">
        <f t="shared" si="4"/>
        <v>523</v>
      </c>
      <c r="H268" s="28" t="s">
        <v>36</v>
      </c>
    </row>
    <row r="269" spans="1:8" ht="15" x14ac:dyDescent="0.2">
      <c r="A269" s="114" t="s">
        <v>829</v>
      </c>
      <c r="B269" s="28" t="s">
        <v>439</v>
      </c>
      <c r="C269" s="31" t="s">
        <v>74</v>
      </c>
      <c r="D269" s="30">
        <v>1809034</v>
      </c>
      <c r="E269" s="30">
        <v>7905</v>
      </c>
      <c r="F269" s="30">
        <v>3205</v>
      </c>
      <c r="G269" s="30">
        <f t="shared" si="4"/>
        <v>4700</v>
      </c>
      <c r="H269" s="28" t="s">
        <v>36</v>
      </c>
    </row>
    <row r="270" spans="1:8" ht="15" x14ac:dyDescent="0.2">
      <c r="A270" s="114" t="s">
        <v>831</v>
      </c>
      <c r="B270" s="28" t="s">
        <v>209</v>
      </c>
      <c r="C270" s="31" t="s">
        <v>137</v>
      </c>
      <c r="D270" s="30">
        <v>1024266</v>
      </c>
      <c r="E270" s="30">
        <v>22119</v>
      </c>
      <c r="F270" s="30">
        <v>201</v>
      </c>
      <c r="G270" s="30">
        <f t="shared" si="4"/>
        <v>21918</v>
      </c>
      <c r="H270" s="28" t="s">
        <v>36</v>
      </c>
    </row>
    <row r="271" spans="1:8" ht="15" x14ac:dyDescent="0.2">
      <c r="A271" s="114" t="s">
        <v>833</v>
      </c>
      <c r="B271" s="28" t="s">
        <v>834</v>
      </c>
      <c r="C271" s="31" t="s">
        <v>836</v>
      </c>
      <c r="D271" s="30">
        <v>13833</v>
      </c>
      <c r="E271" s="30">
        <v>166</v>
      </c>
      <c r="F271" s="30">
        <v>90</v>
      </c>
      <c r="G271" s="30">
        <f t="shared" si="4"/>
        <v>76</v>
      </c>
      <c r="H271" s="28" t="s">
        <v>36</v>
      </c>
    </row>
    <row r="272" spans="1:8" ht="15" x14ac:dyDescent="0.2">
      <c r="A272" s="114" t="s">
        <v>837</v>
      </c>
      <c r="B272" s="28" t="s">
        <v>838</v>
      </c>
      <c r="C272" s="31" t="s">
        <v>77</v>
      </c>
      <c r="D272" s="30">
        <v>422679</v>
      </c>
      <c r="E272" s="30">
        <v>2858</v>
      </c>
      <c r="F272" s="30">
        <v>1132</v>
      </c>
      <c r="G272" s="30">
        <f t="shared" si="4"/>
        <v>1726</v>
      </c>
      <c r="H272" s="28" t="s">
        <v>36</v>
      </c>
    </row>
    <row r="273" spans="1:8" ht="15" x14ac:dyDescent="0.2">
      <c r="A273" s="114" t="s">
        <v>840</v>
      </c>
      <c r="B273" s="28" t="s">
        <v>841</v>
      </c>
      <c r="C273" s="31" t="s">
        <v>174</v>
      </c>
      <c r="D273" s="30">
        <v>800647</v>
      </c>
      <c r="E273" s="30">
        <v>13947</v>
      </c>
      <c r="F273" s="30">
        <v>705</v>
      </c>
      <c r="G273" s="30">
        <f t="shared" si="4"/>
        <v>13242</v>
      </c>
      <c r="H273" s="28" t="s">
        <v>36</v>
      </c>
    </row>
    <row r="274" spans="1:8" ht="15" x14ac:dyDescent="0.2">
      <c r="A274" s="114" t="s">
        <v>843</v>
      </c>
      <c r="B274" s="28" t="s">
        <v>844</v>
      </c>
      <c r="C274" s="31" t="s">
        <v>77</v>
      </c>
      <c r="D274" s="30">
        <v>422679</v>
      </c>
      <c r="E274" s="30">
        <v>3133</v>
      </c>
      <c r="F274" s="30">
        <v>469</v>
      </c>
      <c r="G274" s="30">
        <f t="shared" si="4"/>
        <v>2664</v>
      </c>
      <c r="H274" s="28" t="s">
        <v>36</v>
      </c>
    </row>
    <row r="275" spans="1:8" ht="15" x14ac:dyDescent="0.2">
      <c r="A275" s="114" t="s">
        <v>845</v>
      </c>
      <c r="B275" s="28" t="s">
        <v>846</v>
      </c>
      <c r="C275" s="31" t="s">
        <v>45</v>
      </c>
      <c r="D275" s="30">
        <v>4092459</v>
      </c>
      <c r="E275" s="30">
        <v>17733</v>
      </c>
      <c r="F275" s="30">
        <v>4048</v>
      </c>
      <c r="G275" s="30">
        <f t="shared" si="4"/>
        <v>13685</v>
      </c>
      <c r="H275" s="28" t="s">
        <v>36</v>
      </c>
    </row>
    <row r="276" spans="1:8" ht="15" x14ac:dyDescent="0.2">
      <c r="A276" s="114" t="s">
        <v>847</v>
      </c>
      <c r="B276" s="28" t="s">
        <v>848</v>
      </c>
      <c r="C276" s="31" t="s">
        <v>81</v>
      </c>
      <c r="D276" s="30">
        <v>78337</v>
      </c>
      <c r="E276" s="30">
        <v>1291</v>
      </c>
      <c r="F276" s="30">
        <v>300</v>
      </c>
      <c r="G276" s="30">
        <f t="shared" si="4"/>
        <v>991</v>
      </c>
      <c r="H276" s="28" t="s">
        <v>36</v>
      </c>
    </row>
    <row r="277" spans="1:8" ht="15" x14ac:dyDescent="0.2">
      <c r="A277" s="114" t="s">
        <v>850</v>
      </c>
      <c r="B277" s="28" t="s">
        <v>851</v>
      </c>
      <c r="C277" s="31" t="s">
        <v>45</v>
      </c>
      <c r="D277" s="30">
        <v>4092459</v>
      </c>
      <c r="E277" s="30">
        <v>27089</v>
      </c>
      <c r="F277" s="30">
        <v>4161</v>
      </c>
      <c r="G277" s="30">
        <f t="shared" si="4"/>
        <v>22928</v>
      </c>
      <c r="H277" s="28" t="s">
        <v>36</v>
      </c>
    </row>
    <row r="278" spans="1:8" ht="15" x14ac:dyDescent="0.2">
      <c r="A278" s="114" t="s">
        <v>852</v>
      </c>
      <c r="B278" s="28" t="s">
        <v>209</v>
      </c>
      <c r="C278" s="31" t="s">
        <v>77</v>
      </c>
      <c r="D278" s="30">
        <v>422679</v>
      </c>
      <c r="E278" s="30">
        <v>3982</v>
      </c>
      <c r="F278" s="30">
        <v>1388</v>
      </c>
      <c r="G278" s="30">
        <f t="shared" si="4"/>
        <v>2594</v>
      </c>
      <c r="H278" s="28" t="s">
        <v>36</v>
      </c>
    </row>
    <row r="279" spans="1:8" ht="15" x14ac:dyDescent="0.2">
      <c r="A279" s="114" t="s">
        <v>854</v>
      </c>
      <c r="B279" s="28" t="s">
        <v>855</v>
      </c>
      <c r="C279" s="31" t="s">
        <v>857</v>
      </c>
      <c r="D279" s="30">
        <v>120877</v>
      </c>
      <c r="E279" s="30">
        <v>24466</v>
      </c>
      <c r="F279" s="30">
        <v>6115</v>
      </c>
      <c r="G279" s="30">
        <f t="shared" si="4"/>
        <v>18351</v>
      </c>
      <c r="H279" s="28" t="s">
        <v>36</v>
      </c>
    </row>
    <row r="280" spans="1:8" ht="15" x14ac:dyDescent="0.2">
      <c r="A280" s="114" t="s">
        <v>858</v>
      </c>
      <c r="B280" s="28" t="s">
        <v>859</v>
      </c>
      <c r="C280" s="31" t="s">
        <v>174</v>
      </c>
      <c r="D280" s="30">
        <v>800647</v>
      </c>
      <c r="E280" s="30">
        <v>14507</v>
      </c>
      <c r="F280" s="30">
        <v>3551</v>
      </c>
      <c r="G280" s="30">
        <f t="shared" si="4"/>
        <v>10956</v>
      </c>
      <c r="H280" s="28" t="s">
        <v>36</v>
      </c>
    </row>
    <row r="281" spans="1:8" ht="15" x14ac:dyDescent="0.2">
      <c r="A281" s="114" t="s">
        <v>861</v>
      </c>
      <c r="B281" s="28" t="s">
        <v>862</v>
      </c>
      <c r="C281" s="31" t="s">
        <v>864</v>
      </c>
      <c r="D281" s="30">
        <v>22150</v>
      </c>
      <c r="E281" s="30">
        <v>933</v>
      </c>
      <c r="F281" s="30">
        <v>127</v>
      </c>
      <c r="G281" s="30">
        <f t="shared" si="4"/>
        <v>806</v>
      </c>
      <c r="H281" s="28" t="s">
        <v>36</v>
      </c>
    </row>
    <row r="282" spans="1:8" ht="15" x14ac:dyDescent="0.2">
      <c r="A282" s="114" t="s">
        <v>865</v>
      </c>
      <c r="B282" s="28" t="s">
        <v>866</v>
      </c>
      <c r="C282" s="31" t="s">
        <v>868</v>
      </c>
      <c r="D282" s="30">
        <v>4375</v>
      </c>
      <c r="E282" s="30">
        <v>23</v>
      </c>
      <c r="F282" s="30">
        <v>9</v>
      </c>
      <c r="G282" s="30">
        <f t="shared" si="4"/>
        <v>14</v>
      </c>
      <c r="H282" s="28" t="s">
        <v>36</v>
      </c>
    </row>
    <row r="283" spans="1:8" ht="15" x14ac:dyDescent="0.2">
      <c r="A283" s="114" t="s">
        <v>869</v>
      </c>
      <c r="B283" s="28" t="s">
        <v>870</v>
      </c>
      <c r="C283" s="31" t="s">
        <v>872</v>
      </c>
      <c r="D283" s="30">
        <v>10834</v>
      </c>
      <c r="E283" s="30">
        <v>97</v>
      </c>
      <c r="F283" s="30">
        <v>97</v>
      </c>
      <c r="G283" s="30">
        <f t="shared" si="4"/>
        <v>0</v>
      </c>
      <c r="H283" s="28" t="s">
        <v>36</v>
      </c>
    </row>
    <row r="284" spans="1:8" ht="15" x14ac:dyDescent="0.2">
      <c r="A284" s="114" t="s">
        <v>873</v>
      </c>
      <c r="B284" s="28" t="s">
        <v>874</v>
      </c>
      <c r="C284" s="31" t="s">
        <v>54</v>
      </c>
      <c r="D284" s="30">
        <v>1714773</v>
      </c>
      <c r="E284" s="30">
        <v>12858</v>
      </c>
      <c r="F284" s="30">
        <v>2501</v>
      </c>
      <c r="G284" s="30">
        <f t="shared" si="4"/>
        <v>10357</v>
      </c>
      <c r="H284" s="28" t="s">
        <v>36</v>
      </c>
    </row>
    <row r="285" spans="1:8" ht="15" x14ac:dyDescent="0.2">
      <c r="A285" s="114" t="s">
        <v>875</v>
      </c>
      <c r="B285" s="28" t="s">
        <v>876</v>
      </c>
      <c r="C285" s="31" t="s">
        <v>878</v>
      </c>
      <c r="D285" s="30">
        <v>4607</v>
      </c>
      <c r="E285" s="30">
        <v>43</v>
      </c>
      <c r="F285" s="30">
        <v>35</v>
      </c>
      <c r="G285" s="30">
        <f t="shared" si="4"/>
        <v>8</v>
      </c>
      <c r="H285" s="28" t="s">
        <v>36</v>
      </c>
    </row>
    <row r="286" spans="1:8" ht="15" x14ac:dyDescent="0.2">
      <c r="A286" s="114" t="s">
        <v>879</v>
      </c>
      <c r="B286" s="28" t="s">
        <v>880</v>
      </c>
      <c r="C286" s="31" t="s">
        <v>93</v>
      </c>
      <c r="D286" s="30">
        <v>92565</v>
      </c>
      <c r="E286" s="30">
        <v>9198</v>
      </c>
      <c r="F286" s="30">
        <v>831</v>
      </c>
      <c r="G286" s="30">
        <f t="shared" si="4"/>
        <v>8367</v>
      </c>
      <c r="H286" s="28" t="s">
        <v>36</v>
      </c>
    </row>
    <row r="287" spans="1:8" ht="15" x14ac:dyDescent="0.2">
      <c r="A287" s="114" t="s">
        <v>881</v>
      </c>
      <c r="B287" s="28" t="s">
        <v>209</v>
      </c>
      <c r="C287" s="31" t="s">
        <v>776</v>
      </c>
      <c r="D287" s="30">
        <v>157107</v>
      </c>
      <c r="E287" s="30">
        <v>7367</v>
      </c>
      <c r="F287" s="30">
        <v>1406</v>
      </c>
      <c r="G287" s="30">
        <f t="shared" si="4"/>
        <v>5961</v>
      </c>
      <c r="H287" s="28" t="s">
        <v>36</v>
      </c>
    </row>
    <row r="288" spans="1:8" ht="15" x14ac:dyDescent="0.2">
      <c r="A288" s="114" t="s">
        <v>883</v>
      </c>
      <c r="B288" s="28" t="s">
        <v>439</v>
      </c>
      <c r="C288" s="31" t="s">
        <v>62</v>
      </c>
      <c r="D288" s="30">
        <v>2368139</v>
      </c>
      <c r="E288" s="30">
        <v>11681</v>
      </c>
      <c r="F288" s="30">
        <v>3786</v>
      </c>
      <c r="G288" s="30">
        <f t="shared" si="4"/>
        <v>7895</v>
      </c>
      <c r="H288" s="28" t="s">
        <v>36</v>
      </c>
    </row>
    <row r="289" spans="1:8" ht="15" x14ac:dyDescent="0.2">
      <c r="A289" s="114" t="s">
        <v>885</v>
      </c>
      <c r="B289" s="28" t="s">
        <v>886</v>
      </c>
      <c r="C289" s="31" t="s">
        <v>62</v>
      </c>
      <c r="D289" s="30">
        <v>2368139</v>
      </c>
      <c r="E289" s="30">
        <v>2637</v>
      </c>
      <c r="F289" s="30">
        <v>1676</v>
      </c>
      <c r="G289" s="30">
        <f t="shared" si="4"/>
        <v>961</v>
      </c>
      <c r="H289" s="28" t="s">
        <v>36</v>
      </c>
    </row>
    <row r="290" spans="1:8" ht="15" x14ac:dyDescent="0.2">
      <c r="A290" s="114" t="s">
        <v>888</v>
      </c>
      <c r="B290" s="28" t="s">
        <v>889</v>
      </c>
      <c r="C290" s="31" t="s">
        <v>50</v>
      </c>
      <c r="D290" s="30">
        <v>455746</v>
      </c>
      <c r="E290" s="30">
        <v>26</v>
      </c>
      <c r="F290" s="30">
        <v>8</v>
      </c>
      <c r="G290" s="30">
        <f t="shared" si="4"/>
        <v>18</v>
      </c>
      <c r="H290" s="28" t="s">
        <v>36</v>
      </c>
    </row>
    <row r="291" spans="1:8" ht="15" x14ac:dyDescent="0.2">
      <c r="A291" s="114" t="s">
        <v>891</v>
      </c>
      <c r="B291" s="28" t="s">
        <v>892</v>
      </c>
      <c r="C291" s="31" t="s">
        <v>585</v>
      </c>
      <c r="D291" s="30">
        <v>131500</v>
      </c>
      <c r="E291" s="30">
        <v>4305</v>
      </c>
      <c r="F291" s="30">
        <v>175</v>
      </c>
      <c r="G291" s="30">
        <f t="shared" si="4"/>
        <v>4130</v>
      </c>
      <c r="H291" s="28" t="s">
        <v>36</v>
      </c>
    </row>
    <row r="292" spans="1:8" ht="15" x14ac:dyDescent="0.2">
      <c r="A292" s="114" t="s">
        <v>893</v>
      </c>
      <c r="B292" s="28" t="s">
        <v>894</v>
      </c>
      <c r="C292" s="31" t="s">
        <v>581</v>
      </c>
      <c r="D292" s="30">
        <v>20874</v>
      </c>
      <c r="E292" s="30">
        <v>108</v>
      </c>
      <c r="F292" s="30">
        <v>73</v>
      </c>
      <c r="G292" s="30">
        <f t="shared" si="4"/>
        <v>35</v>
      </c>
      <c r="H292" s="28" t="s">
        <v>36</v>
      </c>
    </row>
    <row r="293" spans="1:8" ht="15" x14ac:dyDescent="0.2">
      <c r="A293" s="114" t="s">
        <v>896</v>
      </c>
      <c r="B293" s="28" t="s">
        <v>897</v>
      </c>
      <c r="C293" s="31" t="s">
        <v>899</v>
      </c>
      <c r="D293" s="30">
        <v>46006</v>
      </c>
      <c r="E293" s="30">
        <v>477</v>
      </c>
      <c r="F293" s="30">
        <v>71</v>
      </c>
      <c r="G293" s="30">
        <f t="shared" si="4"/>
        <v>406</v>
      </c>
      <c r="H293" s="28" t="s">
        <v>36</v>
      </c>
    </row>
    <row r="294" spans="1:8" ht="15" x14ac:dyDescent="0.2">
      <c r="A294" s="114" t="s">
        <v>900</v>
      </c>
      <c r="B294" s="28" t="s">
        <v>901</v>
      </c>
      <c r="C294" s="31" t="s">
        <v>903</v>
      </c>
      <c r="D294" s="30">
        <v>8490</v>
      </c>
      <c r="E294" s="30">
        <v>58</v>
      </c>
      <c r="F294" s="30">
        <v>38</v>
      </c>
      <c r="G294" s="30">
        <f t="shared" si="4"/>
        <v>20</v>
      </c>
      <c r="H294" s="28" t="s">
        <v>36</v>
      </c>
    </row>
    <row r="295" spans="1:8" ht="15" x14ac:dyDescent="0.2">
      <c r="A295" s="114" t="s">
        <v>904</v>
      </c>
      <c r="B295" s="28" t="s">
        <v>905</v>
      </c>
      <c r="C295" s="31" t="s">
        <v>45</v>
      </c>
      <c r="D295" s="30">
        <v>4092459</v>
      </c>
      <c r="E295" s="30">
        <v>16582</v>
      </c>
      <c r="F295" s="30">
        <v>536</v>
      </c>
      <c r="G295" s="30">
        <f t="shared" si="4"/>
        <v>16046</v>
      </c>
      <c r="H295" s="28" t="s">
        <v>36</v>
      </c>
    </row>
    <row r="296" spans="1:8" ht="15" x14ac:dyDescent="0.2">
      <c r="A296" s="114" t="s">
        <v>906</v>
      </c>
      <c r="B296" s="28" t="s">
        <v>907</v>
      </c>
      <c r="C296" s="31" t="s">
        <v>85</v>
      </c>
      <c r="D296" s="30">
        <v>662614</v>
      </c>
      <c r="E296" s="30">
        <v>3150</v>
      </c>
      <c r="F296" s="30">
        <v>195</v>
      </c>
      <c r="G296" s="30">
        <f t="shared" si="4"/>
        <v>2955</v>
      </c>
      <c r="H296" s="28" t="s">
        <v>36</v>
      </c>
    </row>
    <row r="297" spans="1:8" ht="15" x14ac:dyDescent="0.2">
      <c r="A297" s="114" t="s">
        <v>909</v>
      </c>
      <c r="B297" s="28" t="s">
        <v>910</v>
      </c>
      <c r="C297" s="31" t="s">
        <v>911</v>
      </c>
      <c r="D297" s="30">
        <v>9996</v>
      </c>
      <c r="E297" s="30">
        <v>670</v>
      </c>
      <c r="F297" s="30">
        <v>169</v>
      </c>
      <c r="G297" s="30">
        <f t="shared" si="4"/>
        <v>501</v>
      </c>
      <c r="H297" s="28" t="s">
        <v>36</v>
      </c>
    </row>
    <row r="298" spans="1:8" ht="15" x14ac:dyDescent="0.2">
      <c r="A298" s="114" t="s">
        <v>912</v>
      </c>
      <c r="B298" s="28" t="s">
        <v>913</v>
      </c>
      <c r="C298" s="31" t="s">
        <v>62</v>
      </c>
      <c r="D298" s="30">
        <v>2368139</v>
      </c>
      <c r="E298" s="30">
        <v>1614</v>
      </c>
      <c r="F298" s="30">
        <v>676</v>
      </c>
      <c r="G298" s="30">
        <f t="shared" si="4"/>
        <v>938</v>
      </c>
      <c r="H298" s="28" t="s">
        <v>36</v>
      </c>
    </row>
    <row r="299" spans="1:8" ht="15" x14ac:dyDescent="0.2">
      <c r="A299" s="114" t="s">
        <v>914</v>
      </c>
      <c r="B299" s="28" t="s">
        <v>915</v>
      </c>
      <c r="C299" s="31" t="s">
        <v>857</v>
      </c>
      <c r="D299" s="30">
        <v>120877</v>
      </c>
      <c r="E299" s="30">
        <v>5312</v>
      </c>
      <c r="F299" s="30">
        <v>1630</v>
      </c>
      <c r="G299" s="30">
        <f t="shared" si="4"/>
        <v>3682</v>
      </c>
      <c r="H299" s="28" t="s">
        <v>36</v>
      </c>
    </row>
    <row r="300" spans="1:8" ht="15" x14ac:dyDescent="0.2">
      <c r="A300" s="114" t="s">
        <v>917</v>
      </c>
      <c r="B300" s="28" t="s">
        <v>918</v>
      </c>
      <c r="C300" s="31" t="s">
        <v>919</v>
      </c>
      <c r="D300" s="30">
        <v>19301</v>
      </c>
      <c r="E300" s="30">
        <v>31</v>
      </c>
      <c r="F300" s="30">
        <v>30</v>
      </c>
      <c r="G300" s="30">
        <f t="shared" si="4"/>
        <v>1</v>
      </c>
      <c r="H300" s="28" t="s">
        <v>36</v>
      </c>
    </row>
    <row r="301" spans="1:8" ht="15" x14ac:dyDescent="0.2">
      <c r="A301" s="114" t="s">
        <v>920</v>
      </c>
      <c r="B301" s="28" t="s">
        <v>921</v>
      </c>
      <c r="C301" s="31" t="s">
        <v>45</v>
      </c>
      <c r="D301" s="30">
        <v>4092459</v>
      </c>
      <c r="E301" s="30">
        <v>10855</v>
      </c>
      <c r="F301" s="30">
        <v>1932</v>
      </c>
      <c r="G301" s="30">
        <f t="shared" si="4"/>
        <v>8923</v>
      </c>
      <c r="H301" s="28" t="s">
        <v>36</v>
      </c>
    </row>
    <row r="302" spans="1:8" ht="15" x14ac:dyDescent="0.2">
      <c r="A302" s="114" t="s">
        <v>923</v>
      </c>
      <c r="B302" s="28" t="s">
        <v>924</v>
      </c>
      <c r="C302" s="31" t="s">
        <v>45</v>
      </c>
      <c r="D302" s="30">
        <v>4092459</v>
      </c>
      <c r="E302" s="30">
        <v>1363</v>
      </c>
      <c r="F302" s="30">
        <v>713</v>
      </c>
      <c r="G302" s="30">
        <f t="shared" si="4"/>
        <v>650</v>
      </c>
      <c r="H302" s="28" t="s">
        <v>36</v>
      </c>
    </row>
    <row r="303" spans="1:8" ht="15" x14ac:dyDescent="0.2">
      <c r="A303" s="114" t="s">
        <v>926</v>
      </c>
      <c r="B303" s="28" t="s">
        <v>927</v>
      </c>
      <c r="C303" s="31" t="s">
        <v>929</v>
      </c>
      <c r="D303" s="30">
        <v>13974</v>
      </c>
      <c r="E303" s="30">
        <v>380</v>
      </c>
      <c r="F303" s="30">
        <v>260</v>
      </c>
      <c r="G303" s="30">
        <f t="shared" si="4"/>
        <v>120</v>
      </c>
      <c r="H303" s="28" t="s">
        <v>36</v>
      </c>
    </row>
    <row r="304" spans="1:8" ht="15" x14ac:dyDescent="0.2">
      <c r="A304" s="114" t="s">
        <v>930</v>
      </c>
      <c r="B304" s="28" t="s">
        <v>931</v>
      </c>
      <c r="C304" s="31" t="s">
        <v>493</v>
      </c>
      <c r="D304" s="30">
        <v>278831</v>
      </c>
      <c r="E304" s="30">
        <v>8</v>
      </c>
      <c r="F304" s="30">
        <v>2</v>
      </c>
      <c r="G304" s="30">
        <f t="shared" si="4"/>
        <v>6</v>
      </c>
      <c r="H304" s="28" t="s">
        <v>36</v>
      </c>
    </row>
    <row r="305" spans="1:8" ht="15" x14ac:dyDescent="0.2">
      <c r="A305" s="114" t="s">
        <v>933</v>
      </c>
      <c r="B305" s="28" t="s">
        <v>934</v>
      </c>
      <c r="C305" s="31" t="s">
        <v>85</v>
      </c>
      <c r="D305" s="30">
        <v>662614</v>
      </c>
      <c r="E305" s="30">
        <v>4687</v>
      </c>
      <c r="F305" s="30">
        <v>2500</v>
      </c>
      <c r="G305" s="30">
        <f t="shared" si="4"/>
        <v>2187</v>
      </c>
      <c r="H305" s="28" t="s">
        <v>36</v>
      </c>
    </row>
    <row r="306" spans="1:8" ht="15" x14ac:dyDescent="0.2">
      <c r="A306" s="114" t="s">
        <v>935</v>
      </c>
      <c r="B306" s="28" t="s">
        <v>936</v>
      </c>
      <c r="C306" s="31" t="s">
        <v>938</v>
      </c>
      <c r="D306" s="30">
        <v>75643</v>
      </c>
      <c r="E306" s="30">
        <v>57</v>
      </c>
      <c r="F306" s="30">
        <v>39</v>
      </c>
      <c r="G306" s="30">
        <f t="shared" si="4"/>
        <v>18</v>
      </c>
      <c r="H306" s="28" t="s">
        <v>36</v>
      </c>
    </row>
    <row r="307" spans="1:8" ht="15" x14ac:dyDescent="0.2">
      <c r="A307" s="114" t="s">
        <v>939</v>
      </c>
      <c r="B307" s="28" t="s">
        <v>209</v>
      </c>
      <c r="C307" s="31" t="s">
        <v>941</v>
      </c>
      <c r="D307" s="30">
        <v>74171</v>
      </c>
      <c r="E307" s="30">
        <v>139</v>
      </c>
      <c r="F307" s="30">
        <v>16</v>
      </c>
      <c r="G307" s="30">
        <f t="shared" si="4"/>
        <v>123</v>
      </c>
      <c r="H307" s="28" t="s">
        <v>36</v>
      </c>
    </row>
    <row r="308" spans="1:8" ht="15" x14ac:dyDescent="0.2">
      <c r="A308" s="114" t="s">
        <v>942</v>
      </c>
      <c r="B308" s="28" t="s">
        <v>943</v>
      </c>
      <c r="C308" s="31" t="s">
        <v>174</v>
      </c>
      <c r="D308" s="30">
        <v>800647</v>
      </c>
      <c r="E308" s="30">
        <v>10214</v>
      </c>
      <c r="F308" s="30">
        <v>0</v>
      </c>
      <c r="G308" s="30">
        <f t="shared" si="4"/>
        <v>10214</v>
      </c>
      <c r="H308" s="28" t="s">
        <v>36</v>
      </c>
    </row>
    <row r="309" spans="1:8" ht="15" x14ac:dyDescent="0.2">
      <c r="A309" s="114" t="s">
        <v>945</v>
      </c>
      <c r="B309" s="28" t="s">
        <v>946</v>
      </c>
      <c r="C309" s="31" t="s">
        <v>71</v>
      </c>
      <c r="D309" s="30">
        <v>406220</v>
      </c>
      <c r="E309" s="30">
        <v>27944</v>
      </c>
      <c r="F309" s="30">
        <v>9997</v>
      </c>
      <c r="G309" s="30">
        <f t="shared" si="4"/>
        <v>17947</v>
      </c>
      <c r="H309" s="28" t="s">
        <v>36</v>
      </c>
    </row>
    <row r="310" spans="1:8" ht="15" x14ac:dyDescent="0.2">
      <c r="A310" s="114" t="s">
        <v>947</v>
      </c>
      <c r="B310" s="28" t="s">
        <v>948</v>
      </c>
      <c r="C310" s="31" t="s">
        <v>71</v>
      </c>
      <c r="D310" s="30">
        <v>406220</v>
      </c>
      <c r="E310" s="30">
        <v>19021</v>
      </c>
      <c r="F310" s="30">
        <v>5704</v>
      </c>
      <c r="G310" s="30">
        <f t="shared" si="4"/>
        <v>13317</v>
      </c>
      <c r="H310" s="28" t="s">
        <v>36</v>
      </c>
    </row>
    <row r="311" spans="1:8" ht="15" x14ac:dyDescent="0.2">
      <c r="A311" s="114" t="s">
        <v>949</v>
      </c>
      <c r="B311" s="28" t="s">
        <v>950</v>
      </c>
      <c r="C311" s="31" t="s">
        <v>254</v>
      </c>
      <c r="D311" s="30">
        <v>585375</v>
      </c>
      <c r="E311" s="30">
        <v>6253</v>
      </c>
      <c r="F311" s="30">
        <v>1617</v>
      </c>
      <c r="G311" s="30">
        <f t="shared" si="4"/>
        <v>4636</v>
      </c>
      <c r="H311" s="28" t="s">
        <v>36</v>
      </c>
    </row>
    <row r="312" spans="1:8" ht="15" x14ac:dyDescent="0.2">
      <c r="A312" s="114" t="s">
        <v>952</v>
      </c>
      <c r="B312" s="28" t="s">
        <v>953</v>
      </c>
      <c r="C312" s="31" t="s">
        <v>955</v>
      </c>
      <c r="D312" s="30">
        <v>22535</v>
      </c>
      <c r="E312" s="30">
        <v>858</v>
      </c>
      <c r="F312" s="30">
        <v>329</v>
      </c>
      <c r="G312" s="30">
        <f t="shared" si="4"/>
        <v>529</v>
      </c>
      <c r="H312" s="28" t="s">
        <v>36</v>
      </c>
    </row>
    <row r="313" spans="1:8" ht="15" x14ac:dyDescent="0.2">
      <c r="A313" s="114" t="s">
        <v>956</v>
      </c>
      <c r="B313" s="28" t="s">
        <v>957</v>
      </c>
      <c r="C313" s="31" t="s">
        <v>958</v>
      </c>
      <c r="D313" s="30">
        <v>41280</v>
      </c>
      <c r="E313" s="30">
        <v>491</v>
      </c>
      <c r="F313" s="30">
        <v>351</v>
      </c>
      <c r="G313" s="30">
        <f t="shared" si="4"/>
        <v>140</v>
      </c>
      <c r="H313" s="28" t="s">
        <v>36</v>
      </c>
    </row>
    <row r="314" spans="1:8" ht="15" x14ac:dyDescent="0.2">
      <c r="A314" s="114" t="s">
        <v>959</v>
      </c>
      <c r="B314" s="28" t="s">
        <v>960</v>
      </c>
      <c r="C314" s="31" t="s">
        <v>148</v>
      </c>
      <c r="D314" s="30">
        <v>310235</v>
      </c>
      <c r="E314" s="30">
        <v>3088</v>
      </c>
      <c r="F314" s="30">
        <v>549</v>
      </c>
      <c r="G314" s="30">
        <f t="shared" si="4"/>
        <v>2539</v>
      </c>
      <c r="H314" s="28" t="s">
        <v>36</v>
      </c>
    </row>
    <row r="315" spans="1:8" ht="15" x14ac:dyDescent="0.2">
      <c r="A315" s="114" t="s">
        <v>962</v>
      </c>
      <c r="B315" s="28" t="s">
        <v>963</v>
      </c>
      <c r="C315" s="31" t="s">
        <v>74</v>
      </c>
      <c r="D315" s="30">
        <v>1809034</v>
      </c>
      <c r="E315" s="30">
        <v>9374</v>
      </c>
      <c r="F315" s="30">
        <v>2050</v>
      </c>
      <c r="G315" s="30">
        <f t="shared" si="4"/>
        <v>7324</v>
      </c>
      <c r="H315" s="28" t="s">
        <v>36</v>
      </c>
    </row>
    <row r="316" spans="1:8" ht="15" x14ac:dyDescent="0.2">
      <c r="A316" s="114" t="s">
        <v>965</v>
      </c>
      <c r="B316" s="28" t="s">
        <v>966</v>
      </c>
      <c r="C316" s="31" t="s">
        <v>103</v>
      </c>
      <c r="D316" s="30">
        <v>782341</v>
      </c>
      <c r="E316" s="30">
        <v>3687</v>
      </c>
      <c r="F316" s="30">
        <v>935</v>
      </c>
      <c r="G316" s="30">
        <f t="shared" si="4"/>
        <v>2752</v>
      </c>
      <c r="H316" s="28" t="s">
        <v>36</v>
      </c>
    </row>
    <row r="317" spans="1:8" ht="15" x14ac:dyDescent="0.2">
      <c r="A317" s="114" t="s">
        <v>968</v>
      </c>
      <c r="B317" s="28" t="s">
        <v>969</v>
      </c>
      <c r="C317" s="31" t="s">
        <v>62</v>
      </c>
      <c r="D317" s="30">
        <v>2368139</v>
      </c>
      <c r="E317" s="30">
        <v>1393</v>
      </c>
      <c r="F317" s="30">
        <v>-2</v>
      </c>
      <c r="G317" s="30">
        <f t="shared" si="4"/>
        <v>1395</v>
      </c>
      <c r="H317" s="28" t="s">
        <v>36</v>
      </c>
    </row>
    <row r="318" spans="1:8" ht="15" x14ac:dyDescent="0.2">
      <c r="A318" s="114" t="s">
        <v>971</v>
      </c>
      <c r="B318" s="28" t="s">
        <v>972</v>
      </c>
      <c r="C318" s="31" t="s">
        <v>974</v>
      </c>
      <c r="D318" s="30">
        <v>7854</v>
      </c>
      <c r="E318" s="30">
        <v>25</v>
      </c>
      <c r="F318" s="30">
        <v>16</v>
      </c>
      <c r="G318" s="30">
        <f t="shared" si="4"/>
        <v>9</v>
      </c>
      <c r="H318" s="28" t="s">
        <v>36</v>
      </c>
    </row>
    <row r="319" spans="1:8" ht="15" x14ac:dyDescent="0.2">
      <c r="A319" s="114" t="s">
        <v>975</v>
      </c>
      <c r="B319" s="28" t="s">
        <v>976</v>
      </c>
      <c r="C319" s="31" t="s">
        <v>74</v>
      </c>
      <c r="D319" s="30">
        <v>1809034</v>
      </c>
      <c r="E319" s="30">
        <v>3166</v>
      </c>
      <c r="F319" s="30">
        <v>501</v>
      </c>
      <c r="G319" s="30">
        <f t="shared" si="4"/>
        <v>2665</v>
      </c>
      <c r="H319" s="28" t="s">
        <v>36</v>
      </c>
    </row>
    <row r="320" spans="1:8" ht="15" x14ac:dyDescent="0.2">
      <c r="A320" s="114" t="s">
        <v>978</v>
      </c>
      <c r="B320" s="28" t="s">
        <v>979</v>
      </c>
      <c r="C320" s="31" t="s">
        <v>981</v>
      </c>
      <c r="D320" s="30">
        <v>8895</v>
      </c>
      <c r="E320" s="30">
        <v>420</v>
      </c>
      <c r="F320" s="30">
        <v>280</v>
      </c>
      <c r="G320" s="30">
        <f t="shared" si="4"/>
        <v>140</v>
      </c>
      <c r="H320" s="28" t="s">
        <v>36</v>
      </c>
    </row>
    <row r="321" spans="1:8" ht="15" x14ac:dyDescent="0.2">
      <c r="A321" s="114" t="s">
        <v>982</v>
      </c>
      <c r="B321" s="28" t="s">
        <v>983</v>
      </c>
      <c r="C321" s="31" t="s">
        <v>673</v>
      </c>
      <c r="D321" s="30">
        <v>121073</v>
      </c>
      <c r="E321" s="30">
        <v>13492</v>
      </c>
      <c r="F321" s="30">
        <v>3775</v>
      </c>
      <c r="G321" s="30">
        <f t="shared" si="4"/>
        <v>9717</v>
      </c>
      <c r="H321" s="28" t="s">
        <v>36</v>
      </c>
    </row>
    <row r="322" spans="1:8" ht="15" x14ac:dyDescent="0.2">
      <c r="A322" s="114" t="s">
        <v>984</v>
      </c>
      <c r="B322" s="28" t="s">
        <v>985</v>
      </c>
      <c r="C322" s="31" t="s">
        <v>987</v>
      </c>
      <c r="D322" s="30">
        <v>8283</v>
      </c>
      <c r="E322" s="30">
        <v>77</v>
      </c>
      <c r="F322" s="30">
        <v>72</v>
      </c>
      <c r="G322" s="30">
        <f t="shared" si="4"/>
        <v>5</v>
      </c>
      <c r="H322" s="28" t="s">
        <v>36</v>
      </c>
    </row>
    <row r="323" spans="1:8" ht="15" x14ac:dyDescent="0.2">
      <c r="A323" s="114" t="s">
        <v>988</v>
      </c>
      <c r="B323" s="28" t="s">
        <v>989</v>
      </c>
      <c r="C323" s="31" t="s">
        <v>455</v>
      </c>
      <c r="D323" s="30">
        <v>194851</v>
      </c>
      <c r="E323" s="30">
        <v>6567</v>
      </c>
      <c r="F323" s="30">
        <v>1488</v>
      </c>
      <c r="G323" s="30">
        <f t="shared" si="4"/>
        <v>5079</v>
      </c>
      <c r="H323" s="28" t="s">
        <v>36</v>
      </c>
    </row>
    <row r="324" spans="1:8" ht="15" x14ac:dyDescent="0.2">
      <c r="A324" s="114" t="s">
        <v>990</v>
      </c>
      <c r="B324" s="28" t="s">
        <v>991</v>
      </c>
      <c r="C324" s="31" t="s">
        <v>85</v>
      </c>
      <c r="D324" s="30">
        <v>662614</v>
      </c>
      <c r="E324" s="30">
        <v>69</v>
      </c>
      <c r="F324" s="30">
        <v>59</v>
      </c>
      <c r="G324" s="30">
        <f t="shared" si="4"/>
        <v>10</v>
      </c>
      <c r="H324" s="28" t="s">
        <v>36</v>
      </c>
    </row>
    <row r="325" spans="1:8" ht="15" x14ac:dyDescent="0.2">
      <c r="A325" s="114" t="s">
        <v>993</v>
      </c>
      <c r="B325" s="28" t="s">
        <v>994</v>
      </c>
      <c r="C325" s="31" t="s">
        <v>995</v>
      </c>
      <c r="D325" s="30">
        <v>33915</v>
      </c>
      <c r="E325" s="30">
        <v>170</v>
      </c>
      <c r="F325" s="30">
        <v>129</v>
      </c>
      <c r="G325" s="30">
        <f t="shared" si="4"/>
        <v>41</v>
      </c>
      <c r="H325" s="28" t="s">
        <v>36</v>
      </c>
    </row>
    <row r="326" spans="1:8" ht="15" x14ac:dyDescent="0.2">
      <c r="A326" s="114" t="s">
        <v>996</v>
      </c>
      <c r="B326" s="28" t="s">
        <v>997</v>
      </c>
      <c r="C326" s="31" t="s">
        <v>137</v>
      </c>
      <c r="D326" s="30">
        <v>1024266</v>
      </c>
      <c r="E326" s="30">
        <v>6657</v>
      </c>
      <c r="F326" s="30">
        <v>487</v>
      </c>
      <c r="G326" s="30">
        <f t="shared" si="4"/>
        <v>6170</v>
      </c>
      <c r="H326" s="28" t="s">
        <v>36</v>
      </c>
    </row>
    <row r="327" spans="1:8" ht="15" x14ac:dyDescent="0.2">
      <c r="A327" s="114" t="s">
        <v>998</v>
      </c>
      <c r="B327" s="28" t="s">
        <v>999</v>
      </c>
      <c r="C327" s="31" t="s">
        <v>62</v>
      </c>
      <c r="D327" s="30">
        <v>2368139</v>
      </c>
      <c r="E327" s="30">
        <v>11764</v>
      </c>
      <c r="F327" s="30">
        <v>703</v>
      </c>
      <c r="G327" s="30">
        <f t="shared" si="4"/>
        <v>11061</v>
      </c>
      <c r="H327" s="28" t="s">
        <v>36</v>
      </c>
    </row>
    <row r="328" spans="1:8" ht="15" x14ac:dyDescent="0.2">
      <c r="A328" s="114" t="s">
        <v>1000</v>
      </c>
      <c r="B328" s="28" t="s">
        <v>1001</v>
      </c>
      <c r="C328" s="31" t="s">
        <v>716</v>
      </c>
      <c r="D328" s="30">
        <v>131506</v>
      </c>
      <c r="E328" s="30">
        <v>9217</v>
      </c>
      <c r="F328" s="30">
        <v>2703</v>
      </c>
      <c r="G328" s="30">
        <f t="shared" si="4"/>
        <v>6514</v>
      </c>
      <c r="H328" s="28" t="s">
        <v>36</v>
      </c>
    </row>
    <row r="329" spans="1:8" ht="15" x14ac:dyDescent="0.2">
      <c r="A329" s="114" t="s">
        <v>1002</v>
      </c>
      <c r="B329" s="28" t="s">
        <v>1003</v>
      </c>
      <c r="C329" s="31" t="s">
        <v>45</v>
      </c>
      <c r="D329" s="30">
        <v>4092459</v>
      </c>
      <c r="E329" s="30">
        <v>2657</v>
      </c>
      <c r="F329" s="30">
        <v>562</v>
      </c>
      <c r="G329" s="30">
        <f t="shared" si="4"/>
        <v>2095</v>
      </c>
      <c r="H329" s="28" t="s">
        <v>36</v>
      </c>
    </row>
    <row r="330" spans="1:8" ht="15" x14ac:dyDescent="0.2">
      <c r="A330" s="114" t="s">
        <v>1005</v>
      </c>
      <c r="B330" s="28" t="s">
        <v>1006</v>
      </c>
      <c r="C330" s="31" t="s">
        <v>623</v>
      </c>
      <c r="D330" s="30">
        <v>136872</v>
      </c>
      <c r="E330" s="30">
        <v>4946</v>
      </c>
      <c r="F330" s="30">
        <v>785</v>
      </c>
      <c r="G330" s="30">
        <f t="shared" si="4"/>
        <v>4161</v>
      </c>
      <c r="H330" s="28" t="s">
        <v>36</v>
      </c>
    </row>
    <row r="331" spans="1:8" ht="15" x14ac:dyDescent="0.2">
      <c r="A331" s="114" t="s">
        <v>1008</v>
      </c>
      <c r="B331" s="28" t="s">
        <v>1009</v>
      </c>
      <c r="C331" s="31" t="s">
        <v>1010</v>
      </c>
      <c r="D331" s="30">
        <v>9630</v>
      </c>
      <c r="E331" s="30">
        <v>54</v>
      </c>
      <c r="F331" s="30">
        <v>44</v>
      </c>
      <c r="G331" s="30">
        <f t="shared" ref="G331:G393" si="5">E331-F331</f>
        <v>10</v>
      </c>
      <c r="H331" s="28" t="s">
        <v>36</v>
      </c>
    </row>
    <row r="332" spans="1:8" ht="15" x14ac:dyDescent="0.2">
      <c r="A332" s="114" t="s">
        <v>1011</v>
      </c>
      <c r="B332" s="28" t="s">
        <v>1012</v>
      </c>
      <c r="C332" s="31" t="s">
        <v>45</v>
      </c>
      <c r="D332" s="30">
        <v>4092459</v>
      </c>
      <c r="E332" s="30">
        <v>4139</v>
      </c>
      <c r="F332" s="30">
        <v>987</v>
      </c>
      <c r="G332" s="30">
        <f t="shared" si="5"/>
        <v>3152</v>
      </c>
      <c r="H332" s="28" t="s">
        <v>36</v>
      </c>
    </row>
    <row r="333" spans="1:8" ht="15" x14ac:dyDescent="0.2">
      <c r="A333" s="114" t="s">
        <v>1013</v>
      </c>
      <c r="B333" s="28" t="s">
        <v>1014</v>
      </c>
      <c r="C333" s="31" t="s">
        <v>74</v>
      </c>
      <c r="D333" s="30">
        <v>1809034</v>
      </c>
      <c r="E333" s="30">
        <v>5856</v>
      </c>
      <c r="F333" s="30">
        <v>316</v>
      </c>
      <c r="G333" s="30">
        <f t="shared" si="5"/>
        <v>5540</v>
      </c>
      <c r="H333" s="28" t="s">
        <v>36</v>
      </c>
    </row>
    <row r="334" spans="1:8" ht="15" x14ac:dyDescent="0.2">
      <c r="A334" s="114" t="s">
        <v>1015</v>
      </c>
      <c r="B334" s="28" t="s">
        <v>1016</v>
      </c>
      <c r="C334" s="31" t="s">
        <v>1018</v>
      </c>
      <c r="D334" s="30">
        <v>108472</v>
      </c>
      <c r="E334" s="30">
        <v>2388</v>
      </c>
      <c r="F334" s="30">
        <v>695</v>
      </c>
      <c r="G334" s="30">
        <f t="shared" si="5"/>
        <v>1693</v>
      </c>
      <c r="H334" s="28" t="s">
        <v>36</v>
      </c>
    </row>
    <row r="335" spans="1:8" ht="15" x14ac:dyDescent="0.2">
      <c r="A335" s="114" t="s">
        <v>1019</v>
      </c>
      <c r="B335" s="28" t="s">
        <v>1020</v>
      </c>
      <c r="C335" s="31" t="s">
        <v>254</v>
      </c>
      <c r="D335" s="30">
        <v>585375</v>
      </c>
      <c r="E335" s="30">
        <v>7297</v>
      </c>
      <c r="F335" s="30">
        <v>138</v>
      </c>
      <c r="G335" s="30">
        <f t="shared" si="5"/>
        <v>7159</v>
      </c>
      <c r="H335" s="28" t="s">
        <v>36</v>
      </c>
    </row>
    <row r="336" spans="1:8" ht="15" x14ac:dyDescent="0.2">
      <c r="A336" s="114" t="s">
        <v>1021</v>
      </c>
      <c r="B336" s="28" t="s">
        <v>1022</v>
      </c>
      <c r="C336" s="31" t="s">
        <v>77</v>
      </c>
      <c r="D336" s="30">
        <v>422679</v>
      </c>
      <c r="E336" s="30">
        <v>7859</v>
      </c>
      <c r="F336" s="30">
        <v>396</v>
      </c>
      <c r="G336" s="30">
        <f t="shared" si="5"/>
        <v>7463</v>
      </c>
      <c r="H336" s="28" t="s">
        <v>36</v>
      </c>
    </row>
    <row r="337" spans="1:8" ht="15" x14ac:dyDescent="0.2">
      <c r="A337" s="114" t="s">
        <v>1023</v>
      </c>
      <c r="B337" s="28" t="s">
        <v>1024</v>
      </c>
      <c r="C337" s="31" t="s">
        <v>278</v>
      </c>
      <c r="D337" s="30">
        <v>18550</v>
      </c>
      <c r="E337" s="30">
        <v>108</v>
      </c>
      <c r="F337" s="30">
        <v>84</v>
      </c>
      <c r="G337" s="30">
        <f t="shared" si="5"/>
        <v>24</v>
      </c>
      <c r="H337" s="28" t="s">
        <v>36</v>
      </c>
    </row>
    <row r="338" spans="1:8" ht="15" x14ac:dyDescent="0.2">
      <c r="A338" s="114" t="s">
        <v>1025</v>
      </c>
      <c r="B338" s="28" t="s">
        <v>1026</v>
      </c>
      <c r="C338" s="31" t="s">
        <v>45</v>
      </c>
      <c r="D338" s="30">
        <v>4092459</v>
      </c>
      <c r="E338" s="30">
        <v>20786</v>
      </c>
      <c r="F338" s="30">
        <v>844</v>
      </c>
      <c r="G338" s="30">
        <f t="shared" si="5"/>
        <v>19942</v>
      </c>
      <c r="H338" s="28" t="s">
        <v>36</v>
      </c>
    </row>
    <row r="339" spans="1:8" ht="15" x14ac:dyDescent="0.2">
      <c r="A339" s="114" t="s">
        <v>1027</v>
      </c>
      <c r="B339" s="28" t="s">
        <v>1028</v>
      </c>
      <c r="C339" s="31" t="s">
        <v>54</v>
      </c>
      <c r="D339" s="30">
        <v>1714773</v>
      </c>
      <c r="E339" s="30">
        <v>24796</v>
      </c>
      <c r="F339" s="30">
        <v>1997</v>
      </c>
      <c r="G339" s="30">
        <f t="shared" si="5"/>
        <v>22799</v>
      </c>
      <c r="H339" s="28" t="s">
        <v>36</v>
      </c>
    </row>
    <row r="340" spans="1:8" ht="15" x14ac:dyDescent="0.2">
      <c r="A340" s="114" t="s">
        <v>1029</v>
      </c>
      <c r="B340" s="28" t="s">
        <v>1030</v>
      </c>
      <c r="C340" s="31" t="s">
        <v>107</v>
      </c>
      <c r="D340" s="30">
        <v>313166</v>
      </c>
      <c r="E340" s="30">
        <v>2660</v>
      </c>
      <c r="F340" s="30">
        <v>1041</v>
      </c>
      <c r="G340" s="30">
        <f t="shared" si="5"/>
        <v>1619</v>
      </c>
      <c r="H340" s="28" t="s">
        <v>36</v>
      </c>
    </row>
    <row r="341" spans="1:8" ht="15" x14ac:dyDescent="0.2">
      <c r="A341" s="114" t="s">
        <v>1031</v>
      </c>
      <c r="B341" s="28" t="s">
        <v>1032</v>
      </c>
      <c r="C341" s="31" t="s">
        <v>1034</v>
      </c>
      <c r="D341" s="30">
        <v>7165</v>
      </c>
      <c r="E341" s="30">
        <v>50</v>
      </c>
      <c r="F341" s="30">
        <v>48</v>
      </c>
      <c r="G341" s="30">
        <f t="shared" si="5"/>
        <v>2</v>
      </c>
      <c r="H341" s="28" t="s">
        <v>36</v>
      </c>
    </row>
    <row r="342" spans="1:8" ht="15" x14ac:dyDescent="0.2">
      <c r="A342" s="114" t="s">
        <v>1035</v>
      </c>
      <c r="B342" s="28" t="s">
        <v>1036</v>
      </c>
      <c r="C342" s="31" t="s">
        <v>74</v>
      </c>
      <c r="D342" s="30">
        <v>1809034</v>
      </c>
      <c r="E342" s="30">
        <v>3311</v>
      </c>
      <c r="F342" s="30">
        <v>529</v>
      </c>
      <c r="G342" s="30">
        <f t="shared" si="5"/>
        <v>2782</v>
      </c>
      <c r="H342" s="28" t="s">
        <v>36</v>
      </c>
    </row>
    <row r="343" spans="1:8" ht="15" x14ac:dyDescent="0.2">
      <c r="A343" s="114" t="s">
        <v>1037</v>
      </c>
      <c r="B343" s="28" t="s">
        <v>1038</v>
      </c>
      <c r="C343" s="31" t="s">
        <v>211</v>
      </c>
      <c r="D343" s="30">
        <v>42750</v>
      </c>
      <c r="E343" s="30">
        <v>1350</v>
      </c>
      <c r="F343" s="30">
        <v>301</v>
      </c>
      <c r="G343" s="30">
        <f t="shared" si="5"/>
        <v>1049</v>
      </c>
      <c r="H343" s="28" t="s">
        <v>36</v>
      </c>
    </row>
    <row r="344" spans="1:8" ht="15" x14ac:dyDescent="0.2">
      <c r="A344" s="114" t="s">
        <v>1040</v>
      </c>
      <c r="B344" s="28" t="s">
        <v>1041</v>
      </c>
      <c r="C344" s="31" t="s">
        <v>62</v>
      </c>
      <c r="D344" s="30">
        <v>2368139</v>
      </c>
      <c r="E344" s="30">
        <v>11033</v>
      </c>
      <c r="F344" s="30">
        <v>3571</v>
      </c>
      <c r="G344" s="30">
        <f t="shared" si="5"/>
        <v>7462</v>
      </c>
      <c r="H344" s="28" t="s">
        <v>36</v>
      </c>
    </row>
    <row r="345" spans="1:8" ht="15" x14ac:dyDescent="0.2">
      <c r="A345" s="114" t="s">
        <v>1043</v>
      </c>
      <c r="B345" s="28" t="s">
        <v>1044</v>
      </c>
      <c r="C345" s="31" t="s">
        <v>103</v>
      </c>
      <c r="D345" s="30">
        <v>782341</v>
      </c>
      <c r="E345" s="30">
        <v>3885</v>
      </c>
      <c r="F345" s="30">
        <v>1</v>
      </c>
      <c r="G345" s="30">
        <f t="shared" si="5"/>
        <v>3884</v>
      </c>
      <c r="H345" s="28" t="s">
        <v>36</v>
      </c>
    </row>
    <row r="346" spans="1:8" ht="15" x14ac:dyDescent="0.2">
      <c r="A346" s="114" t="s">
        <v>1045</v>
      </c>
      <c r="B346" s="28" t="s">
        <v>1046</v>
      </c>
      <c r="C346" s="31" t="s">
        <v>45</v>
      </c>
      <c r="D346" s="30">
        <v>4092459</v>
      </c>
      <c r="E346" s="30">
        <v>16848</v>
      </c>
      <c r="F346" s="30">
        <v>203</v>
      </c>
      <c r="G346" s="30">
        <f t="shared" si="5"/>
        <v>16645</v>
      </c>
      <c r="H346" s="28" t="s">
        <v>36</v>
      </c>
    </row>
    <row r="347" spans="1:8" ht="15" x14ac:dyDescent="0.2">
      <c r="A347" s="115" t="s">
        <v>1048</v>
      </c>
      <c r="B347" s="28" t="s">
        <v>1049</v>
      </c>
      <c r="C347" s="31" t="s">
        <v>1050</v>
      </c>
      <c r="D347" s="30">
        <v>20202</v>
      </c>
      <c r="E347" s="30">
        <v>73</v>
      </c>
      <c r="F347" s="30">
        <v>54</v>
      </c>
      <c r="G347" s="30">
        <f t="shared" si="5"/>
        <v>19</v>
      </c>
      <c r="H347" s="28" t="s">
        <v>36</v>
      </c>
    </row>
    <row r="348" spans="1:8" ht="15" x14ac:dyDescent="0.2">
      <c r="A348" s="114" t="s">
        <v>1051</v>
      </c>
      <c r="B348" s="28" t="s">
        <v>1052</v>
      </c>
      <c r="C348" s="31" t="s">
        <v>1053</v>
      </c>
      <c r="D348" s="30">
        <v>35161</v>
      </c>
      <c r="E348" s="30">
        <v>2999</v>
      </c>
      <c r="F348" s="30">
        <v>924</v>
      </c>
      <c r="G348" s="30">
        <f t="shared" si="5"/>
        <v>2075</v>
      </c>
      <c r="H348" s="28" t="s">
        <v>36</v>
      </c>
    </row>
    <row r="349" spans="1:8" ht="15" x14ac:dyDescent="0.2">
      <c r="A349" s="114" t="s">
        <v>1054</v>
      </c>
      <c r="B349" s="28" t="s">
        <v>1055</v>
      </c>
      <c r="C349" s="31" t="s">
        <v>174</v>
      </c>
      <c r="D349" s="30">
        <v>800647</v>
      </c>
      <c r="E349" s="30">
        <v>6011</v>
      </c>
      <c r="F349" s="30">
        <v>1618</v>
      </c>
      <c r="G349" s="30">
        <f t="shared" si="5"/>
        <v>4393</v>
      </c>
      <c r="H349" s="28" t="s">
        <v>36</v>
      </c>
    </row>
    <row r="350" spans="1:8" ht="15" x14ac:dyDescent="0.2">
      <c r="A350" s="114" t="s">
        <v>1057</v>
      </c>
      <c r="B350" s="28" t="s">
        <v>1058</v>
      </c>
      <c r="C350" s="31" t="s">
        <v>71</v>
      </c>
      <c r="D350" s="30">
        <v>406220</v>
      </c>
      <c r="E350" s="30">
        <v>7914</v>
      </c>
      <c r="F350" s="30">
        <v>157</v>
      </c>
      <c r="G350" s="30">
        <f t="shared" si="5"/>
        <v>7757</v>
      </c>
      <c r="H350" s="28" t="s">
        <v>36</v>
      </c>
    </row>
    <row r="351" spans="1:8" ht="15" x14ac:dyDescent="0.2">
      <c r="A351" s="114" t="s">
        <v>1060</v>
      </c>
      <c r="B351" s="28" t="s">
        <v>1061</v>
      </c>
      <c r="C351" s="31" t="s">
        <v>1062</v>
      </c>
      <c r="D351" s="30">
        <v>19816</v>
      </c>
      <c r="E351" s="30">
        <v>194</v>
      </c>
      <c r="F351" s="30">
        <v>126</v>
      </c>
      <c r="G351" s="30">
        <f t="shared" si="5"/>
        <v>68</v>
      </c>
      <c r="H351" s="28" t="s">
        <v>36</v>
      </c>
    </row>
    <row r="352" spans="1:8" ht="15" x14ac:dyDescent="0.2">
      <c r="A352" s="114" t="s">
        <v>1063</v>
      </c>
      <c r="B352" s="28" t="s">
        <v>1064</v>
      </c>
      <c r="C352" s="31" t="s">
        <v>50</v>
      </c>
      <c r="D352" s="30">
        <v>455746</v>
      </c>
      <c r="E352" s="30">
        <v>3526</v>
      </c>
      <c r="F352" s="30">
        <v>1728</v>
      </c>
      <c r="G352" s="30">
        <f t="shared" si="5"/>
        <v>1798</v>
      </c>
      <c r="H352" s="28" t="s">
        <v>36</v>
      </c>
    </row>
    <row r="353" spans="1:8" ht="15" x14ac:dyDescent="0.2">
      <c r="A353" s="114" t="s">
        <v>1065</v>
      </c>
      <c r="B353" s="28" t="s">
        <v>1066</v>
      </c>
      <c r="C353" s="31" t="s">
        <v>45</v>
      </c>
      <c r="D353" s="30">
        <v>4092459</v>
      </c>
      <c r="E353" s="30">
        <v>8182</v>
      </c>
      <c r="F353" s="30">
        <v>2182</v>
      </c>
      <c r="G353" s="30">
        <f t="shared" si="5"/>
        <v>6000</v>
      </c>
      <c r="H353" s="28" t="s">
        <v>36</v>
      </c>
    </row>
    <row r="354" spans="1:8" ht="15" x14ac:dyDescent="0.2">
      <c r="A354" s="114" t="s">
        <v>1067</v>
      </c>
      <c r="B354" s="28" t="s">
        <v>1068</v>
      </c>
      <c r="C354" s="31" t="s">
        <v>45</v>
      </c>
      <c r="D354" s="30">
        <v>4092459</v>
      </c>
      <c r="E354" s="30">
        <v>3005</v>
      </c>
      <c r="F354" s="30">
        <v>1238</v>
      </c>
      <c r="G354" s="30">
        <f t="shared" si="5"/>
        <v>1767</v>
      </c>
      <c r="H354" s="28" t="s">
        <v>36</v>
      </c>
    </row>
    <row r="355" spans="1:8" ht="15" x14ac:dyDescent="0.2">
      <c r="A355" s="114" t="s">
        <v>1069</v>
      </c>
      <c r="B355" s="28" t="s">
        <v>1070</v>
      </c>
      <c r="C355" s="31" t="s">
        <v>1071</v>
      </c>
      <c r="D355" s="30">
        <v>44911</v>
      </c>
      <c r="E355" s="30">
        <v>1089</v>
      </c>
      <c r="F355" s="30">
        <v>476</v>
      </c>
      <c r="G355" s="30">
        <f t="shared" si="5"/>
        <v>613</v>
      </c>
      <c r="H355" s="28" t="s">
        <v>36</v>
      </c>
    </row>
    <row r="356" spans="1:8" ht="15" x14ac:dyDescent="0.2">
      <c r="A356" s="114" t="s">
        <v>1072</v>
      </c>
      <c r="B356" s="28" t="s">
        <v>1073</v>
      </c>
      <c r="C356" s="31" t="s">
        <v>1074</v>
      </c>
      <c r="D356" s="30">
        <v>116927</v>
      </c>
      <c r="E356" s="30">
        <v>3357</v>
      </c>
      <c r="F356" s="30">
        <v>814</v>
      </c>
      <c r="G356" s="30">
        <f t="shared" si="5"/>
        <v>2543</v>
      </c>
      <c r="H356" s="28" t="s">
        <v>36</v>
      </c>
    </row>
    <row r="357" spans="1:8" ht="15" x14ac:dyDescent="0.2">
      <c r="A357" s="114" t="s">
        <v>1075</v>
      </c>
      <c r="B357" s="28" t="s">
        <v>1076</v>
      </c>
      <c r="C357" s="31" t="s">
        <v>1078</v>
      </c>
      <c r="D357" s="30">
        <v>53330</v>
      </c>
      <c r="E357" s="30">
        <v>1083</v>
      </c>
      <c r="F357" s="30">
        <v>216</v>
      </c>
      <c r="G357" s="30">
        <f t="shared" si="5"/>
        <v>867</v>
      </c>
      <c r="H357" s="28" t="s">
        <v>36</v>
      </c>
    </row>
    <row r="358" spans="1:8" ht="15" x14ac:dyDescent="0.2">
      <c r="A358" s="114" t="s">
        <v>1079</v>
      </c>
      <c r="B358" s="28" t="s">
        <v>1080</v>
      </c>
      <c r="C358" s="31" t="s">
        <v>562</v>
      </c>
      <c r="D358" s="30">
        <v>50845</v>
      </c>
      <c r="E358" s="30">
        <v>1705</v>
      </c>
      <c r="F358" s="30">
        <v>425</v>
      </c>
      <c r="G358" s="30">
        <f t="shared" si="5"/>
        <v>1280</v>
      </c>
      <c r="H358" s="28" t="s">
        <v>36</v>
      </c>
    </row>
    <row r="359" spans="1:8" ht="15" x14ac:dyDescent="0.2">
      <c r="A359" s="114" t="s">
        <v>1082</v>
      </c>
      <c r="B359" s="28" t="s">
        <v>1083</v>
      </c>
      <c r="C359" s="31" t="s">
        <v>1085</v>
      </c>
      <c r="D359" s="30">
        <v>78532</v>
      </c>
      <c r="E359" s="30">
        <v>4324</v>
      </c>
      <c r="F359" s="30">
        <v>1181</v>
      </c>
      <c r="G359" s="30">
        <f t="shared" si="5"/>
        <v>3143</v>
      </c>
      <c r="H359" s="28" t="s">
        <v>36</v>
      </c>
    </row>
    <row r="360" spans="1:8" ht="15" x14ac:dyDescent="0.2">
      <c r="A360" s="114" t="s">
        <v>1086</v>
      </c>
      <c r="B360" s="28" t="s">
        <v>1087</v>
      </c>
      <c r="C360" s="31" t="s">
        <v>1089</v>
      </c>
      <c r="D360" s="30">
        <v>23796</v>
      </c>
      <c r="E360" s="30">
        <v>302</v>
      </c>
      <c r="F360" s="30">
        <v>195</v>
      </c>
      <c r="G360" s="30">
        <f t="shared" si="5"/>
        <v>107</v>
      </c>
      <c r="H360" s="28" t="s">
        <v>36</v>
      </c>
    </row>
    <row r="361" spans="1:8" ht="15" x14ac:dyDescent="0.2">
      <c r="A361" s="114" t="s">
        <v>1090</v>
      </c>
      <c r="B361" s="28" t="s">
        <v>1091</v>
      </c>
      <c r="C361" s="31" t="s">
        <v>103</v>
      </c>
      <c r="D361" s="30">
        <v>782341</v>
      </c>
      <c r="E361" s="30">
        <v>1406</v>
      </c>
      <c r="F361" s="30">
        <v>666</v>
      </c>
      <c r="G361" s="30">
        <f t="shared" si="5"/>
        <v>740</v>
      </c>
      <c r="H361" s="28" t="s">
        <v>36</v>
      </c>
    </row>
    <row r="362" spans="1:8" ht="15" x14ac:dyDescent="0.2">
      <c r="A362" s="114" t="s">
        <v>1092</v>
      </c>
      <c r="B362" s="28" t="s">
        <v>1093</v>
      </c>
      <c r="C362" s="31" t="s">
        <v>170</v>
      </c>
      <c r="D362" s="30">
        <v>209714</v>
      </c>
      <c r="E362" s="30">
        <v>15550</v>
      </c>
      <c r="F362" s="30">
        <v>6668</v>
      </c>
      <c r="G362" s="30">
        <f t="shared" si="5"/>
        <v>8882</v>
      </c>
      <c r="H362" s="28" t="s">
        <v>36</v>
      </c>
    </row>
    <row r="363" spans="1:8" ht="15" x14ac:dyDescent="0.2">
      <c r="A363" s="114" t="s">
        <v>1095</v>
      </c>
      <c r="B363" s="28" t="s">
        <v>1096</v>
      </c>
      <c r="C363" s="31" t="s">
        <v>148</v>
      </c>
      <c r="D363" s="30">
        <v>310235</v>
      </c>
      <c r="E363" s="30">
        <v>987</v>
      </c>
      <c r="F363" s="30">
        <v>296</v>
      </c>
      <c r="G363" s="30">
        <f t="shared" si="5"/>
        <v>691</v>
      </c>
      <c r="H363" s="28" t="s">
        <v>36</v>
      </c>
    </row>
    <row r="364" spans="1:8" ht="15" x14ac:dyDescent="0.2">
      <c r="A364" s="114" t="s">
        <v>1098</v>
      </c>
      <c r="B364" s="28" t="s">
        <v>1099</v>
      </c>
      <c r="C364" s="31" t="s">
        <v>1101</v>
      </c>
      <c r="D364" s="30">
        <v>12401</v>
      </c>
      <c r="E364" s="30">
        <v>422</v>
      </c>
      <c r="F364" s="30">
        <v>200</v>
      </c>
      <c r="G364" s="30">
        <f t="shared" si="5"/>
        <v>222</v>
      </c>
      <c r="H364" s="28" t="s">
        <v>36</v>
      </c>
    </row>
    <row r="365" spans="1:8" ht="15" x14ac:dyDescent="0.2">
      <c r="A365" s="114" t="s">
        <v>1102</v>
      </c>
      <c r="B365" s="28" t="s">
        <v>1103</v>
      </c>
      <c r="C365" s="31" t="s">
        <v>475</v>
      </c>
      <c r="D365" s="30">
        <v>41964</v>
      </c>
      <c r="E365" s="30">
        <v>492</v>
      </c>
      <c r="F365" s="30">
        <v>320</v>
      </c>
      <c r="G365" s="30">
        <f t="shared" si="5"/>
        <v>172</v>
      </c>
      <c r="H365" s="28" t="s">
        <v>36</v>
      </c>
    </row>
    <row r="366" spans="1:8" ht="15" x14ac:dyDescent="0.2">
      <c r="A366" s="114" t="s">
        <v>1105</v>
      </c>
      <c r="B366" s="28" t="s">
        <v>1106</v>
      </c>
      <c r="C366" s="31" t="s">
        <v>170</v>
      </c>
      <c r="D366" s="30">
        <v>209714</v>
      </c>
      <c r="E366" s="30">
        <v>821</v>
      </c>
      <c r="F366" s="30">
        <v>490</v>
      </c>
      <c r="G366" s="30">
        <f t="shared" si="5"/>
        <v>331</v>
      </c>
      <c r="H366" s="28" t="s">
        <v>36</v>
      </c>
    </row>
    <row r="367" spans="1:8" ht="15" x14ac:dyDescent="0.2">
      <c r="A367" s="114" t="s">
        <v>1108</v>
      </c>
      <c r="B367" s="28" t="s">
        <v>1109</v>
      </c>
      <c r="C367" s="31" t="s">
        <v>170</v>
      </c>
      <c r="D367" s="30">
        <v>209714</v>
      </c>
      <c r="E367" s="30">
        <v>305</v>
      </c>
      <c r="F367" s="30">
        <v>283</v>
      </c>
      <c r="G367" s="30">
        <f t="shared" si="5"/>
        <v>22</v>
      </c>
      <c r="H367" s="28" t="s">
        <v>36</v>
      </c>
    </row>
    <row r="368" spans="1:8" ht="15" x14ac:dyDescent="0.2">
      <c r="A368" s="114" t="s">
        <v>1111</v>
      </c>
      <c r="B368" s="28" t="s">
        <v>1112</v>
      </c>
      <c r="C368" s="31" t="s">
        <v>50</v>
      </c>
      <c r="D368" s="30">
        <v>455746</v>
      </c>
      <c r="E368" s="30">
        <v>7266</v>
      </c>
      <c r="F368" s="30">
        <v>699</v>
      </c>
      <c r="G368" s="30">
        <f t="shared" si="5"/>
        <v>6567</v>
      </c>
      <c r="H368" s="28" t="s">
        <v>36</v>
      </c>
    </row>
    <row r="369" spans="1:8" ht="15" x14ac:dyDescent="0.2">
      <c r="A369" s="114" t="s">
        <v>1113</v>
      </c>
      <c r="B369" s="28" t="s">
        <v>1114</v>
      </c>
      <c r="C369" s="31" t="s">
        <v>62</v>
      </c>
      <c r="D369" s="30">
        <v>2368139</v>
      </c>
      <c r="E369" s="30">
        <v>7169</v>
      </c>
      <c r="F369" s="30">
        <v>2121</v>
      </c>
      <c r="G369" s="30">
        <f t="shared" si="5"/>
        <v>5048</v>
      </c>
      <c r="H369" s="28" t="s">
        <v>36</v>
      </c>
    </row>
    <row r="370" spans="1:8" ht="15" x14ac:dyDescent="0.2">
      <c r="A370" s="114" t="s">
        <v>1116</v>
      </c>
      <c r="B370" s="28" t="s">
        <v>1117</v>
      </c>
      <c r="C370" s="31" t="s">
        <v>1119</v>
      </c>
      <c r="D370" s="30">
        <v>23732</v>
      </c>
      <c r="E370" s="30">
        <v>43</v>
      </c>
      <c r="F370" s="30">
        <v>26</v>
      </c>
      <c r="G370" s="30">
        <f t="shared" si="5"/>
        <v>17</v>
      </c>
      <c r="H370" s="28" t="s">
        <v>36</v>
      </c>
    </row>
    <row r="371" spans="1:8" ht="15" x14ac:dyDescent="0.2">
      <c r="A371" s="114" t="s">
        <v>1120</v>
      </c>
      <c r="B371" s="28" t="s">
        <v>1121</v>
      </c>
      <c r="C371" s="31" t="s">
        <v>137</v>
      </c>
      <c r="D371" s="30">
        <v>1024266</v>
      </c>
      <c r="E371" s="30">
        <v>229</v>
      </c>
      <c r="F371" s="30">
        <v>114</v>
      </c>
      <c r="G371" s="30">
        <f t="shared" si="5"/>
        <v>115</v>
      </c>
      <c r="H371" s="28" t="s">
        <v>36</v>
      </c>
    </row>
    <row r="372" spans="1:8" ht="15" x14ac:dyDescent="0.2">
      <c r="A372" s="114" t="s">
        <v>1123</v>
      </c>
      <c r="B372" s="28" t="s">
        <v>1124</v>
      </c>
      <c r="C372" s="31" t="s">
        <v>379</v>
      </c>
      <c r="D372" s="30">
        <v>38437</v>
      </c>
      <c r="E372" s="30">
        <v>1149</v>
      </c>
      <c r="F372" s="30">
        <v>502</v>
      </c>
      <c r="G372" s="30">
        <f t="shared" si="5"/>
        <v>647</v>
      </c>
      <c r="H372" s="28" t="s">
        <v>36</v>
      </c>
    </row>
    <row r="373" spans="1:8" ht="15" x14ac:dyDescent="0.2">
      <c r="A373" s="114" t="s">
        <v>1126</v>
      </c>
      <c r="B373" s="28" t="s">
        <v>1127</v>
      </c>
      <c r="C373" s="31" t="s">
        <v>1129</v>
      </c>
      <c r="D373" s="30">
        <v>18212</v>
      </c>
      <c r="E373" s="30">
        <v>397</v>
      </c>
      <c r="F373" s="30">
        <v>157</v>
      </c>
      <c r="G373" s="30">
        <f t="shared" si="5"/>
        <v>240</v>
      </c>
      <c r="H373" s="28" t="s">
        <v>36</v>
      </c>
    </row>
    <row r="374" spans="1:8" ht="15" x14ac:dyDescent="0.2">
      <c r="A374" s="114" t="s">
        <v>1130</v>
      </c>
      <c r="B374" s="28" t="s">
        <v>1131</v>
      </c>
      <c r="C374" s="31" t="s">
        <v>1133</v>
      </c>
      <c r="D374" s="30">
        <v>7110</v>
      </c>
      <c r="E374" s="30">
        <v>34</v>
      </c>
      <c r="F374" s="30">
        <v>23</v>
      </c>
      <c r="G374" s="30">
        <f t="shared" si="5"/>
        <v>11</v>
      </c>
      <c r="H374" s="28" t="s">
        <v>36</v>
      </c>
    </row>
    <row r="375" spans="1:8" ht="15" x14ac:dyDescent="0.2">
      <c r="A375" s="114" t="s">
        <v>1134</v>
      </c>
      <c r="B375" s="28" t="s">
        <v>1135</v>
      </c>
      <c r="C375" s="31" t="s">
        <v>692</v>
      </c>
      <c r="D375" s="30">
        <v>35012</v>
      </c>
      <c r="E375" s="30">
        <v>1741</v>
      </c>
      <c r="F375" s="30">
        <v>599</v>
      </c>
      <c r="G375" s="30">
        <f t="shared" si="5"/>
        <v>1142</v>
      </c>
      <c r="H375" s="28" t="s">
        <v>36</v>
      </c>
    </row>
    <row r="376" spans="1:8" ht="15" x14ac:dyDescent="0.2">
      <c r="A376" s="114" t="s">
        <v>1136</v>
      </c>
      <c r="B376" s="28" t="s">
        <v>1137</v>
      </c>
      <c r="C376" s="31" t="s">
        <v>74</v>
      </c>
      <c r="D376" s="30">
        <v>1809034</v>
      </c>
      <c r="E376" s="30">
        <v>9309</v>
      </c>
      <c r="F376" s="30">
        <v>0</v>
      </c>
      <c r="G376" s="30">
        <f t="shared" si="5"/>
        <v>9309</v>
      </c>
      <c r="H376" s="28" t="s">
        <v>36</v>
      </c>
    </row>
    <row r="377" spans="1:8" ht="15" x14ac:dyDescent="0.2">
      <c r="A377" s="114" t="s">
        <v>1138</v>
      </c>
      <c r="B377" s="28" t="s">
        <v>1121</v>
      </c>
      <c r="C377" s="31" t="s">
        <v>776</v>
      </c>
      <c r="D377" s="30">
        <v>157107</v>
      </c>
      <c r="E377" s="30">
        <v>108</v>
      </c>
      <c r="F377" s="30">
        <v>34</v>
      </c>
      <c r="G377" s="30">
        <f t="shared" si="5"/>
        <v>74</v>
      </c>
      <c r="H377" s="28" t="s">
        <v>36</v>
      </c>
    </row>
    <row r="378" spans="1:8" ht="15" x14ac:dyDescent="0.2">
      <c r="A378" s="114" t="s">
        <v>1140</v>
      </c>
      <c r="B378" s="28" t="s">
        <v>1141</v>
      </c>
      <c r="C378" s="31" t="s">
        <v>62</v>
      </c>
      <c r="D378" s="30">
        <v>2368139</v>
      </c>
      <c r="E378" s="30">
        <v>7575</v>
      </c>
      <c r="F378" s="30">
        <v>269</v>
      </c>
      <c r="G378" s="30">
        <f t="shared" si="5"/>
        <v>7306</v>
      </c>
      <c r="H378" s="28" t="s">
        <v>36</v>
      </c>
    </row>
    <row r="379" spans="1:8" ht="15" x14ac:dyDescent="0.2">
      <c r="A379" s="114" t="s">
        <v>1143</v>
      </c>
      <c r="B379" s="28" t="s">
        <v>1144</v>
      </c>
      <c r="C379" s="31" t="s">
        <v>493</v>
      </c>
      <c r="D379" s="30">
        <v>278831</v>
      </c>
      <c r="E379" s="30">
        <v>12632</v>
      </c>
      <c r="F379" s="30">
        <v>4621</v>
      </c>
      <c r="G379" s="30">
        <f t="shared" si="5"/>
        <v>8011</v>
      </c>
      <c r="H379" s="28" t="s">
        <v>36</v>
      </c>
    </row>
    <row r="380" spans="1:8" ht="15" x14ac:dyDescent="0.2">
      <c r="A380" s="114" t="s">
        <v>1145</v>
      </c>
      <c r="B380" s="28" t="s">
        <v>1121</v>
      </c>
      <c r="C380" s="31" t="s">
        <v>137</v>
      </c>
      <c r="D380" s="30">
        <v>1024266</v>
      </c>
      <c r="E380" s="30">
        <v>70</v>
      </c>
      <c r="F380" s="30">
        <v>46</v>
      </c>
      <c r="G380" s="30">
        <f t="shared" si="5"/>
        <v>24</v>
      </c>
      <c r="H380" s="28" t="s">
        <v>36</v>
      </c>
    </row>
    <row r="381" spans="1:8" ht="15" x14ac:dyDescent="0.2">
      <c r="A381" s="114" t="s">
        <v>1147</v>
      </c>
      <c r="B381" s="28" t="s">
        <v>1148</v>
      </c>
      <c r="C381" s="31" t="s">
        <v>1150</v>
      </c>
      <c r="D381" s="30">
        <v>67861</v>
      </c>
      <c r="E381" s="30">
        <v>2671</v>
      </c>
      <c r="F381" s="30">
        <v>1022</v>
      </c>
      <c r="G381" s="30">
        <f t="shared" si="5"/>
        <v>1649</v>
      </c>
      <c r="H381" s="28" t="s">
        <v>36</v>
      </c>
    </row>
    <row r="382" spans="1:8" ht="15" x14ac:dyDescent="0.2">
      <c r="A382" s="114" t="s">
        <v>1151</v>
      </c>
      <c r="B382" s="28" t="s">
        <v>1152</v>
      </c>
      <c r="C382" s="31" t="s">
        <v>85</v>
      </c>
      <c r="D382" s="30">
        <v>662614</v>
      </c>
      <c r="E382" s="30">
        <v>1260</v>
      </c>
      <c r="F382" s="30">
        <v>888</v>
      </c>
      <c r="G382" s="30">
        <f t="shared" si="5"/>
        <v>372</v>
      </c>
      <c r="H382" s="28" t="s">
        <v>36</v>
      </c>
    </row>
    <row r="383" spans="1:8" ht="15" x14ac:dyDescent="0.2">
      <c r="A383" s="114" t="s">
        <v>1154</v>
      </c>
      <c r="B383" s="28" t="s">
        <v>1155</v>
      </c>
      <c r="C383" s="31" t="s">
        <v>103</v>
      </c>
      <c r="D383" s="30">
        <v>782341</v>
      </c>
      <c r="E383" s="30">
        <v>843</v>
      </c>
      <c r="F383" s="30">
        <v>267</v>
      </c>
      <c r="G383" s="30">
        <f t="shared" si="5"/>
        <v>576</v>
      </c>
      <c r="H383" s="28" t="s">
        <v>36</v>
      </c>
    </row>
    <row r="384" spans="1:8" ht="15" x14ac:dyDescent="0.2">
      <c r="A384" s="114" t="s">
        <v>1156</v>
      </c>
      <c r="B384" s="28" t="s">
        <v>209</v>
      </c>
      <c r="C384" s="31" t="s">
        <v>941</v>
      </c>
      <c r="D384" s="30">
        <v>74171</v>
      </c>
      <c r="E384" s="30">
        <v>47</v>
      </c>
      <c r="F384" s="30">
        <v>22</v>
      </c>
      <c r="G384" s="30">
        <f t="shared" si="5"/>
        <v>25</v>
      </c>
      <c r="H384" s="28" t="s">
        <v>36</v>
      </c>
    </row>
    <row r="385" spans="1:8" ht="15" x14ac:dyDescent="0.2">
      <c r="A385" s="114" t="s">
        <v>1158</v>
      </c>
      <c r="B385" s="28" t="s">
        <v>52</v>
      </c>
      <c r="C385" s="31" t="s">
        <v>776</v>
      </c>
      <c r="D385" s="30">
        <v>157107</v>
      </c>
      <c r="E385" s="30">
        <v>3766</v>
      </c>
      <c r="F385" s="30">
        <v>571</v>
      </c>
      <c r="G385" s="30">
        <f t="shared" si="5"/>
        <v>3195</v>
      </c>
      <c r="H385" s="28" t="s">
        <v>36</v>
      </c>
    </row>
    <row r="386" spans="1:8" ht="15" x14ac:dyDescent="0.2">
      <c r="A386" s="114" t="s">
        <v>1160</v>
      </c>
      <c r="B386" s="28" t="s">
        <v>1161</v>
      </c>
      <c r="C386" s="31" t="s">
        <v>1162</v>
      </c>
      <c r="D386" s="30">
        <v>38106</v>
      </c>
      <c r="E386" s="30">
        <v>2206</v>
      </c>
      <c r="F386" s="30">
        <v>273</v>
      </c>
      <c r="G386" s="30">
        <f t="shared" si="5"/>
        <v>1933</v>
      </c>
      <c r="H386" s="28" t="s">
        <v>36</v>
      </c>
    </row>
    <row r="387" spans="1:8" ht="15" x14ac:dyDescent="0.2">
      <c r="A387" s="114" t="s">
        <v>1163</v>
      </c>
      <c r="B387" s="28" t="s">
        <v>1164</v>
      </c>
      <c r="C387" s="31" t="s">
        <v>148</v>
      </c>
      <c r="D387" s="30">
        <v>310235</v>
      </c>
      <c r="E387" s="30">
        <v>375</v>
      </c>
      <c r="F387" s="30">
        <v>195</v>
      </c>
      <c r="G387" s="30">
        <f t="shared" si="5"/>
        <v>180</v>
      </c>
      <c r="H387" s="28" t="s">
        <v>36</v>
      </c>
    </row>
    <row r="388" spans="1:8" ht="15" x14ac:dyDescent="0.2">
      <c r="A388" s="114" t="s">
        <v>1166</v>
      </c>
      <c r="B388" s="28" t="s">
        <v>439</v>
      </c>
      <c r="C388" s="31" t="s">
        <v>427</v>
      </c>
      <c r="D388" s="30">
        <v>149610</v>
      </c>
      <c r="E388" s="30">
        <v>26</v>
      </c>
      <c r="F388" s="30">
        <v>26</v>
      </c>
      <c r="G388" s="30">
        <f t="shared" si="5"/>
        <v>0</v>
      </c>
      <c r="H388" s="28" t="s">
        <v>36</v>
      </c>
    </row>
    <row r="389" spans="1:8" ht="15" x14ac:dyDescent="0.2">
      <c r="A389" s="114" t="s">
        <v>1168</v>
      </c>
      <c r="B389" s="28" t="s">
        <v>1169</v>
      </c>
      <c r="C389" s="31" t="s">
        <v>54</v>
      </c>
      <c r="D389" s="30">
        <v>1714773</v>
      </c>
      <c r="E389" s="30">
        <v>16</v>
      </c>
      <c r="F389" s="30">
        <v>16</v>
      </c>
      <c r="G389" s="30">
        <f t="shared" si="5"/>
        <v>0</v>
      </c>
      <c r="H389" s="28" t="s">
        <v>36</v>
      </c>
    </row>
    <row r="390" spans="1:8" ht="15" x14ac:dyDescent="0.2">
      <c r="A390" s="114" t="s">
        <v>1171</v>
      </c>
      <c r="B390" s="28" t="s">
        <v>963</v>
      </c>
      <c r="C390" s="31" t="s">
        <v>74</v>
      </c>
      <c r="D390" s="30">
        <v>1809034</v>
      </c>
      <c r="E390" s="30">
        <v>2</v>
      </c>
      <c r="F390" s="30">
        <v>0</v>
      </c>
      <c r="G390" s="30">
        <f t="shared" si="5"/>
        <v>2</v>
      </c>
      <c r="H390" s="28" t="s">
        <v>36</v>
      </c>
    </row>
    <row r="391" spans="1:8" ht="15" x14ac:dyDescent="0.2">
      <c r="A391" s="114" t="s">
        <v>1173</v>
      </c>
      <c r="B391" s="28" t="s">
        <v>439</v>
      </c>
      <c r="C391" s="31" t="s">
        <v>74</v>
      </c>
      <c r="D391" s="30">
        <v>1809034</v>
      </c>
      <c r="E391" s="30">
        <v>0</v>
      </c>
      <c r="F391" s="30">
        <v>0</v>
      </c>
      <c r="G391" s="30">
        <f t="shared" si="5"/>
        <v>0</v>
      </c>
      <c r="H391" s="28" t="s">
        <v>36</v>
      </c>
    </row>
    <row r="392" spans="1:8" ht="15" x14ac:dyDescent="0.2">
      <c r="A392" s="114" t="s">
        <v>1175</v>
      </c>
      <c r="B392" s="28" t="s">
        <v>1176</v>
      </c>
      <c r="C392" s="31" t="s">
        <v>406</v>
      </c>
      <c r="D392" s="30">
        <v>5410</v>
      </c>
      <c r="E392" s="30">
        <v>0</v>
      </c>
      <c r="F392" s="30">
        <v>0</v>
      </c>
      <c r="G392" s="30">
        <f t="shared" si="5"/>
        <v>0</v>
      </c>
      <c r="H392" s="28" t="s">
        <v>36</v>
      </c>
    </row>
    <row r="393" spans="1:8" ht="15" x14ac:dyDescent="0.2">
      <c r="A393" s="114" t="s">
        <v>1190</v>
      </c>
      <c r="B393" s="28" t="s">
        <v>1191</v>
      </c>
      <c r="C393" s="31" t="s">
        <v>54</v>
      </c>
      <c r="D393" s="30">
        <v>1714773</v>
      </c>
      <c r="E393" s="30">
        <v>1078</v>
      </c>
      <c r="F393" s="30">
        <v>957</v>
      </c>
      <c r="G393" s="30">
        <f t="shared" si="5"/>
        <v>121</v>
      </c>
      <c r="H393" s="28" t="s">
        <v>30</v>
      </c>
    </row>
    <row r="394" spans="1:8" ht="15" x14ac:dyDescent="0.2">
      <c r="A394" s="114" t="s">
        <v>1192</v>
      </c>
      <c r="B394" s="28" t="s">
        <v>1193</v>
      </c>
      <c r="C394" s="31" t="s">
        <v>74</v>
      </c>
      <c r="D394" s="30">
        <v>1809034</v>
      </c>
      <c r="E394" s="30">
        <v>375</v>
      </c>
      <c r="F394" s="30">
        <v>375</v>
      </c>
      <c r="G394" s="30">
        <f t="shared" ref="G394:G456" si="6">E394-F394</f>
        <v>0</v>
      </c>
      <c r="H394" s="28" t="s">
        <v>30</v>
      </c>
    </row>
    <row r="395" spans="1:8" ht="15" x14ac:dyDescent="0.2">
      <c r="A395" s="114" t="s">
        <v>1194</v>
      </c>
      <c r="B395" s="28" t="s">
        <v>1195</v>
      </c>
      <c r="C395" s="31" t="s">
        <v>45</v>
      </c>
      <c r="D395" s="30">
        <v>4092459</v>
      </c>
      <c r="E395" s="30">
        <v>1086</v>
      </c>
      <c r="F395" s="30">
        <v>1042</v>
      </c>
      <c r="G395" s="30">
        <f t="shared" si="6"/>
        <v>44</v>
      </c>
      <c r="H395" s="28" t="s">
        <v>30</v>
      </c>
    </row>
    <row r="396" spans="1:8" ht="15" x14ac:dyDescent="0.2">
      <c r="A396" s="114" t="s">
        <v>1196</v>
      </c>
      <c r="B396" s="28" t="s">
        <v>1197</v>
      </c>
      <c r="C396" s="31" t="s">
        <v>74</v>
      </c>
      <c r="D396" s="30">
        <v>1809034</v>
      </c>
      <c r="E396" s="30">
        <v>2565</v>
      </c>
      <c r="F396" s="30">
        <v>2077</v>
      </c>
      <c r="G396" s="30">
        <f t="shared" si="6"/>
        <v>488</v>
      </c>
      <c r="H396" s="28" t="s">
        <v>30</v>
      </c>
    </row>
    <row r="397" spans="1:8" ht="15" x14ac:dyDescent="0.2">
      <c r="A397" s="114" t="s">
        <v>1198</v>
      </c>
      <c r="B397" s="28" t="s">
        <v>1199</v>
      </c>
      <c r="C397" s="31" t="s">
        <v>716</v>
      </c>
      <c r="D397" s="30">
        <v>131506</v>
      </c>
      <c r="E397" s="30">
        <v>689</v>
      </c>
      <c r="F397" s="30">
        <v>643</v>
      </c>
      <c r="G397" s="30">
        <f t="shared" si="6"/>
        <v>46</v>
      </c>
      <c r="H397" s="28" t="s">
        <v>30</v>
      </c>
    </row>
    <row r="398" spans="1:8" ht="15" x14ac:dyDescent="0.2">
      <c r="A398" s="114" t="s">
        <v>1200</v>
      </c>
      <c r="B398" s="28" t="s">
        <v>1201</v>
      </c>
      <c r="C398" s="31" t="s">
        <v>45</v>
      </c>
      <c r="D398" s="30">
        <v>4092459</v>
      </c>
      <c r="E398" s="30">
        <v>1319</v>
      </c>
      <c r="F398" s="30">
        <v>1239</v>
      </c>
      <c r="G398" s="30">
        <f t="shared" si="6"/>
        <v>80</v>
      </c>
      <c r="H398" s="28" t="s">
        <v>30</v>
      </c>
    </row>
    <row r="399" spans="1:8" ht="15" x14ac:dyDescent="0.2">
      <c r="A399" s="114" t="s">
        <v>1202</v>
      </c>
      <c r="B399" s="28" t="s">
        <v>1203</v>
      </c>
      <c r="C399" s="31" t="s">
        <v>45</v>
      </c>
      <c r="D399" s="30">
        <v>4092459</v>
      </c>
      <c r="E399" s="30">
        <v>2745</v>
      </c>
      <c r="F399" s="30">
        <v>2379</v>
      </c>
      <c r="G399" s="30">
        <f t="shared" si="6"/>
        <v>366</v>
      </c>
      <c r="H399" s="28" t="s">
        <v>30</v>
      </c>
    </row>
    <row r="400" spans="1:8" ht="15" x14ac:dyDescent="0.2">
      <c r="A400" s="114" t="s">
        <v>1204</v>
      </c>
      <c r="B400" s="28" t="s">
        <v>1205</v>
      </c>
      <c r="C400" s="31" t="s">
        <v>62</v>
      </c>
      <c r="D400" s="30">
        <v>2368139</v>
      </c>
      <c r="E400" s="30">
        <v>51</v>
      </c>
      <c r="F400" s="30">
        <v>51</v>
      </c>
      <c r="G400" s="30">
        <f t="shared" si="6"/>
        <v>0</v>
      </c>
      <c r="H400" s="28" t="s">
        <v>30</v>
      </c>
    </row>
    <row r="401" spans="1:8" ht="15" x14ac:dyDescent="0.2">
      <c r="A401" s="114" t="s">
        <v>1206</v>
      </c>
      <c r="B401" s="28" t="s">
        <v>1207</v>
      </c>
      <c r="C401" s="31" t="s">
        <v>54</v>
      </c>
      <c r="D401" s="30">
        <v>1714773</v>
      </c>
      <c r="E401" s="30">
        <v>1770</v>
      </c>
      <c r="F401" s="30">
        <v>974</v>
      </c>
      <c r="G401" s="30">
        <f t="shared" si="6"/>
        <v>796</v>
      </c>
      <c r="H401" s="28" t="s">
        <v>30</v>
      </c>
    </row>
    <row r="402" spans="1:8" ht="15" x14ac:dyDescent="0.2">
      <c r="A402" s="114" t="s">
        <v>1208</v>
      </c>
      <c r="B402" s="28" t="s">
        <v>1209</v>
      </c>
      <c r="C402" s="31" t="s">
        <v>74</v>
      </c>
      <c r="D402" s="30">
        <v>1809034</v>
      </c>
      <c r="E402" s="30">
        <v>745</v>
      </c>
      <c r="F402" s="30">
        <v>652</v>
      </c>
      <c r="G402" s="30">
        <f t="shared" si="6"/>
        <v>93</v>
      </c>
      <c r="H402" s="28" t="s">
        <v>30</v>
      </c>
    </row>
    <row r="403" spans="1:8" ht="15" x14ac:dyDescent="0.2">
      <c r="A403" s="114" t="s">
        <v>1210</v>
      </c>
      <c r="B403" s="28" t="s">
        <v>1211</v>
      </c>
      <c r="C403" s="31" t="s">
        <v>207</v>
      </c>
      <c r="D403" s="30">
        <v>252273</v>
      </c>
      <c r="E403" s="30">
        <v>597</v>
      </c>
      <c r="F403" s="30">
        <v>594</v>
      </c>
      <c r="G403" s="30">
        <f t="shared" si="6"/>
        <v>3</v>
      </c>
      <c r="H403" s="28" t="s">
        <v>30</v>
      </c>
    </row>
    <row r="404" spans="1:8" ht="15" x14ac:dyDescent="0.2">
      <c r="A404" s="114" t="s">
        <v>1212</v>
      </c>
      <c r="B404" s="28" t="s">
        <v>1213</v>
      </c>
      <c r="C404" s="31" t="s">
        <v>93</v>
      </c>
      <c r="D404" s="30">
        <v>92565</v>
      </c>
      <c r="E404" s="30">
        <v>328</v>
      </c>
      <c r="F404" s="30">
        <v>328</v>
      </c>
      <c r="G404" s="30">
        <f t="shared" si="6"/>
        <v>0</v>
      </c>
      <c r="H404" s="28" t="s">
        <v>30</v>
      </c>
    </row>
    <row r="405" spans="1:8" ht="15" x14ac:dyDescent="0.2">
      <c r="A405" s="114" t="s">
        <v>1214</v>
      </c>
      <c r="B405" s="28" t="s">
        <v>1215</v>
      </c>
      <c r="C405" s="31" t="s">
        <v>174</v>
      </c>
      <c r="D405" s="30">
        <v>800647</v>
      </c>
      <c r="E405" s="30">
        <v>337</v>
      </c>
      <c r="F405" s="30">
        <v>320</v>
      </c>
      <c r="G405" s="30">
        <f t="shared" si="6"/>
        <v>17</v>
      </c>
      <c r="H405" s="28" t="s">
        <v>30</v>
      </c>
    </row>
    <row r="406" spans="1:8" ht="15" x14ac:dyDescent="0.2">
      <c r="A406" s="114" t="s">
        <v>1216</v>
      </c>
      <c r="B406" s="28" t="s">
        <v>1217</v>
      </c>
      <c r="C406" s="31" t="s">
        <v>62</v>
      </c>
      <c r="D406" s="30">
        <v>2368139</v>
      </c>
      <c r="E406" s="30">
        <v>3874</v>
      </c>
      <c r="F406" s="30">
        <v>622</v>
      </c>
      <c r="G406" s="30">
        <f t="shared" si="6"/>
        <v>3252</v>
      </c>
      <c r="H406" s="28" t="s">
        <v>30</v>
      </c>
    </row>
    <row r="407" spans="1:8" ht="15" x14ac:dyDescent="0.2">
      <c r="A407" s="114" t="s">
        <v>1218</v>
      </c>
      <c r="B407" s="28" t="s">
        <v>1219</v>
      </c>
      <c r="C407" s="31" t="s">
        <v>62</v>
      </c>
      <c r="D407" s="30">
        <v>2368139</v>
      </c>
      <c r="E407" s="30">
        <v>24</v>
      </c>
      <c r="F407" s="30">
        <v>19</v>
      </c>
      <c r="G407" s="30">
        <f t="shared" si="6"/>
        <v>5</v>
      </c>
      <c r="H407" s="28" t="s">
        <v>30</v>
      </c>
    </row>
    <row r="408" spans="1:8" ht="15" x14ac:dyDescent="0.2">
      <c r="A408" s="114" t="s">
        <v>1220</v>
      </c>
      <c r="B408" s="28" t="s">
        <v>1221</v>
      </c>
      <c r="C408" s="31" t="s">
        <v>74</v>
      </c>
      <c r="D408" s="30">
        <v>1809034</v>
      </c>
      <c r="E408" s="30">
        <v>1</v>
      </c>
      <c r="F408" s="30">
        <v>1</v>
      </c>
      <c r="G408" s="30">
        <f t="shared" si="6"/>
        <v>0</v>
      </c>
      <c r="H408" s="28" t="s">
        <v>30</v>
      </c>
    </row>
    <row r="409" spans="1:8" ht="15" x14ac:dyDescent="0.2">
      <c r="A409" s="114" t="s">
        <v>1222</v>
      </c>
      <c r="B409" s="28" t="s">
        <v>1223</v>
      </c>
      <c r="C409" s="31" t="s">
        <v>45</v>
      </c>
      <c r="D409" s="30">
        <v>4092459</v>
      </c>
      <c r="E409" s="30">
        <v>18</v>
      </c>
      <c r="F409" s="30">
        <v>12</v>
      </c>
      <c r="G409" s="30">
        <f t="shared" si="6"/>
        <v>6</v>
      </c>
      <c r="H409" s="28" t="s">
        <v>30</v>
      </c>
    </row>
    <row r="410" spans="1:8" ht="15" x14ac:dyDescent="0.2">
      <c r="A410" s="114" t="s">
        <v>1224</v>
      </c>
      <c r="B410" s="28" t="s">
        <v>1225</v>
      </c>
      <c r="C410" s="31" t="s">
        <v>137</v>
      </c>
      <c r="D410" s="30">
        <v>1024266</v>
      </c>
      <c r="E410" s="30">
        <v>9</v>
      </c>
      <c r="F410" s="30">
        <v>8</v>
      </c>
      <c r="G410" s="30">
        <f t="shared" si="6"/>
        <v>1</v>
      </c>
      <c r="H410" s="28" t="s">
        <v>30</v>
      </c>
    </row>
    <row r="411" spans="1:8" ht="15" x14ac:dyDescent="0.2">
      <c r="A411" s="114" t="s">
        <v>1226</v>
      </c>
      <c r="B411" s="28" t="s">
        <v>1227</v>
      </c>
      <c r="C411" s="31" t="s">
        <v>178</v>
      </c>
      <c r="D411" s="30">
        <v>774769</v>
      </c>
      <c r="E411" s="30">
        <v>61</v>
      </c>
      <c r="F411" s="30">
        <v>35</v>
      </c>
      <c r="G411" s="30">
        <f t="shared" si="6"/>
        <v>26</v>
      </c>
      <c r="H411" s="28" t="s">
        <v>30</v>
      </c>
    </row>
    <row r="412" spans="1:8" ht="15" x14ac:dyDescent="0.2">
      <c r="A412" s="114" t="s">
        <v>1228</v>
      </c>
      <c r="B412" s="28" t="s">
        <v>1229</v>
      </c>
      <c r="C412" s="31" t="s">
        <v>45</v>
      </c>
      <c r="D412" s="30">
        <v>4092459</v>
      </c>
      <c r="E412" s="30">
        <v>3826</v>
      </c>
      <c r="F412" s="30">
        <v>1229</v>
      </c>
      <c r="G412" s="30">
        <f t="shared" si="6"/>
        <v>2597</v>
      </c>
      <c r="H412" s="28" t="s">
        <v>30</v>
      </c>
    </row>
    <row r="413" spans="1:8" ht="15" x14ac:dyDescent="0.2">
      <c r="A413" s="114" t="s">
        <v>1230</v>
      </c>
      <c r="B413" s="28" t="s">
        <v>1231</v>
      </c>
      <c r="C413" s="31" t="s">
        <v>455</v>
      </c>
      <c r="D413" s="30">
        <v>194851</v>
      </c>
      <c r="E413" s="30">
        <v>10</v>
      </c>
      <c r="F413" s="30">
        <v>9</v>
      </c>
      <c r="G413" s="30">
        <f t="shared" si="6"/>
        <v>1</v>
      </c>
      <c r="H413" s="28" t="s">
        <v>30</v>
      </c>
    </row>
    <row r="414" spans="1:8" ht="15" x14ac:dyDescent="0.2">
      <c r="A414" s="114" t="s">
        <v>1232</v>
      </c>
      <c r="B414" s="28" t="s">
        <v>1233</v>
      </c>
      <c r="C414" s="31" t="s">
        <v>174</v>
      </c>
      <c r="D414" s="30">
        <v>800647</v>
      </c>
      <c r="E414" s="30">
        <v>544</v>
      </c>
      <c r="F414" s="30">
        <v>540</v>
      </c>
      <c r="G414" s="30">
        <f t="shared" si="6"/>
        <v>4</v>
      </c>
      <c r="H414" s="28" t="s">
        <v>30</v>
      </c>
    </row>
    <row r="415" spans="1:8" ht="15" x14ac:dyDescent="0.2">
      <c r="A415" s="114" t="s">
        <v>1234</v>
      </c>
      <c r="B415" s="28" t="s">
        <v>1235</v>
      </c>
      <c r="C415" s="31" t="s">
        <v>54</v>
      </c>
      <c r="D415" s="30">
        <v>1714773</v>
      </c>
      <c r="E415" s="30">
        <v>1382</v>
      </c>
      <c r="F415" s="30">
        <v>1333</v>
      </c>
      <c r="G415" s="30">
        <f t="shared" si="6"/>
        <v>49</v>
      </c>
      <c r="H415" s="28" t="s">
        <v>30</v>
      </c>
    </row>
    <row r="416" spans="1:8" ht="15" x14ac:dyDescent="0.2">
      <c r="A416" s="114" t="s">
        <v>1236</v>
      </c>
      <c r="B416" s="28" t="s">
        <v>1237</v>
      </c>
      <c r="C416" s="31" t="s">
        <v>45</v>
      </c>
      <c r="D416" s="30">
        <v>4092459</v>
      </c>
      <c r="E416" s="30">
        <v>809</v>
      </c>
      <c r="F416" s="30">
        <v>765</v>
      </c>
      <c r="G416" s="30">
        <f t="shared" si="6"/>
        <v>44</v>
      </c>
      <c r="H416" s="28" t="s">
        <v>30</v>
      </c>
    </row>
    <row r="417" spans="1:8" ht="15" x14ac:dyDescent="0.2">
      <c r="A417" s="114" t="s">
        <v>1238</v>
      </c>
      <c r="B417" s="28" t="s">
        <v>1239</v>
      </c>
      <c r="C417" s="31" t="s">
        <v>103</v>
      </c>
      <c r="D417" s="30">
        <v>782341</v>
      </c>
      <c r="E417" s="30">
        <v>856</v>
      </c>
      <c r="F417" s="30">
        <v>518</v>
      </c>
      <c r="G417" s="30">
        <f t="shared" si="6"/>
        <v>338</v>
      </c>
      <c r="H417" s="28" t="s">
        <v>30</v>
      </c>
    </row>
    <row r="418" spans="1:8" ht="15" x14ac:dyDescent="0.2">
      <c r="A418" s="114" t="s">
        <v>1240</v>
      </c>
      <c r="B418" s="28" t="s">
        <v>1241</v>
      </c>
      <c r="C418" s="31" t="s">
        <v>585</v>
      </c>
      <c r="D418" s="30">
        <v>131500</v>
      </c>
      <c r="E418" s="30">
        <v>616</v>
      </c>
      <c r="F418" s="30">
        <v>606</v>
      </c>
      <c r="G418" s="30">
        <f t="shared" si="6"/>
        <v>10</v>
      </c>
      <c r="H418" s="28" t="s">
        <v>30</v>
      </c>
    </row>
    <row r="419" spans="1:8" ht="15" x14ac:dyDescent="0.2">
      <c r="A419" s="114" t="s">
        <v>1242</v>
      </c>
      <c r="B419" s="28" t="s">
        <v>1243</v>
      </c>
      <c r="C419" s="31" t="s">
        <v>623</v>
      </c>
      <c r="D419" s="30">
        <v>136872</v>
      </c>
      <c r="E419" s="30">
        <v>1819</v>
      </c>
      <c r="F419" s="30">
        <v>1224</v>
      </c>
      <c r="G419" s="30">
        <f t="shared" si="6"/>
        <v>595</v>
      </c>
      <c r="H419" s="28" t="s">
        <v>30</v>
      </c>
    </row>
    <row r="420" spans="1:8" ht="15" x14ac:dyDescent="0.2">
      <c r="A420" s="114" t="s">
        <v>1244</v>
      </c>
      <c r="B420" s="28" t="s">
        <v>1245</v>
      </c>
      <c r="C420" s="31" t="s">
        <v>50</v>
      </c>
      <c r="D420" s="30">
        <v>455746</v>
      </c>
      <c r="E420" s="30">
        <v>341</v>
      </c>
      <c r="F420" s="30">
        <v>329</v>
      </c>
      <c r="G420" s="30">
        <f t="shared" si="6"/>
        <v>12</v>
      </c>
      <c r="H420" s="28" t="s">
        <v>30</v>
      </c>
    </row>
    <row r="421" spans="1:8" ht="15" x14ac:dyDescent="0.2">
      <c r="A421" s="114" t="s">
        <v>1246</v>
      </c>
      <c r="B421" s="28" t="s">
        <v>1247</v>
      </c>
      <c r="C421" s="31" t="s">
        <v>93</v>
      </c>
      <c r="D421" s="30">
        <v>92565</v>
      </c>
      <c r="E421" s="30">
        <v>36</v>
      </c>
      <c r="F421" s="30">
        <v>0</v>
      </c>
      <c r="G421" s="30">
        <f t="shared" si="6"/>
        <v>36</v>
      </c>
      <c r="H421" s="28" t="s">
        <v>30</v>
      </c>
    </row>
    <row r="422" spans="1:8" ht="15" x14ac:dyDescent="0.2">
      <c r="A422" s="114" t="s">
        <v>1248</v>
      </c>
      <c r="B422" s="28" t="s">
        <v>1249</v>
      </c>
      <c r="C422" s="31" t="s">
        <v>62</v>
      </c>
      <c r="D422" s="30">
        <v>2368139</v>
      </c>
      <c r="E422" s="30">
        <v>3615</v>
      </c>
      <c r="F422" s="30">
        <v>0</v>
      </c>
      <c r="G422" s="30">
        <f t="shared" si="6"/>
        <v>3615</v>
      </c>
      <c r="H422" s="28" t="s">
        <v>30</v>
      </c>
    </row>
    <row r="423" spans="1:8" ht="15" x14ac:dyDescent="0.2">
      <c r="A423" s="114" t="s">
        <v>1250</v>
      </c>
      <c r="B423" s="28" t="s">
        <v>1251</v>
      </c>
      <c r="C423" s="31" t="s">
        <v>85</v>
      </c>
      <c r="D423" s="30">
        <v>662614</v>
      </c>
      <c r="E423" s="30">
        <v>729</v>
      </c>
      <c r="F423" s="30">
        <v>559</v>
      </c>
      <c r="G423" s="30">
        <f t="shared" si="6"/>
        <v>170</v>
      </c>
      <c r="H423" s="28" t="s">
        <v>30</v>
      </c>
    </row>
    <row r="424" spans="1:8" ht="15" x14ac:dyDescent="0.2">
      <c r="A424" s="114" t="s">
        <v>1252</v>
      </c>
      <c r="B424" s="28" t="s">
        <v>1253</v>
      </c>
      <c r="C424" s="31" t="s">
        <v>54</v>
      </c>
      <c r="D424" s="30">
        <v>1714773</v>
      </c>
      <c r="E424" s="30">
        <v>0</v>
      </c>
      <c r="F424" s="30">
        <v>0</v>
      </c>
      <c r="G424" s="30">
        <f t="shared" si="6"/>
        <v>0</v>
      </c>
      <c r="H424" s="28" t="s">
        <v>30</v>
      </c>
    </row>
    <row r="425" spans="1:8" ht="15" x14ac:dyDescent="0.2">
      <c r="A425" s="114" t="s">
        <v>1254</v>
      </c>
      <c r="B425" s="28" t="s">
        <v>1255</v>
      </c>
      <c r="C425" s="31" t="s">
        <v>226</v>
      </c>
      <c r="D425" s="30">
        <v>86771</v>
      </c>
      <c r="E425" s="30">
        <v>976</v>
      </c>
      <c r="F425" s="30">
        <v>976</v>
      </c>
      <c r="G425" s="30">
        <f t="shared" si="6"/>
        <v>0</v>
      </c>
      <c r="H425" s="28" t="s">
        <v>30</v>
      </c>
    </row>
    <row r="426" spans="1:8" ht="15" x14ac:dyDescent="0.2">
      <c r="A426" s="114" t="s">
        <v>1256</v>
      </c>
      <c r="B426" s="28" t="s">
        <v>1257</v>
      </c>
      <c r="C426" s="31" t="s">
        <v>45</v>
      </c>
      <c r="D426" s="30">
        <v>4092459</v>
      </c>
      <c r="E426" s="30">
        <v>1484</v>
      </c>
      <c r="F426" s="30">
        <v>487</v>
      </c>
      <c r="G426" s="30">
        <f t="shared" si="6"/>
        <v>997</v>
      </c>
      <c r="H426" s="28" t="s">
        <v>30</v>
      </c>
    </row>
    <row r="427" spans="1:8" ht="15" x14ac:dyDescent="0.2">
      <c r="A427" s="114" t="s">
        <v>1258</v>
      </c>
      <c r="B427" s="28" t="s">
        <v>1259</v>
      </c>
      <c r="C427" s="31" t="s">
        <v>184</v>
      </c>
      <c r="D427" s="30">
        <v>86793</v>
      </c>
      <c r="E427" s="30">
        <v>1504</v>
      </c>
      <c r="F427" s="30">
        <v>1420</v>
      </c>
      <c r="G427" s="30">
        <f t="shared" si="6"/>
        <v>84</v>
      </c>
      <c r="H427" s="28" t="s">
        <v>30</v>
      </c>
    </row>
    <row r="428" spans="1:8" ht="15" x14ac:dyDescent="0.2">
      <c r="A428" s="114" t="s">
        <v>1260</v>
      </c>
      <c r="B428" s="28" t="s">
        <v>1261</v>
      </c>
      <c r="C428" s="31" t="s">
        <v>137</v>
      </c>
      <c r="D428" s="30">
        <v>1024266</v>
      </c>
      <c r="E428" s="30">
        <v>456</v>
      </c>
      <c r="F428" s="30">
        <v>456</v>
      </c>
      <c r="G428" s="30">
        <f t="shared" si="6"/>
        <v>0</v>
      </c>
      <c r="H428" s="28" t="s">
        <v>30</v>
      </c>
    </row>
    <row r="429" spans="1:8" ht="15" x14ac:dyDescent="0.2">
      <c r="A429" s="114" t="s">
        <v>1262</v>
      </c>
      <c r="B429" s="28" t="s">
        <v>1263</v>
      </c>
      <c r="C429" s="31" t="s">
        <v>45</v>
      </c>
      <c r="D429" s="30">
        <v>4092459</v>
      </c>
      <c r="E429" s="30">
        <v>1148</v>
      </c>
      <c r="F429" s="30">
        <v>922</v>
      </c>
      <c r="G429" s="30">
        <f t="shared" si="6"/>
        <v>226</v>
      </c>
      <c r="H429" s="28" t="s">
        <v>30</v>
      </c>
    </row>
    <row r="430" spans="1:8" ht="15" x14ac:dyDescent="0.2">
      <c r="A430" s="114" t="s">
        <v>1264</v>
      </c>
      <c r="B430" s="28" t="s">
        <v>1265</v>
      </c>
      <c r="C430" s="31" t="s">
        <v>174</v>
      </c>
      <c r="D430" s="30">
        <v>800647</v>
      </c>
      <c r="E430" s="30">
        <v>152</v>
      </c>
      <c r="F430" s="30">
        <v>99</v>
      </c>
      <c r="G430" s="30">
        <f t="shared" si="6"/>
        <v>53</v>
      </c>
      <c r="H430" s="28" t="s">
        <v>30</v>
      </c>
    </row>
    <row r="431" spans="1:8" ht="15" x14ac:dyDescent="0.2">
      <c r="A431" s="114" t="s">
        <v>1266</v>
      </c>
      <c r="B431" s="28" t="s">
        <v>1267</v>
      </c>
      <c r="C431" s="31" t="s">
        <v>85</v>
      </c>
      <c r="D431" s="30">
        <v>662614</v>
      </c>
      <c r="E431" s="30">
        <v>123</v>
      </c>
      <c r="F431" s="30">
        <v>26</v>
      </c>
      <c r="G431" s="30">
        <f t="shared" si="6"/>
        <v>97</v>
      </c>
      <c r="H431" s="28" t="s">
        <v>30</v>
      </c>
    </row>
    <row r="432" spans="1:8" ht="15" x14ac:dyDescent="0.2">
      <c r="A432" s="114" t="s">
        <v>1268</v>
      </c>
      <c r="B432" s="28" t="s">
        <v>1269</v>
      </c>
      <c r="C432" s="31" t="s">
        <v>254</v>
      </c>
      <c r="D432" s="30">
        <v>585375</v>
      </c>
      <c r="E432" s="30">
        <v>2513</v>
      </c>
      <c r="F432" s="30">
        <v>2178</v>
      </c>
      <c r="G432" s="30">
        <f t="shared" si="6"/>
        <v>335</v>
      </c>
      <c r="H432" s="28" t="s">
        <v>30</v>
      </c>
    </row>
    <row r="433" spans="1:8" ht="15" x14ac:dyDescent="0.2">
      <c r="A433" s="114" t="s">
        <v>1270</v>
      </c>
      <c r="B433" s="28" t="s">
        <v>1271</v>
      </c>
      <c r="C433" s="31" t="s">
        <v>54</v>
      </c>
      <c r="D433" s="30">
        <v>1714773</v>
      </c>
      <c r="E433" s="30">
        <v>30</v>
      </c>
      <c r="F433" s="30">
        <v>27</v>
      </c>
      <c r="G433" s="30">
        <f t="shared" si="6"/>
        <v>3</v>
      </c>
      <c r="H433" s="28" t="s">
        <v>30</v>
      </c>
    </row>
    <row r="434" spans="1:8" ht="15" x14ac:dyDescent="0.2">
      <c r="A434" s="114" t="s">
        <v>1272</v>
      </c>
      <c r="B434" s="28" t="s">
        <v>1273</v>
      </c>
      <c r="C434" s="31" t="s">
        <v>137</v>
      </c>
      <c r="D434" s="30">
        <v>1024266</v>
      </c>
      <c r="E434" s="30">
        <v>0</v>
      </c>
      <c r="F434" s="30">
        <v>0</v>
      </c>
      <c r="G434" s="30">
        <f t="shared" si="6"/>
        <v>0</v>
      </c>
      <c r="H434" s="28" t="s">
        <v>30</v>
      </c>
    </row>
    <row r="435" spans="1:8" ht="15" x14ac:dyDescent="0.2">
      <c r="A435" s="114" t="s">
        <v>1274</v>
      </c>
      <c r="B435" s="28" t="s">
        <v>1275</v>
      </c>
      <c r="C435" s="31" t="s">
        <v>170</v>
      </c>
      <c r="D435" s="30">
        <v>209714</v>
      </c>
      <c r="E435" s="30">
        <v>133</v>
      </c>
      <c r="F435" s="30">
        <v>77</v>
      </c>
      <c r="G435" s="30">
        <f t="shared" si="6"/>
        <v>56</v>
      </c>
      <c r="H435" s="28" t="s">
        <v>30</v>
      </c>
    </row>
    <row r="436" spans="1:8" ht="15" x14ac:dyDescent="0.2">
      <c r="A436" s="114" t="s">
        <v>1276</v>
      </c>
      <c r="B436" s="28" t="s">
        <v>1277</v>
      </c>
      <c r="C436" s="31" t="s">
        <v>74</v>
      </c>
      <c r="D436" s="30">
        <v>1809034</v>
      </c>
      <c r="E436" s="30">
        <v>136</v>
      </c>
      <c r="F436" s="30">
        <v>40</v>
      </c>
      <c r="G436" s="30">
        <f t="shared" si="6"/>
        <v>96</v>
      </c>
      <c r="H436" s="28" t="s">
        <v>30</v>
      </c>
    </row>
    <row r="437" spans="1:8" ht="15" x14ac:dyDescent="0.2">
      <c r="A437" s="114" t="s">
        <v>1278</v>
      </c>
      <c r="B437" s="28" t="s">
        <v>1279</v>
      </c>
      <c r="C437" s="31" t="s">
        <v>62</v>
      </c>
      <c r="D437" s="30">
        <v>2368139</v>
      </c>
      <c r="E437" s="30">
        <v>16</v>
      </c>
      <c r="F437" s="30">
        <v>13</v>
      </c>
      <c r="G437" s="30">
        <f t="shared" si="6"/>
        <v>3</v>
      </c>
      <c r="H437" s="28" t="s">
        <v>30</v>
      </c>
    </row>
    <row r="438" spans="1:8" ht="15" x14ac:dyDescent="0.2">
      <c r="A438" s="114" t="s">
        <v>1280</v>
      </c>
      <c r="B438" s="28" t="s">
        <v>1281</v>
      </c>
      <c r="C438" s="31" t="s">
        <v>74</v>
      </c>
      <c r="D438" s="30">
        <v>1809034</v>
      </c>
      <c r="E438" s="30">
        <v>45</v>
      </c>
      <c r="F438" s="30">
        <v>35</v>
      </c>
      <c r="G438" s="30">
        <f t="shared" si="6"/>
        <v>10</v>
      </c>
      <c r="H438" s="28" t="s">
        <v>30</v>
      </c>
    </row>
    <row r="439" spans="1:8" ht="15" x14ac:dyDescent="0.2">
      <c r="A439" s="114" t="s">
        <v>1282</v>
      </c>
      <c r="B439" s="28" t="s">
        <v>1283</v>
      </c>
      <c r="C439" s="31" t="s">
        <v>585</v>
      </c>
      <c r="D439" s="30">
        <v>131500</v>
      </c>
      <c r="E439" s="30">
        <v>207</v>
      </c>
      <c r="F439" s="30">
        <v>158</v>
      </c>
      <c r="G439" s="30">
        <f t="shared" si="6"/>
        <v>49</v>
      </c>
      <c r="H439" s="28" t="s">
        <v>30</v>
      </c>
    </row>
    <row r="440" spans="1:8" ht="15" x14ac:dyDescent="0.2">
      <c r="A440" s="114" t="s">
        <v>1284</v>
      </c>
      <c r="B440" s="28" t="s">
        <v>1285</v>
      </c>
      <c r="C440" s="31" t="s">
        <v>178</v>
      </c>
      <c r="D440" s="30">
        <v>774769</v>
      </c>
      <c r="E440" s="30">
        <v>885</v>
      </c>
      <c r="F440" s="30">
        <v>624</v>
      </c>
      <c r="G440" s="30">
        <f t="shared" si="6"/>
        <v>261</v>
      </c>
      <c r="H440" s="28" t="s">
        <v>30</v>
      </c>
    </row>
    <row r="441" spans="1:8" ht="15" x14ac:dyDescent="0.2">
      <c r="A441" s="114" t="s">
        <v>1286</v>
      </c>
      <c r="B441" s="28" t="s">
        <v>1287</v>
      </c>
      <c r="C441" s="31" t="s">
        <v>74</v>
      </c>
      <c r="D441" s="30">
        <v>1809034</v>
      </c>
      <c r="E441" s="30">
        <v>12</v>
      </c>
      <c r="F441" s="30">
        <v>9</v>
      </c>
      <c r="G441" s="30">
        <f t="shared" si="6"/>
        <v>3</v>
      </c>
      <c r="H441" s="28" t="s">
        <v>30</v>
      </c>
    </row>
    <row r="442" spans="1:8" ht="15" x14ac:dyDescent="0.2">
      <c r="A442" s="114" t="s">
        <v>1288</v>
      </c>
      <c r="B442" s="28" t="s">
        <v>1289</v>
      </c>
      <c r="C442" s="31" t="s">
        <v>85</v>
      </c>
      <c r="D442" s="30">
        <v>662614</v>
      </c>
      <c r="E442" s="30">
        <v>2</v>
      </c>
      <c r="F442" s="30">
        <v>2</v>
      </c>
      <c r="G442" s="30">
        <f t="shared" si="6"/>
        <v>0</v>
      </c>
      <c r="H442" s="28" t="s">
        <v>30</v>
      </c>
    </row>
    <row r="443" spans="1:8" ht="15" x14ac:dyDescent="0.2">
      <c r="A443" s="114" t="s">
        <v>1290</v>
      </c>
      <c r="B443" s="28" t="s">
        <v>1291</v>
      </c>
      <c r="C443" s="31" t="s">
        <v>62</v>
      </c>
      <c r="D443" s="30">
        <v>2368139</v>
      </c>
      <c r="E443" s="30">
        <v>14</v>
      </c>
      <c r="F443" s="30">
        <v>9</v>
      </c>
      <c r="G443" s="30">
        <f t="shared" si="6"/>
        <v>5</v>
      </c>
      <c r="H443" s="28" t="s">
        <v>30</v>
      </c>
    </row>
    <row r="444" spans="1:8" ht="15" x14ac:dyDescent="0.2">
      <c r="A444" s="114" t="s">
        <v>1292</v>
      </c>
      <c r="B444" s="28" t="s">
        <v>1293</v>
      </c>
      <c r="C444" s="31" t="s">
        <v>71</v>
      </c>
      <c r="D444" s="30">
        <v>406220</v>
      </c>
      <c r="E444" s="30">
        <v>1137</v>
      </c>
      <c r="F444" s="30">
        <v>948</v>
      </c>
      <c r="G444" s="30">
        <f t="shared" si="6"/>
        <v>189</v>
      </c>
      <c r="H444" s="28" t="s">
        <v>30</v>
      </c>
    </row>
    <row r="445" spans="1:8" ht="15" x14ac:dyDescent="0.2">
      <c r="A445" s="114" t="s">
        <v>1294</v>
      </c>
      <c r="B445" s="28" t="s">
        <v>1295</v>
      </c>
      <c r="C445" s="31" t="s">
        <v>103</v>
      </c>
      <c r="D445" s="30">
        <v>782341</v>
      </c>
      <c r="E445" s="30">
        <v>11</v>
      </c>
      <c r="F445" s="30">
        <v>9</v>
      </c>
      <c r="G445" s="30">
        <f t="shared" si="6"/>
        <v>2</v>
      </c>
      <c r="H445" s="28" t="s">
        <v>30</v>
      </c>
    </row>
    <row r="446" spans="1:8" ht="15" x14ac:dyDescent="0.2">
      <c r="A446" s="114" t="s">
        <v>1296</v>
      </c>
      <c r="B446" s="28" t="s">
        <v>1297</v>
      </c>
      <c r="C446" s="31" t="s">
        <v>451</v>
      </c>
      <c r="D446" s="30">
        <v>36273</v>
      </c>
      <c r="E446" s="30">
        <v>47</v>
      </c>
      <c r="F446" s="30">
        <v>0</v>
      </c>
      <c r="G446" s="30">
        <f t="shared" si="6"/>
        <v>47</v>
      </c>
      <c r="H446" s="28" t="s">
        <v>30</v>
      </c>
    </row>
    <row r="447" spans="1:8" ht="15" x14ac:dyDescent="0.2">
      <c r="A447" s="114" t="s">
        <v>1298</v>
      </c>
      <c r="B447" s="28" t="s">
        <v>1299</v>
      </c>
      <c r="C447" s="31" t="s">
        <v>170</v>
      </c>
      <c r="D447" s="30">
        <v>209714</v>
      </c>
      <c r="E447" s="30">
        <v>1148</v>
      </c>
      <c r="F447" s="30">
        <v>1148</v>
      </c>
      <c r="G447" s="30">
        <f t="shared" si="6"/>
        <v>0</v>
      </c>
      <c r="H447" s="28" t="s">
        <v>30</v>
      </c>
    </row>
    <row r="448" spans="1:8" ht="15" x14ac:dyDescent="0.2">
      <c r="A448" s="114" t="s">
        <v>1300</v>
      </c>
      <c r="B448" s="28" t="s">
        <v>1301</v>
      </c>
      <c r="C448" s="31" t="s">
        <v>137</v>
      </c>
      <c r="D448" s="30">
        <v>1024266</v>
      </c>
      <c r="E448" s="30">
        <v>3</v>
      </c>
      <c r="F448" s="30">
        <v>0</v>
      </c>
      <c r="G448" s="30">
        <f t="shared" si="6"/>
        <v>3</v>
      </c>
      <c r="H448" s="28" t="s">
        <v>30</v>
      </c>
    </row>
    <row r="449" spans="1:8" ht="15" x14ac:dyDescent="0.2">
      <c r="A449" s="114" t="s">
        <v>1302</v>
      </c>
      <c r="B449" s="28" t="s">
        <v>1303</v>
      </c>
      <c r="C449" s="31" t="s">
        <v>178</v>
      </c>
      <c r="D449" s="30">
        <v>774769</v>
      </c>
      <c r="E449" s="30">
        <v>2909</v>
      </c>
      <c r="F449" s="30">
        <v>2909</v>
      </c>
      <c r="G449" s="30">
        <f t="shared" si="6"/>
        <v>0</v>
      </c>
      <c r="H449" s="28" t="s">
        <v>30</v>
      </c>
    </row>
    <row r="450" spans="1:8" ht="15" x14ac:dyDescent="0.2">
      <c r="A450" s="114" t="s">
        <v>1304</v>
      </c>
      <c r="B450" s="28" t="s">
        <v>1305</v>
      </c>
      <c r="C450" s="31" t="s">
        <v>137</v>
      </c>
      <c r="D450" s="30">
        <v>1024266</v>
      </c>
      <c r="E450" s="30">
        <v>1273</v>
      </c>
      <c r="F450" s="30">
        <v>1252</v>
      </c>
      <c r="G450" s="30">
        <f t="shared" si="6"/>
        <v>21</v>
      </c>
      <c r="H450" s="28" t="s">
        <v>30</v>
      </c>
    </row>
    <row r="451" spans="1:8" ht="15" x14ac:dyDescent="0.2">
      <c r="A451" s="114" t="s">
        <v>1306</v>
      </c>
      <c r="B451" s="28" t="s">
        <v>1307</v>
      </c>
      <c r="C451" s="31" t="s">
        <v>170</v>
      </c>
      <c r="D451" s="30">
        <v>209714</v>
      </c>
      <c r="E451" s="30">
        <v>752</v>
      </c>
      <c r="F451" s="30">
        <v>544</v>
      </c>
      <c r="G451" s="30">
        <f t="shared" si="6"/>
        <v>208</v>
      </c>
      <c r="H451" s="28" t="s">
        <v>30</v>
      </c>
    </row>
    <row r="452" spans="1:8" ht="15" x14ac:dyDescent="0.2">
      <c r="A452" s="114" t="s">
        <v>1308</v>
      </c>
      <c r="B452" s="28" t="s">
        <v>1309</v>
      </c>
      <c r="C452" s="31" t="s">
        <v>239</v>
      </c>
      <c r="D452" s="30">
        <v>250304</v>
      </c>
      <c r="E452" s="30">
        <v>1171</v>
      </c>
      <c r="F452" s="30">
        <v>1171</v>
      </c>
      <c r="G452" s="30">
        <f t="shared" si="6"/>
        <v>0</v>
      </c>
      <c r="H452" s="28" t="s">
        <v>30</v>
      </c>
    </row>
    <row r="453" spans="1:8" ht="15" x14ac:dyDescent="0.2">
      <c r="A453" s="114" t="s">
        <v>1310</v>
      </c>
      <c r="B453" s="28" t="s">
        <v>1311</v>
      </c>
      <c r="C453" s="31" t="s">
        <v>62</v>
      </c>
      <c r="D453" s="30">
        <v>2368139</v>
      </c>
      <c r="E453" s="30">
        <v>8</v>
      </c>
      <c r="F453" s="30">
        <v>8</v>
      </c>
      <c r="G453" s="30">
        <f t="shared" si="6"/>
        <v>0</v>
      </c>
      <c r="H453" s="28" t="s">
        <v>30</v>
      </c>
    </row>
    <row r="454" spans="1:8" ht="15" x14ac:dyDescent="0.2">
      <c r="A454" s="114" t="s">
        <v>1312</v>
      </c>
      <c r="B454" s="28" t="s">
        <v>1313</v>
      </c>
      <c r="C454" s="31" t="s">
        <v>137</v>
      </c>
      <c r="D454" s="30">
        <v>1024266</v>
      </c>
      <c r="E454" s="30">
        <v>699</v>
      </c>
      <c r="F454" s="30">
        <v>119</v>
      </c>
      <c r="G454" s="30">
        <f t="shared" si="6"/>
        <v>580</v>
      </c>
      <c r="H454" s="28" t="s">
        <v>30</v>
      </c>
    </row>
    <row r="455" spans="1:8" ht="15" x14ac:dyDescent="0.2">
      <c r="A455" s="114" t="s">
        <v>1314</v>
      </c>
      <c r="B455" s="28" t="s">
        <v>1315</v>
      </c>
      <c r="C455" s="31" t="s">
        <v>71</v>
      </c>
      <c r="D455" s="30">
        <v>406220</v>
      </c>
      <c r="E455" s="30">
        <v>3938</v>
      </c>
      <c r="F455" s="30">
        <v>3938</v>
      </c>
      <c r="G455" s="30">
        <f t="shared" si="6"/>
        <v>0</v>
      </c>
      <c r="H455" s="28" t="s">
        <v>30</v>
      </c>
    </row>
    <row r="456" spans="1:8" ht="15" x14ac:dyDescent="0.2">
      <c r="A456" s="114" t="s">
        <v>1316</v>
      </c>
      <c r="B456" s="28" t="s">
        <v>1317</v>
      </c>
      <c r="C456" s="31" t="s">
        <v>137</v>
      </c>
      <c r="D456" s="30">
        <v>1024266</v>
      </c>
      <c r="E456" s="30">
        <v>245</v>
      </c>
      <c r="F456" s="30">
        <v>54</v>
      </c>
      <c r="G456" s="30">
        <f t="shared" si="6"/>
        <v>191</v>
      </c>
      <c r="H456" s="28" t="s">
        <v>30</v>
      </c>
    </row>
    <row r="457" spans="1:8" ht="15" x14ac:dyDescent="0.2">
      <c r="A457" s="114" t="s">
        <v>1318</v>
      </c>
      <c r="B457" s="28" t="s">
        <v>1319</v>
      </c>
      <c r="C457" s="31" t="s">
        <v>93</v>
      </c>
      <c r="D457" s="30">
        <v>92565</v>
      </c>
      <c r="E457" s="30">
        <v>783</v>
      </c>
      <c r="F457" s="30">
        <v>783</v>
      </c>
      <c r="G457" s="30">
        <f t="shared" ref="G457:G519" si="7">E457-F457</f>
        <v>0</v>
      </c>
      <c r="H457" s="28" t="s">
        <v>30</v>
      </c>
    </row>
    <row r="458" spans="1:8" ht="15" x14ac:dyDescent="0.2">
      <c r="A458" s="114" t="s">
        <v>1320</v>
      </c>
      <c r="B458" s="28" t="s">
        <v>1321</v>
      </c>
      <c r="C458" s="31" t="s">
        <v>62</v>
      </c>
      <c r="D458" s="30">
        <v>2368139</v>
      </c>
      <c r="E458" s="30">
        <v>1408</v>
      </c>
      <c r="F458" s="30">
        <v>1233</v>
      </c>
      <c r="G458" s="30">
        <f t="shared" si="7"/>
        <v>175</v>
      </c>
      <c r="H458" s="28" t="s">
        <v>30</v>
      </c>
    </row>
    <row r="459" spans="1:8" ht="15" x14ac:dyDescent="0.2">
      <c r="A459" s="114" t="s">
        <v>1322</v>
      </c>
      <c r="B459" s="28" t="s">
        <v>1323</v>
      </c>
      <c r="C459" s="31" t="s">
        <v>90</v>
      </c>
      <c r="D459" s="30">
        <v>340223</v>
      </c>
      <c r="E459" s="30">
        <v>1929</v>
      </c>
      <c r="F459" s="30">
        <v>1871</v>
      </c>
      <c r="G459" s="30">
        <f t="shared" si="7"/>
        <v>58</v>
      </c>
      <c r="H459" s="28" t="s">
        <v>30</v>
      </c>
    </row>
    <row r="460" spans="1:8" ht="15" x14ac:dyDescent="0.2">
      <c r="A460" s="114" t="s">
        <v>1324</v>
      </c>
      <c r="B460" s="28" t="s">
        <v>1325</v>
      </c>
      <c r="C460" s="31" t="s">
        <v>54</v>
      </c>
      <c r="D460" s="30">
        <v>1714773</v>
      </c>
      <c r="E460" s="30">
        <v>931</v>
      </c>
      <c r="F460" s="30">
        <v>830</v>
      </c>
      <c r="G460" s="30">
        <f t="shared" si="7"/>
        <v>101</v>
      </c>
      <c r="H460" s="28" t="s">
        <v>30</v>
      </c>
    </row>
    <row r="461" spans="1:8" ht="15" x14ac:dyDescent="0.2">
      <c r="A461" s="114" t="s">
        <v>1326</v>
      </c>
      <c r="B461" s="28" t="s">
        <v>1327</v>
      </c>
      <c r="C461" s="31" t="s">
        <v>103</v>
      </c>
      <c r="D461" s="30">
        <v>782341</v>
      </c>
      <c r="E461" s="30">
        <v>531</v>
      </c>
      <c r="F461" s="30">
        <v>443</v>
      </c>
      <c r="G461" s="30">
        <f t="shared" si="7"/>
        <v>88</v>
      </c>
      <c r="H461" s="28" t="s">
        <v>30</v>
      </c>
    </row>
    <row r="462" spans="1:8" ht="15" x14ac:dyDescent="0.2">
      <c r="A462" s="114" t="s">
        <v>1328</v>
      </c>
      <c r="B462" s="28" t="s">
        <v>1329</v>
      </c>
      <c r="C462" s="31" t="s">
        <v>274</v>
      </c>
      <c r="D462" s="30">
        <v>121730</v>
      </c>
      <c r="E462" s="30">
        <v>867</v>
      </c>
      <c r="F462" s="30">
        <v>719</v>
      </c>
      <c r="G462" s="30">
        <f t="shared" si="7"/>
        <v>148</v>
      </c>
      <c r="H462" s="28" t="s">
        <v>30</v>
      </c>
    </row>
    <row r="463" spans="1:8" ht="15" x14ac:dyDescent="0.2">
      <c r="A463" s="114" t="s">
        <v>1330</v>
      </c>
      <c r="B463" s="28" t="s">
        <v>1331</v>
      </c>
      <c r="C463" s="31" t="s">
        <v>62</v>
      </c>
      <c r="D463" s="30">
        <v>2368139</v>
      </c>
      <c r="E463" s="30">
        <v>1552</v>
      </c>
      <c r="F463" s="30">
        <v>1552</v>
      </c>
      <c r="G463" s="30">
        <f t="shared" si="7"/>
        <v>0</v>
      </c>
      <c r="H463" s="28" t="s">
        <v>30</v>
      </c>
    </row>
    <row r="464" spans="1:8" ht="15" x14ac:dyDescent="0.2">
      <c r="A464" s="114" t="s">
        <v>1332</v>
      </c>
      <c r="B464" s="28" t="s">
        <v>1333</v>
      </c>
      <c r="C464" s="31" t="s">
        <v>493</v>
      </c>
      <c r="D464" s="30">
        <v>278831</v>
      </c>
      <c r="E464" s="30">
        <v>1172</v>
      </c>
      <c r="F464" s="30">
        <v>570</v>
      </c>
      <c r="G464" s="30">
        <f t="shared" si="7"/>
        <v>602</v>
      </c>
      <c r="H464" s="28" t="s">
        <v>30</v>
      </c>
    </row>
    <row r="465" spans="1:8" ht="15" x14ac:dyDescent="0.2">
      <c r="A465" s="114" t="s">
        <v>1334</v>
      </c>
      <c r="B465" s="28" t="s">
        <v>1335</v>
      </c>
      <c r="C465" s="31" t="s">
        <v>184</v>
      </c>
      <c r="D465" s="30">
        <v>86793</v>
      </c>
      <c r="E465" s="30">
        <v>2280</v>
      </c>
      <c r="F465" s="30">
        <v>2227</v>
      </c>
      <c r="G465" s="30">
        <f t="shared" si="7"/>
        <v>53</v>
      </c>
      <c r="H465" s="28" t="s">
        <v>30</v>
      </c>
    </row>
    <row r="466" spans="1:8" ht="15" x14ac:dyDescent="0.2">
      <c r="A466" s="114" t="s">
        <v>1336</v>
      </c>
      <c r="B466" s="28" t="s">
        <v>1337</v>
      </c>
      <c r="C466" s="31" t="s">
        <v>218</v>
      </c>
      <c r="D466" s="30">
        <v>38066</v>
      </c>
      <c r="E466" s="30">
        <v>1700</v>
      </c>
      <c r="F466" s="30">
        <v>1667</v>
      </c>
      <c r="G466" s="30">
        <f t="shared" si="7"/>
        <v>33</v>
      </c>
      <c r="H466" s="28" t="s">
        <v>30</v>
      </c>
    </row>
    <row r="467" spans="1:8" ht="15" x14ac:dyDescent="0.2">
      <c r="A467" s="114" t="s">
        <v>1338</v>
      </c>
      <c r="B467" s="28" t="s">
        <v>1339</v>
      </c>
      <c r="C467" s="31" t="s">
        <v>174</v>
      </c>
      <c r="D467" s="30">
        <v>800647</v>
      </c>
      <c r="E467" s="30">
        <v>39</v>
      </c>
      <c r="F467" s="30">
        <v>36</v>
      </c>
      <c r="G467" s="30">
        <f t="shared" si="7"/>
        <v>3</v>
      </c>
      <c r="H467" s="28" t="s">
        <v>30</v>
      </c>
    </row>
    <row r="468" spans="1:8" ht="15" x14ac:dyDescent="0.2">
      <c r="A468" s="114" t="s">
        <v>1340</v>
      </c>
      <c r="B468" s="28" t="s">
        <v>1341</v>
      </c>
      <c r="C468" s="31" t="s">
        <v>62</v>
      </c>
      <c r="D468" s="30">
        <v>2368139</v>
      </c>
      <c r="E468" s="30">
        <v>627</v>
      </c>
      <c r="F468" s="30">
        <v>363</v>
      </c>
      <c r="G468" s="30">
        <f t="shared" si="7"/>
        <v>264</v>
      </c>
      <c r="H468" s="28" t="s">
        <v>30</v>
      </c>
    </row>
    <row r="469" spans="1:8" ht="15" x14ac:dyDescent="0.2">
      <c r="A469" s="114" t="s">
        <v>1342</v>
      </c>
      <c r="B469" s="28" t="s">
        <v>1343</v>
      </c>
      <c r="C469" s="31" t="s">
        <v>74</v>
      </c>
      <c r="D469" s="30">
        <v>1809034</v>
      </c>
      <c r="E469" s="30">
        <v>717</v>
      </c>
      <c r="F469" s="30">
        <v>645</v>
      </c>
      <c r="G469" s="30">
        <f t="shared" si="7"/>
        <v>72</v>
      </c>
      <c r="H469" s="28" t="s">
        <v>30</v>
      </c>
    </row>
    <row r="470" spans="1:8" ht="15" x14ac:dyDescent="0.2">
      <c r="A470" s="114" t="s">
        <v>1344</v>
      </c>
      <c r="B470" s="28" t="s">
        <v>1345</v>
      </c>
      <c r="C470" s="31" t="s">
        <v>254</v>
      </c>
      <c r="D470" s="30">
        <v>585375</v>
      </c>
      <c r="E470" s="30">
        <v>4</v>
      </c>
      <c r="F470" s="30">
        <v>2</v>
      </c>
      <c r="G470" s="30">
        <f t="shared" si="7"/>
        <v>2</v>
      </c>
      <c r="H470" s="28" t="s">
        <v>30</v>
      </c>
    </row>
    <row r="471" spans="1:8" ht="15" x14ac:dyDescent="0.2">
      <c r="A471" s="114" t="s">
        <v>1346</v>
      </c>
      <c r="B471" s="28" t="s">
        <v>1347</v>
      </c>
      <c r="C471" s="31" t="s">
        <v>45</v>
      </c>
      <c r="D471" s="30">
        <v>4092459</v>
      </c>
      <c r="E471" s="30">
        <v>31</v>
      </c>
      <c r="F471" s="30">
        <v>11</v>
      </c>
      <c r="G471" s="30">
        <f t="shared" si="7"/>
        <v>20</v>
      </c>
      <c r="H471" s="28" t="s">
        <v>30</v>
      </c>
    </row>
    <row r="472" spans="1:8" ht="15" x14ac:dyDescent="0.2">
      <c r="A472" s="114" t="s">
        <v>1348</v>
      </c>
      <c r="B472" s="28" t="s">
        <v>1349</v>
      </c>
      <c r="C472" s="31" t="s">
        <v>50</v>
      </c>
      <c r="D472" s="30">
        <v>455746</v>
      </c>
      <c r="E472" s="30">
        <v>459</v>
      </c>
      <c r="F472" s="30">
        <v>409</v>
      </c>
      <c r="G472" s="30">
        <f t="shared" si="7"/>
        <v>50</v>
      </c>
      <c r="H472" s="28" t="s">
        <v>30</v>
      </c>
    </row>
    <row r="473" spans="1:8" ht="15" x14ac:dyDescent="0.2">
      <c r="A473" s="114" t="s">
        <v>1350</v>
      </c>
      <c r="B473" s="28" t="s">
        <v>1351</v>
      </c>
      <c r="C473" s="31" t="s">
        <v>77</v>
      </c>
      <c r="D473" s="30">
        <v>422679</v>
      </c>
      <c r="E473" s="30">
        <v>870</v>
      </c>
      <c r="F473" s="30">
        <v>416</v>
      </c>
      <c r="G473" s="30">
        <f t="shared" si="7"/>
        <v>454</v>
      </c>
      <c r="H473" s="28" t="s">
        <v>30</v>
      </c>
    </row>
    <row r="474" spans="1:8" ht="15" x14ac:dyDescent="0.2">
      <c r="A474" s="114" t="s">
        <v>1352</v>
      </c>
      <c r="B474" s="28" t="s">
        <v>1353</v>
      </c>
      <c r="C474" s="31" t="s">
        <v>50</v>
      </c>
      <c r="D474" s="30">
        <v>455746</v>
      </c>
      <c r="E474" s="30">
        <v>448</v>
      </c>
      <c r="F474" s="30">
        <v>432</v>
      </c>
      <c r="G474" s="30">
        <f t="shared" si="7"/>
        <v>16</v>
      </c>
      <c r="H474" s="28" t="s">
        <v>30</v>
      </c>
    </row>
    <row r="475" spans="1:8" ht="15" x14ac:dyDescent="0.2">
      <c r="A475" s="114" t="s">
        <v>1354</v>
      </c>
      <c r="B475" s="28" t="s">
        <v>1355</v>
      </c>
      <c r="C475" s="31" t="s">
        <v>207</v>
      </c>
      <c r="D475" s="30">
        <v>252273</v>
      </c>
      <c r="E475" s="30">
        <v>626</v>
      </c>
      <c r="F475" s="30">
        <v>610</v>
      </c>
      <c r="G475" s="30">
        <f t="shared" si="7"/>
        <v>16</v>
      </c>
      <c r="H475" s="28" t="s">
        <v>30</v>
      </c>
    </row>
    <row r="476" spans="1:8" ht="15" x14ac:dyDescent="0.2">
      <c r="A476" s="114" t="s">
        <v>1356</v>
      </c>
      <c r="B476" s="28" t="s">
        <v>1357</v>
      </c>
      <c r="C476" s="31" t="s">
        <v>90</v>
      </c>
      <c r="D476" s="30">
        <v>340223</v>
      </c>
      <c r="E476" s="30">
        <v>24</v>
      </c>
      <c r="F476" s="30">
        <v>7</v>
      </c>
      <c r="G476" s="30">
        <f t="shared" si="7"/>
        <v>17</v>
      </c>
      <c r="H476" s="28" t="s">
        <v>30</v>
      </c>
    </row>
    <row r="477" spans="1:8" ht="15" x14ac:dyDescent="0.2">
      <c r="A477" s="114" t="s">
        <v>1358</v>
      </c>
      <c r="B477" s="28" t="s">
        <v>1359</v>
      </c>
      <c r="C477" s="31" t="s">
        <v>85</v>
      </c>
      <c r="D477" s="30">
        <v>662614</v>
      </c>
      <c r="E477" s="30">
        <v>163</v>
      </c>
      <c r="F477" s="30">
        <v>163</v>
      </c>
      <c r="G477" s="30">
        <f t="shared" si="7"/>
        <v>0</v>
      </c>
      <c r="H477" s="28" t="s">
        <v>30</v>
      </c>
    </row>
    <row r="478" spans="1:8" ht="15" x14ac:dyDescent="0.2">
      <c r="A478" s="114" t="s">
        <v>1360</v>
      </c>
      <c r="B478" s="28" t="s">
        <v>1361</v>
      </c>
      <c r="C478" s="31" t="s">
        <v>62</v>
      </c>
      <c r="D478" s="30">
        <v>2368139</v>
      </c>
      <c r="E478" s="30">
        <v>963</v>
      </c>
      <c r="F478" s="30">
        <v>963</v>
      </c>
      <c r="G478" s="30">
        <f t="shared" si="7"/>
        <v>0</v>
      </c>
      <c r="H478" s="28" t="s">
        <v>30</v>
      </c>
    </row>
    <row r="479" spans="1:8" ht="15" x14ac:dyDescent="0.2">
      <c r="A479" s="114" t="s">
        <v>1362</v>
      </c>
      <c r="B479" s="28" t="s">
        <v>1363</v>
      </c>
      <c r="C479" s="31" t="s">
        <v>857</v>
      </c>
      <c r="D479" s="30">
        <v>120877</v>
      </c>
      <c r="E479" s="30">
        <v>35</v>
      </c>
      <c r="F479" s="30">
        <v>24</v>
      </c>
      <c r="G479" s="30">
        <f t="shared" si="7"/>
        <v>11</v>
      </c>
      <c r="H479" s="28" t="s">
        <v>30</v>
      </c>
    </row>
    <row r="480" spans="1:8" ht="15" x14ac:dyDescent="0.2">
      <c r="A480" s="114" t="s">
        <v>1364</v>
      </c>
      <c r="B480" s="28" t="s">
        <v>1365</v>
      </c>
      <c r="C480" s="116" t="s">
        <v>62</v>
      </c>
      <c r="D480" s="30">
        <v>2368139</v>
      </c>
      <c r="E480" s="30">
        <v>345</v>
      </c>
      <c r="F480" s="30">
        <v>333</v>
      </c>
      <c r="G480" s="30">
        <f t="shared" si="7"/>
        <v>12</v>
      </c>
      <c r="H480" s="28" t="s">
        <v>30</v>
      </c>
    </row>
    <row r="481" spans="1:8" ht="15" x14ac:dyDescent="0.2">
      <c r="A481" s="114" t="s">
        <v>1366</v>
      </c>
      <c r="B481" s="28" t="s">
        <v>1367</v>
      </c>
      <c r="C481" s="31" t="s">
        <v>254</v>
      </c>
      <c r="D481" s="30">
        <v>585375</v>
      </c>
      <c r="E481" s="30">
        <v>288</v>
      </c>
      <c r="F481" s="30">
        <v>275</v>
      </c>
      <c r="G481" s="30">
        <f t="shared" si="7"/>
        <v>13</v>
      </c>
      <c r="H481" s="28" t="s">
        <v>30</v>
      </c>
    </row>
    <row r="482" spans="1:8" ht="15" x14ac:dyDescent="0.2">
      <c r="A482" s="114" t="s">
        <v>1368</v>
      </c>
      <c r="B482" s="28" t="s">
        <v>1369</v>
      </c>
      <c r="C482" s="31" t="s">
        <v>45</v>
      </c>
      <c r="D482" s="30">
        <v>4092459</v>
      </c>
      <c r="E482" s="30">
        <v>113</v>
      </c>
      <c r="F482" s="30">
        <v>124</v>
      </c>
      <c r="G482" s="30">
        <f t="shared" si="7"/>
        <v>-11</v>
      </c>
      <c r="H482" s="28" t="s">
        <v>30</v>
      </c>
    </row>
    <row r="483" spans="1:8" ht="15" x14ac:dyDescent="0.2">
      <c r="A483" s="114" t="s">
        <v>1370</v>
      </c>
      <c r="B483" s="28" t="s">
        <v>1371</v>
      </c>
      <c r="C483" s="31" t="s">
        <v>254</v>
      </c>
      <c r="D483" s="30">
        <v>585375</v>
      </c>
      <c r="E483" s="30">
        <v>1201</v>
      </c>
      <c r="F483" s="30">
        <v>996</v>
      </c>
      <c r="G483" s="30">
        <f t="shared" si="7"/>
        <v>205</v>
      </c>
      <c r="H483" s="28" t="s">
        <v>30</v>
      </c>
    </row>
    <row r="484" spans="1:8" ht="15" x14ac:dyDescent="0.2">
      <c r="A484" s="114" t="s">
        <v>1372</v>
      </c>
      <c r="B484" s="28" t="s">
        <v>1373</v>
      </c>
      <c r="C484" s="31" t="s">
        <v>74</v>
      </c>
      <c r="D484" s="30">
        <v>1809034</v>
      </c>
      <c r="E484" s="30">
        <v>414</v>
      </c>
      <c r="F484" s="30">
        <v>210</v>
      </c>
      <c r="G484" s="30">
        <f t="shared" si="7"/>
        <v>204</v>
      </c>
      <c r="H484" s="28" t="s">
        <v>30</v>
      </c>
    </row>
    <row r="485" spans="1:8" ht="15" x14ac:dyDescent="0.2">
      <c r="A485" s="114" t="s">
        <v>1374</v>
      </c>
      <c r="B485" s="28" t="s">
        <v>1375</v>
      </c>
      <c r="C485" s="31" t="s">
        <v>85</v>
      </c>
      <c r="D485" s="30">
        <v>662614</v>
      </c>
      <c r="E485" s="30">
        <v>290</v>
      </c>
      <c r="F485" s="30">
        <v>263</v>
      </c>
      <c r="G485" s="30">
        <f t="shared" si="7"/>
        <v>27</v>
      </c>
      <c r="H485" s="28" t="s">
        <v>30</v>
      </c>
    </row>
    <row r="486" spans="1:8" ht="15" x14ac:dyDescent="0.2">
      <c r="A486" s="114" t="s">
        <v>1376</v>
      </c>
      <c r="B486" s="28" t="s">
        <v>1377</v>
      </c>
      <c r="C486" s="31" t="s">
        <v>50</v>
      </c>
      <c r="D486" s="30">
        <v>455746</v>
      </c>
      <c r="E486" s="30">
        <v>18</v>
      </c>
      <c r="F486" s="30">
        <v>8</v>
      </c>
      <c r="G486" s="30">
        <f t="shared" si="7"/>
        <v>10</v>
      </c>
      <c r="H486" s="28" t="s">
        <v>30</v>
      </c>
    </row>
    <row r="487" spans="1:8" ht="15" x14ac:dyDescent="0.2">
      <c r="A487" s="114" t="s">
        <v>1378</v>
      </c>
      <c r="B487" s="28" t="s">
        <v>1379</v>
      </c>
      <c r="C487" s="31" t="s">
        <v>74</v>
      </c>
      <c r="D487" s="30">
        <v>1809034</v>
      </c>
      <c r="E487" s="30">
        <v>159</v>
      </c>
      <c r="F487" s="30">
        <v>159</v>
      </c>
      <c r="G487" s="30">
        <f t="shared" si="7"/>
        <v>0</v>
      </c>
      <c r="H487" s="28" t="s">
        <v>30</v>
      </c>
    </row>
    <row r="488" spans="1:8" ht="15" x14ac:dyDescent="0.2">
      <c r="A488" s="114" t="s">
        <v>1380</v>
      </c>
      <c r="B488" s="28" t="s">
        <v>1381</v>
      </c>
      <c r="C488" s="31" t="s">
        <v>74</v>
      </c>
      <c r="D488" s="30">
        <v>1809034</v>
      </c>
      <c r="E488" s="30">
        <v>486</v>
      </c>
      <c r="F488" s="30">
        <v>465</v>
      </c>
      <c r="G488" s="30">
        <f t="shared" si="7"/>
        <v>21</v>
      </c>
      <c r="H488" s="28" t="s">
        <v>30</v>
      </c>
    </row>
    <row r="489" spans="1:8" ht="15" x14ac:dyDescent="0.2">
      <c r="A489" s="114" t="s">
        <v>1382</v>
      </c>
      <c r="B489" s="28" t="s">
        <v>1383</v>
      </c>
      <c r="C489" s="31" t="s">
        <v>85</v>
      </c>
      <c r="D489" s="30">
        <v>662614</v>
      </c>
      <c r="E489" s="30">
        <v>64</v>
      </c>
      <c r="F489" s="30">
        <v>64</v>
      </c>
      <c r="G489" s="30">
        <f t="shared" si="7"/>
        <v>0</v>
      </c>
      <c r="H489" s="28" t="s">
        <v>30</v>
      </c>
    </row>
    <row r="490" spans="1:8" ht="15" x14ac:dyDescent="0.2">
      <c r="A490" s="114" t="s">
        <v>1384</v>
      </c>
      <c r="B490" s="28" t="s">
        <v>1385</v>
      </c>
      <c r="C490" s="31" t="s">
        <v>1018</v>
      </c>
      <c r="D490" s="30">
        <v>108472</v>
      </c>
      <c r="E490" s="30">
        <v>223</v>
      </c>
      <c r="F490" s="30">
        <v>211</v>
      </c>
      <c r="G490" s="30">
        <f t="shared" si="7"/>
        <v>12</v>
      </c>
      <c r="H490" s="28" t="s">
        <v>30</v>
      </c>
    </row>
    <row r="491" spans="1:8" ht="15" x14ac:dyDescent="0.2">
      <c r="A491" s="114" t="s">
        <v>1386</v>
      </c>
      <c r="B491" s="28" t="s">
        <v>1387</v>
      </c>
      <c r="C491" s="31" t="s">
        <v>137</v>
      </c>
      <c r="D491" s="30">
        <v>1024266</v>
      </c>
      <c r="E491" s="30">
        <v>449</v>
      </c>
      <c r="F491" s="30">
        <v>309</v>
      </c>
      <c r="G491" s="30">
        <f t="shared" si="7"/>
        <v>140</v>
      </c>
      <c r="H491" s="28" t="s">
        <v>30</v>
      </c>
    </row>
    <row r="492" spans="1:8" ht="15" x14ac:dyDescent="0.2">
      <c r="A492" s="114" t="s">
        <v>1388</v>
      </c>
      <c r="B492" s="28" t="s">
        <v>1389</v>
      </c>
      <c r="C492" s="31" t="s">
        <v>45</v>
      </c>
      <c r="D492" s="30">
        <v>4092459</v>
      </c>
      <c r="E492" s="30">
        <v>435</v>
      </c>
      <c r="F492" s="30">
        <v>417</v>
      </c>
      <c r="G492" s="30">
        <f t="shared" si="7"/>
        <v>18</v>
      </c>
      <c r="H492" s="28" t="s">
        <v>30</v>
      </c>
    </row>
    <row r="493" spans="1:8" ht="15" x14ac:dyDescent="0.2">
      <c r="A493" s="114" t="s">
        <v>1390</v>
      </c>
      <c r="B493" s="28" t="s">
        <v>1391</v>
      </c>
      <c r="C493" s="31" t="s">
        <v>1018</v>
      </c>
      <c r="D493" s="30">
        <v>108472</v>
      </c>
      <c r="E493" s="30">
        <v>954</v>
      </c>
      <c r="F493" s="30">
        <v>954</v>
      </c>
      <c r="G493" s="30">
        <f t="shared" si="7"/>
        <v>0</v>
      </c>
      <c r="H493" s="28" t="s">
        <v>30</v>
      </c>
    </row>
    <row r="494" spans="1:8" ht="15" x14ac:dyDescent="0.2">
      <c r="A494" s="114" t="s">
        <v>1392</v>
      </c>
      <c r="B494" s="28" t="s">
        <v>1393</v>
      </c>
      <c r="C494" s="31" t="s">
        <v>493</v>
      </c>
      <c r="D494" s="30">
        <v>278831</v>
      </c>
      <c r="E494" s="30">
        <v>1424</v>
      </c>
      <c r="F494" s="30">
        <v>1373</v>
      </c>
      <c r="G494" s="30">
        <f t="shared" si="7"/>
        <v>51</v>
      </c>
      <c r="H494" s="28" t="s">
        <v>30</v>
      </c>
    </row>
    <row r="495" spans="1:8" ht="15" x14ac:dyDescent="0.2">
      <c r="A495" s="114" t="s">
        <v>1394</v>
      </c>
      <c r="B495" s="28" t="s">
        <v>1395</v>
      </c>
      <c r="C495" s="31" t="s">
        <v>716</v>
      </c>
      <c r="D495" s="30">
        <v>131506</v>
      </c>
      <c r="E495" s="30">
        <v>1391</v>
      </c>
      <c r="F495" s="30">
        <v>695</v>
      </c>
      <c r="G495" s="30">
        <f t="shared" si="7"/>
        <v>696</v>
      </c>
      <c r="H495" s="28" t="s">
        <v>30</v>
      </c>
    </row>
    <row r="496" spans="1:8" ht="15" x14ac:dyDescent="0.2">
      <c r="A496" s="114" t="s">
        <v>1396</v>
      </c>
      <c r="B496" s="28" t="s">
        <v>1397</v>
      </c>
      <c r="C496" s="31" t="s">
        <v>54</v>
      </c>
      <c r="D496" s="30">
        <v>1714773</v>
      </c>
      <c r="E496" s="30">
        <v>250</v>
      </c>
      <c r="F496" s="30">
        <v>32</v>
      </c>
      <c r="G496" s="30">
        <f t="shared" si="7"/>
        <v>218</v>
      </c>
      <c r="H496" s="28" t="s">
        <v>30</v>
      </c>
    </row>
    <row r="497" spans="1:8" ht="15" x14ac:dyDescent="0.2">
      <c r="A497" s="114" t="s">
        <v>1398</v>
      </c>
      <c r="B497" s="28" t="s">
        <v>1399</v>
      </c>
      <c r="C497" s="31" t="s">
        <v>45</v>
      </c>
      <c r="D497" s="30">
        <v>4092459</v>
      </c>
      <c r="E497" s="30">
        <v>579</v>
      </c>
      <c r="F497" s="30">
        <v>559</v>
      </c>
      <c r="G497" s="30">
        <f t="shared" si="7"/>
        <v>20</v>
      </c>
      <c r="H497" s="28" t="s">
        <v>30</v>
      </c>
    </row>
    <row r="498" spans="1:8" ht="15" x14ac:dyDescent="0.2">
      <c r="A498" s="114" t="s">
        <v>1400</v>
      </c>
      <c r="B498" s="28" t="s">
        <v>1401</v>
      </c>
      <c r="C498" s="31" t="s">
        <v>62</v>
      </c>
      <c r="D498" s="30">
        <v>2368139</v>
      </c>
      <c r="E498" s="30">
        <v>986</v>
      </c>
      <c r="F498" s="30">
        <v>954</v>
      </c>
      <c r="G498" s="30">
        <f t="shared" si="7"/>
        <v>32</v>
      </c>
      <c r="H498" s="28" t="s">
        <v>30</v>
      </c>
    </row>
    <row r="499" spans="1:8" ht="15" x14ac:dyDescent="0.2">
      <c r="A499" s="114" t="s">
        <v>1402</v>
      </c>
      <c r="B499" s="28" t="s">
        <v>1403</v>
      </c>
      <c r="C499" s="31" t="s">
        <v>62</v>
      </c>
      <c r="D499" s="30">
        <v>2368139</v>
      </c>
      <c r="E499" s="30">
        <v>548</v>
      </c>
      <c r="F499" s="30">
        <v>305</v>
      </c>
      <c r="G499" s="30">
        <f t="shared" si="7"/>
        <v>243</v>
      </c>
      <c r="H499" s="28" t="s">
        <v>30</v>
      </c>
    </row>
    <row r="500" spans="1:8" ht="15" x14ac:dyDescent="0.2">
      <c r="A500" s="114" t="s">
        <v>1404</v>
      </c>
      <c r="B500" s="28" t="s">
        <v>1405</v>
      </c>
      <c r="C500" s="31" t="s">
        <v>103</v>
      </c>
      <c r="D500" s="30">
        <v>782341</v>
      </c>
      <c r="E500" s="30">
        <v>23</v>
      </c>
      <c r="F500" s="30">
        <v>23</v>
      </c>
      <c r="G500" s="30">
        <f t="shared" si="7"/>
        <v>0</v>
      </c>
      <c r="H500" s="28" t="s">
        <v>30</v>
      </c>
    </row>
    <row r="501" spans="1:8" ht="15" x14ac:dyDescent="0.2">
      <c r="A501" s="114" t="s">
        <v>1406</v>
      </c>
      <c r="B501" s="28" t="s">
        <v>1407</v>
      </c>
      <c r="C501" s="31" t="s">
        <v>54</v>
      </c>
      <c r="D501" s="30">
        <v>1714773</v>
      </c>
      <c r="E501" s="30">
        <v>581</v>
      </c>
      <c r="F501" s="30">
        <v>460</v>
      </c>
      <c r="G501" s="30">
        <f t="shared" si="7"/>
        <v>121</v>
      </c>
      <c r="H501" s="28" t="s">
        <v>30</v>
      </c>
    </row>
    <row r="502" spans="1:8" ht="15" x14ac:dyDescent="0.2">
      <c r="A502" s="114" t="s">
        <v>1408</v>
      </c>
      <c r="B502" s="28" t="s">
        <v>1409</v>
      </c>
      <c r="C502" s="31" t="s">
        <v>62</v>
      </c>
      <c r="D502" s="30">
        <v>2368139</v>
      </c>
      <c r="E502" s="30">
        <v>3205</v>
      </c>
      <c r="F502" s="30">
        <v>1117</v>
      </c>
      <c r="G502" s="30">
        <f t="shared" si="7"/>
        <v>2088</v>
      </c>
      <c r="H502" s="28" t="s">
        <v>30</v>
      </c>
    </row>
    <row r="503" spans="1:8" ht="15" x14ac:dyDescent="0.2">
      <c r="A503" s="114" t="s">
        <v>1410</v>
      </c>
      <c r="B503" s="28" t="s">
        <v>1411</v>
      </c>
      <c r="C503" s="31" t="s">
        <v>85</v>
      </c>
      <c r="D503" s="30">
        <v>662614</v>
      </c>
      <c r="E503" s="30">
        <v>377</v>
      </c>
      <c r="F503" s="30">
        <v>149</v>
      </c>
      <c r="G503" s="30">
        <f t="shared" si="7"/>
        <v>228</v>
      </c>
      <c r="H503" s="28" t="s">
        <v>30</v>
      </c>
    </row>
    <row r="504" spans="1:8" ht="15" x14ac:dyDescent="0.2">
      <c r="A504" s="114" t="s">
        <v>1412</v>
      </c>
      <c r="B504" s="28" t="s">
        <v>1413</v>
      </c>
      <c r="C504" s="31" t="s">
        <v>493</v>
      </c>
      <c r="D504" s="30">
        <v>278831</v>
      </c>
      <c r="E504" s="30">
        <v>64</v>
      </c>
      <c r="F504" s="30">
        <v>56</v>
      </c>
      <c r="G504" s="30">
        <f t="shared" si="7"/>
        <v>8</v>
      </c>
      <c r="H504" s="28" t="s">
        <v>30</v>
      </c>
    </row>
    <row r="505" spans="1:8" ht="15" x14ac:dyDescent="0.2">
      <c r="A505" s="114" t="s">
        <v>1414</v>
      </c>
      <c r="B505" s="28" t="s">
        <v>1415</v>
      </c>
      <c r="C505" s="31" t="s">
        <v>50</v>
      </c>
      <c r="D505" s="30">
        <v>455746</v>
      </c>
      <c r="E505" s="30">
        <v>897</v>
      </c>
      <c r="F505" s="30">
        <v>879</v>
      </c>
      <c r="G505" s="30">
        <f t="shared" si="7"/>
        <v>18</v>
      </c>
      <c r="H505" s="28" t="s">
        <v>30</v>
      </c>
    </row>
    <row r="506" spans="1:8" ht="15" x14ac:dyDescent="0.2">
      <c r="A506" s="114" t="s">
        <v>1416</v>
      </c>
      <c r="B506" s="28" t="s">
        <v>1417</v>
      </c>
      <c r="C506" s="31" t="s">
        <v>673</v>
      </c>
      <c r="D506" s="30">
        <v>121073</v>
      </c>
      <c r="E506" s="30">
        <v>182</v>
      </c>
      <c r="F506" s="30">
        <v>182</v>
      </c>
      <c r="G506" s="30">
        <f t="shared" si="7"/>
        <v>0</v>
      </c>
      <c r="H506" s="28" t="s">
        <v>30</v>
      </c>
    </row>
    <row r="507" spans="1:8" ht="15" x14ac:dyDescent="0.2">
      <c r="A507" s="114" t="s">
        <v>1418</v>
      </c>
      <c r="B507" s="28" t="s">
        <v>1419</v>
      </c>
      <c r="C507" s="31" t="s">
        <v>50</v>
      </c>
      <c r="D507" s="30">
        <v>455746</v>
      </c>
      <c r="E507" s="30">
        <v>906</v>
      </c>
      <c r="F507" s="30">
        <v>298</v>
      </c>
      <c r="G507" s="30">
        <f t="shared" si="7"/>
        <v>608</v>
      </c>
      <c r="H507" s="28" t="s">
        <v>30</v>
      </c>
    </row>
    <row r="508" spans="1:8" ht="15" x14ac:dyDescent="0.2">
      <c r="A508" s="114" t="s">
        <v>1420</v>
      </c>
      <c r="B508" s="28" t="s">
        <v>1421</v>
      </c>
      <c r="C508" s="31" t="s">
        <v>137</v>
      </c>
      <c r="D508" s="30">
        <v>1024266</v>
      </c>
      <c r="E508" s="30">
        <v>4613</v>
      </c>
      <c r="F508" s="30">
        <v>222</v>
      </c>
      <c r="G508" s="30">
        <f t="shared" si="7"/>
        <v>4391</v>
      </c>
      <c r="H508" s="28" t="s">
        <v>30</v>
      </c>
    </row>
    <row r="509" spans="1:8" ht="15" x14ac:dyDescent="0.2">
      <c r="A509" s="114" t="s">
        <v>1422</v>
      </c>
      <c r="B509" s="28" t="s">
        <v>1423</v>
      </c>
      <c r="C509" s="31" t="s">
        <v>77</v>
      </c>
      <c r="D509" s="30">
        <v>422679</v>
      </c>
      <c r="E509" s="30">
        <v>1263</v>
      </c>
      <c r="F509" s="30">
        <v>38</v>
      </c>
      <c r="G509" s="30">
        <f t="shared" si="7"/>
        <v>1225</v>
      </c>
      <c r="H509" s="28" t="s">
        <v>30</v>
      </c>
    </row>
    <row r="510" spans="1:8" ht="15" x14ac:dyDescent="0.2">
      <c r="A510" s="114" t="s">
        <v>1424</v>
      </c>
      <c r="B510" s="28" t="s">
        <v>1425</v>
      </c>
      <c r="C510" s="31" t="s">
        <v>90</v>
      </c>
      <c r="D510" s="30">
        <v>340223</v>
      </c>
      <c r="E510" s="30">
        <v>988</v>
      </c>
      <c r="F510" s="30">
        <v>652</v>
      </c>
      <c r="G510" s="30">
        <f t="shared" si="7"/>
        <v>336</v>
      </c>
      <c r="H510" s="28" t="s">
        <v>30</v>
      </c>
    </row>
    <row r="511" spans="1:8" ht="15" x14ac:dyDescent="0.2">
      <c r="A511" s="114" t="s">
        <v>1426</v>
      </c>
      <c r="B511" s="28" t="s">
        <v>1427</v>
      </c>
      <c r="C511" s="31" t="s">
        <v>535</v>
      </c>
      <c r="D511" s="30">
        <v>150934</v>
      </c>
      <c r="E511" s="30">
        <v>30</v>
      </c>
      <c r="F511" s="30">
        <v>9</v>
      </c>
      <c r="G511" s="30">
        <f t="shared" si="7"/>
        <v>21</v>
      </c>
      <c r="H511" s="28" t="s">
        <v>30</v>
      </c>
    </row>
    <row r="512" spans="1:8" ht="15" x14ac:dyDescent="0.2">
      <c r="A512" s="114" t="s">
        <v>1428</v>
      </c>
      <c r="B512" s="28" t="s">
        <v>1429</v>
      </c>
      <c r="C512" s="31" t="s">
        <v>226</v>
      </c>
      <c r="D512" s="30">
        <v>86771</v>
      </c>
      <c r="E512" s="30">
        <v>949</v>
      </c>
      <c r="F512" s="30">
        <v>919</v>
      </c>
      <c r="G512" s="30">
        <f t="shared" si="7"/>
        <v>30</v>
      </c>
      <c r="H512" s="28" t="s">
        <v>30</v>
      </c>
    </row>
    <row r="513" spans="1:8" ht="15" x14ac:dyDescent="0.2">
      <c r="A513" s="114" t="s">
        <v>1430</v>
      </c>
      <c r="B513" s="28" t="s">
        <v>1431</v>
      </c>
      <c r="C513" s="31" t="s">
        <v>776</v>
      </c>
      <c r="D513" s="30">
        <v>157107</v>
      </c>
      <c r="E513" s="30">
        <v>631</v>
      </c>
      <c r="F513" s="30">
        <v>631</v>
      </c>
      <c r="G513" s="30">
        <f t="shared" si="7"/>
        <v>0</v>
      </c>
      <c r="H513" s="28" t="s">
        <v>30</v>
      </c>
    </row>
    <row r="514" spans="1:8" ht="15" x14ac:dyDescent="0.2">
      <c r="A514" s="114" t="s">
        <v>1432</v>
      </c>
      <c r="B514" s="28" t="s">
        <v>1433</v>
      </c>
      <c r="C514" s="31" t="s">
        <v>274</v>
      </c>
      <c r="D514" s="30">
        <v>121730</v>
      </c>
      <c r="E514" s="30">
        <v>1003</v>
      </c>
      <c r="F514" s="30">
        <v>1003</v>
      </c>
      <c r="G514" s="30">
        <f t="shared" si="7"/>
        <v>0</v>
      </c>
      <c r="H514" s="28" t="s">
        <v>30</v>
      </c>
    </row>
    <row r="515" spans="1:8" ht="15" x14ac:dyDescent="0.2">
      <c r="A515" s="114" t="s">
        <v>1434</v>
      </c>
      <c r="B515" s="28" t="s">
        <v>1435</v>
      </c>
      <c r="C515" s="31" t="s">
        <v>54</v>
      </c>
      <c r="D515" s="30">
        <v>1714773</v>
      </c>
      <c r="E515" s="30">
        <v>46</v>
      </c>
      <c r="F515" s="30">
        <v>33</v>
      </c>
      <c r="G515" s="30">
        <f t="shared" si="7"/>
        <v>13</v>
      </c>
      <c r="H515" s="28" t="s">
        <v>30</v>
      </c>
    </row>
    <row r="516" spans="1:8" ht="15" x14ac:dyDescent="0.2">
      <c r="A516" s="114" t="s">
        <v>1436</v>
      </c>
      <c r="B516" s="28" t="s">
        <v>1437</v>
      </c>
      <c r="C516" s="31" t="s">
        <v>507</v>
      </c>
      <c r="D516" s="30">
        <v>59127</v>
      </c>
      <c r="E516" s="30">
        <v>8</v>
      </c>
      <c r="F516" s="30">
        <v>5</v>
      </c>
      <c r="G516" s="30">
        <f t="shared" si="7"/>
        <v>3</v>
      </c>
      <c r="H516" s="28" t="s">
        <v>30</v>
      </c>
    </row>
    <row r="517" spans="1:8" ht="15" x14ac:dyDescent="0.2">
      <c r="A517" s="114" t="s">
        <v>1438</v>
      </c>
      <c r="B517" s="28" t="s">
        <v>1439</v>
      </c>
      <c r="C517" s="31" t="s">
        <v>62</v>
      </c>
      <c r="D517" s="30">
        <v>2368139</v>
      </c>
      <c r="E517" s="30">
        <v>1228</v>
      </c>
      <c r="F517" s="30">
        <v>682</v>
      </c>
      <c r="G517" s="30">
        <f t="shared" si="7"/>
        <v>546</v>
      </c>
      <c r="H517" s="28" t="s">
        <v>30</v>
      </c>
    </row>
    <row r="518" spans="1:8" ht="15" x14ac:dyDescent="0.2">
      <c r="A518" s="114" t="s">
        <v>1440</v>
      </c>
      <c r="B518" s="28" t="s">
        <v>1441</v>
      </c>
      <c r="C518" s="31" t="s">
        <v>85</v>
      </c>
      <c r="D518" s="30">
        <v>662614</v>
      </c>
      <c r="E518" s="30">
        <v>2614</v>
      </c>
      <c r="F518" s="30">
        <v>334</v>
      </c>
      <c r="G518" s="30">
        <f t="shared" si="7"/>
        <v>2280</v>
      </c>
      <c r="H518" s="28" t="s">
        <v>30</v>
      </c>
    </row>
    <row r="519" spans="1:8" ht="15" x14ac:dyDescent="0.2">
      <c r="A519" s="114" t="s">
        <v>1442</v>
      </c>
      <c r="B519" s="28" t="s">
        <v>1443</v>
      </c>
      <c r="C519" s="31" t="s">
        <v>45</v>
      </c>
      <c r="D519" s="30">
        <v>4092459</v>
      </c>
      <c r="E519" s="30">
        <v>114</v>
      </c>
      <c r="F519" s="30">
        <v>59</v>
      </c>
      <c r="G519" s="30">
        <f t="shared" si="7"/>
        <v>55</v>
      </c>
      <c r="H519" s="28" t="s">
        <v>30</v>
      </c>
    </row>
    <row r="520" spans="1:8" ht="15" x14ac:dyDescent="0.2">
      <c r="A520" s="114" t="s">
        <v>1444</v>
      </c>
      <c r="B520" s="28" t="s">
        <v>1445</v>
      </c>
      <c r="C520" s="31" t="s">
        <v>938</v>
      </c>
      <c r="D520" s="30">
        <v>75643</v>
      </c>
      <c r="E520" s="30">
        <v>94</v>
      </c>
      <c r="F520" s="30">
        <v>21</v>
      </c>
      <c r="G520" s="30">
        <f t="shared" ref="G520:G554" si="8">E520-F520</f>
        <v>73</v>
      </c>
      <c r="H520" s="28" t="s">
        <v>30</v>
      </c>
    </row>
    <row r="521" spans="1:8" ht="15" x14ac:dyDescent="0.2">
      <c r="A521" s="114" t="s">
        <v>1446</v>
      </c>
      <c r="B521" s="28" t="s">
        <v>1447</v>
      </c>
      <c r="C521" s="31" t="s">
        <v>45</v>
      </c>
      <c r="D521" s="30">
        <v>4092459</v>
      </c>
      <c r="E521" s="30">
        <v>1919</v>
      </c>
      <c r="F521" s="30">
        <v>1840</v>
      </c>
      <c r="G521" s="30">
        <f t="shared" si="8"/>
        <v>79</v>
      </c>
      <c r="H521" s="28" t="s">
        <v>30</v>
      </c>
    </row>
    <row r="522" spans="1:8" ht="15" x14ac:dyDescent="0.2">
      <c r="A522" s="114" t="s">
        <v>1448</v>
      </c>
      <c r="B522" s="28" t="s">
        <v>1449</v>
      </c>
      <c r="C522" s="31" t="s">
        <v>103</v>
      </c>
      <c r="D522" s="30">
        <v>782341</v>
      </c>
      <c r="E522" s="30">
        <v>2293</v>
      </c>
      <c r="F522" s="30">
        <v>2046</v>
      </c>
      <c r="G522" s="30">
        <f t="shared" si="8"/>
        <v>247</v>
      </c>
      <c r="H522" s="28" t="s">
        <v>30</v>
      </c>
    </row>
    <row r="523" spans="1:8" ht="15" x14ac:dyDescent="0.2">
      <c r="A523" s="114" t="s">
        <v>1450</v>
      </c>
      <c r="B523" s="28" t="s">
        <v>1451</v>
      </c>
      <c r="C523" s="31" t="s">
        <v>50</v>
      </c>
      <c r="D523" s="30">
        <v>455746</v>
      </c>
      <c r="E523" s="30">
        <v>9</v>
      </c>
      <c r="F523" s="30">
        <v>2</v>
      </c>
      <c r="G523" s="30">
        <f t="shared" si="8"/>
        <v>7</v>
      </c>
      <c r="H523" s="28" t="s">
        <v>30</v>
      </c>
    </row>
    <row r="524" spans="1:8" ht="15" x14ac:dyDescent="0.2">
      <c r="A524" s="114" t="s">
        <v>1452</v>
      </c>
      <c r="B524" s="28" t="s">
        <v>1453</v>
      </c>
      <c r="C524" s="31" t="s">
        <v>45</v>
      </c>
      <c r="D524" s="30">
        <v>4092459</v>
      </c>
      <c r="E524" s="30">
        <v>1603</v>
      </c>
      <c r="F524" s="30">
        <v>1580</v>
      </c>
      <c r="G524" s="30">
        <f t="shared" si="8"/>
        <v>23</v>
      </c>
      <c r="H524" s="28" t="s">
        <v>30</v>
      </c>
    </row>
    <row r="525" spans="1:8" ht="15" x14ac:dyDescent="0.2">
      <c r="A525" s="114" t="s">
        <v>1454</v>
      </c>
      <c r="B525" s="28" t="s">
        <v>1455</v>
      </c>
      <c r="C525" s="31" t="s">
        <v>239</v>
      </c>
      <c r="D525" s="30">
        <v>250304</v>
      </c>
      <c r="E525" s="30">
        <v>1121</v>
      </c>
      <c r="F525" s="30">
        <v>1121</v>
      </c>
      <c r="G525" s="30">
        <f t="shared" si="8"/>
        <v>0</v>
      </c>
      <c r="H525" s="28" t="s">
        <v>30</v>
      </c>
    </row>
    <row r="526" spans="1:8" ht="15" x14ac:dyDescent="0.2">
      <c r="A526" s="114" t="s">
        <v>1456</v>
      </c>
      <c r="B526" s="28" t="s">
        <v>1457</v>
      </c>
      <c r="C526" s="31" t="s">
        <v>62</v>
      </c>
      <c r="D526" s="30">
        <v>2368139</v>
      </c>
      <c r="E526" s="30">
        <v>50</v>
      </c>
      <c r="F526" s="30">
        <v>50</v>
      </c>
      <c r="G526" s="30">
        <f t="shared" si="8"/>
        <v>0</v>
      </c>
      <c r="H526" s="28" t="s">
        <v>30</v>
      </c>
    </row>
    <row r="527" spans="1:8" ht="15" x14ac:dyDescent="0.2">
      <c r="A527" s="114" t="s">
        <v>1458</v>
      </c>
      <c r="B527" s="28" t="s">
        <v>1459</v>
      </c>
      <c r="C527" s="31" t="s">
        <v>184</v>
      </c>
      <c r="D527" s="30">
        <v>86793</v>
      </c>
      <c r="E527" s="30">
        <v>780</v>
      </c>
      <c r="F527" s="30">
        <v>780</v>
      </c>
      <c r="G527" s="30">
        <f t="shared" si="8"/>
        <v>0</v>
      </c>
      <c r="H527" s="28" t="s">
        <v>30</v>
      </c>
    </row>
    <row r="528" spans="1:8" ht="15" x14ac:dyDescent="0.2">
      <c r="A528" s="114" t="s">
        <v>1460</v>
      </c>
      <c r="B528" s="28" t="s">
        <v>1461</v>
      </c>
      <c r="C528" s="31" t="s">
        <v>455</v>
      </c>
      <c r="D528" s="30">
        <v>194851</v>
      </c>
      <c r="E528" s="30">
        <v>546</v>
      </c>
      <c r="F528" s="30">
        <v>208</v>
      </c>
      <c r="G528" s="30">
        <f t="shared" si="8"/>
        <v>338</v>
      </c>
      <c r="H528" s="28" t="s">
        <v>30</v>
      </c>
    </row>
    <row r="529" spans="1:8" ht="15" x14ac:dyDescent="0.2">
      <c r="A529" s="114" t="s">
        <v>1462</v>
      </c>
      <c r="B529" s="28" t="s">
        <v>1463</v>
      </c>
      <c r="C529" s="31" t="s">
        <v>174</v>
      </c>
      <c r="D529" s="30">
        <v>800647</v>
      </c>
      <c r="E529" s="30">
        <v>156</v>
      </c>
      <c r="F529" s="30">
        <v>46</v>
      </c>
      <c r="G529" s="30">
        <f t="shared" si="8"/>
        <v>110</v>
      </c>
      <c r="H529" s="28" t="s">
        <v>30</v>
      </c>
    </row>
    <row r="530" spans="1:8" ht="15" x14ac:dyDescent="0.2">
      <c r="A530" s="114" t="s">
        <v>1464</v>
      </c>
      <c r="B530" s="28" t="s">
        <v>1465</v>
      </c>
      <c r="C530" s="31" t="s">
        <v>90</v>
      </c>
      <c r="D530" s="30">
        <v>340223</v>
      </c>
      <c r="E530" s="30">
        <v>2096</v>
      </c>
      <c r="F530" s="30">
        <v>1585</v>
      </c>
      <c r="G530" s="30">
        <f t="shared" si="8"/>
        <v>511</v>
      </c>
      <c r="H530" s="28" t="s">
        <v>30</v>
      </c>
    </row>
    <row r="531" spans="1:8" ht="15" x14ac:dyDescent="0.2">
      <c r="A531" s="114" t="s">
        <v>1466</v>
      </c>
      <c r="B531" s="28" t="s">
        <v>1467</v>
      </c>
      <c r="C531" s="31" t="s">
        <v>45</v>
      </c>
      <c r="D531" s="30">
        <v>4092459</v>
      </c>
      <c r="E531" s="30">
        <v>834</v>
      </c>
      <c r="F531" s="30">
        <v>812</v>
      </c>
      <c r="G531" s="30">
        <f t="shared" si="8"/>
        <v>22</v>
      </c>
      <c r="H531" s="28" t="s">
        <v>30</v>
      </c>
    </row>
    <row r="532" spans="1:8" ht="15" x14ac:dyDescent="0.2">
      <c r="A532" s="114" t="s">
        <v>1468</v>
      </c>
      <c r="B532" s="28" t="s">
        <v>1469</v>
      </c>
      <c r="C532" s="31" t="s">
        <v>77</v>
      </c>
      <c r="D532" s="30">
        <v>422679</v>
      </c>
      <c r="E532" s="30">
        <v>492</v>
      </c>
      <c r="F532" s="30">
        <v>492</v>
      </c>
      <c r="G532" s="30">
        <f t="shared" si="8"/>
        <v>0</v>
      </c>
      <c r="H532" s="28" t="s">
        <v>30</v>
      </c>
    </row>
    <row r="533" spans="1:8" ht="15" x14ac:dyDescent="0.2">
      <c r="A533" s="114" t="s">
        <v>1470</v>
      </c>
      <c r="B533" s="28" t="s">
        <v>1471</v>
      </c>
      <c r="C533" s="31" t="s">
        <v>45</v>
      </c>
      <c r="D533" s="30">
        <v>4092459</v>
      </c>
      <c r="E533" s="30">
        <v>19</v>
      </c>
      <c r="F533" s="30">
        <v>19</v>
      </c>
      <c r="G533" s="30">
        <f t="shared" si="8"/>
        <v>0</v>
      </c>
      <c r="H533" s="28" t="s">
        <v>30</v>
      </c>
    </row>
    <row r="534" spans="1:8" ht="15" x14ac:dyDescent="0.2">
      <c r="A534" s="114" t="s">
        <v>1472</v>
      </c>
      <c r="B534" s="28" t="s">
        <v>1473</v>
      </c>
      <c r="C534" s="31" t="s">
        <v>254</v>
      </c>
      <c r="D534" s="30">
        <v>585375</v>
      </c>
      <c r="E534" s="30">
        <v>112</v>
      </c>
      <c r="F534" s="30">
        <v>112</v>
      </c>
      <c r="G534" s="30">
        <f t="shared" si="8"/>
        <v>0</v>
      </c>
      <c r="H534" s="28" t="s">
        <v>30</v>
      </c>
    </row>
    <row r="535" spans="1:8" ht="15" x14ac:dyDescent="0.2">
      <c r="A535" s="114" t="s">
        <v>1474</v>
      </c>
      <c r="B535" s="28" t="s">
        <v>1475</v>
      </c>
      <c r="C535" s="31" t="s">
        <v>107</v>
      </c>
      <c r="D535" s="30">
        <v>313166</v>
      </c>
      <c r="E535" s="30">
        <v>411</v>
      </c>
      <c r="F535" s="30">
        <v>369</v>
      </c>
      <c r="G535" s="30">
        <f t="shared" si="8"/>
        <v>42</v>
      </c>
      <c r="H535" s="28" t="s">
        <v>30</v>
      </c>
    </row>
    <row r="536" spans="1:8" ht="15" x14ac:dyDescent="0.2">
      <c r="A536" s="114" t="s">
        <v>1476</v>
      </c>
      <c r="B536" s="28" t="s">
        <v>1477</v>
      </c>
      <c r="C536" s="31" t="s">
        <v>45</v>
      </c>
      <c r="D536" s="30">
        <v>4092459</v>
      </c>
      <c r="E536" s="30">
        <v>3</v>
      </c>
      <c r="F536" s="30">
        <v>3</v>
      </c>
      <c r="G536" s="30">
        <f t="shared" si="8"/>
        <v>0</v>
      </c>
      <c r="H536" s="28" t="s">
        <v>30</v>
      </c>
    </row>
    <row r="537" spans="1:8" ht="15" x14ac:dyDescent="0.2">
      <c r="A537" s="114" t="s">
        <v>1478</v>
      </c>
      <c r="B537" s="28" t="s">
        <v>1479</v>
      </c>
      <c r="C537" s="31" t="s">
        <v>174</v>
      </c>
      <c r="D537" s="30">
        <v>800647</v>
      </c>
      <c r="E537" s="30">
        <v>25</v>
      </c>
      <c r="F537" s="30">
        <v>25</v>
      </c>
      <c r="G537" s="30">
        <f t="shared" si="8"/>
        <v>0</v>
      </c>
      <c r="H537" s="28" t="s">
        <v>30</v>
      </c>
    </row>
    <row r="538" spans="1:8" ht="15" x14ac:dyDescent="0.2">
      <c r="A538" s="114" t="s">
        <v>1480</v>
      </c>
      <c r="B538" s="28" t="s">
        <v>1481</v>
      </c>
      <c r="C538" s="31" t="s">
        <v>267</v>
      </c>
      <c r="D538" s="30">
        <v>234906</v>
      </c>
      <c r="E538" s="30">
        <v>1976</v>
      </c>
      <c r="F538" s="30">
        <v>1816</v>
      </c>
      <c r="G538" s="30">
        <f t="shared" si="8"/>
        <v>160</v>
      </c>
      <c r="H538" s="28" t="s">
        <v>30</v>
      </c>
    </row>
    <row r="539" spans="1:8" ht="15" x14ac:dyDescent="0.2">
      <c r="A539" s="114" t="s">
        <v>1482</v>
      </c>
      <c r="B539" s="28" t="s">
        <v>1483</v>
      </c>
      <c r="C539" s="31" t="s">
        <v>493</v>
      </c>
      <c r="D539" s="30">
        <v>278831</v>
      </c>
      <c r="E539" s="30">
        <v>432</v>
      </c>
      <c r="F539" s="30">
        <v>6</v>
      </c>
      <c r="G539" s="30">
        <f t="shared" si="8"/>
        <v>426</v>
      </c>
      <c r="H539" s="28" t="s">
        <v>30</v>
      </c>
    </row>
    <row r="540" spans="1:8" ht="15" x14ac:dyDescent="0.2">
      <c r="A540" s="114" t="s">
        <v>1484</v>
      </c>
      <c r="B540" s="28" t="s">
        <v>1485</v>
      </c>
      <c r="C540" s="31" t="s">
        <v>1074</v>
      </c>
      <c r="D540" s="30">
        <v>116927</v>
      </c>
      <c r="E540" s="30">
        <v>124</v>
      </c>
      <c r="F540" s="30">
        <v>124</v>
      </c>
      <c r="G540" s="30">
        <f t="shared" si="8"/>
        <v>0</v>
      </c>
      <c r="H540" s="28" t="s">
        <v>30</v>
      </c>
    </row>
    <row r="541" spans="1:8" ht="15" x14ac:dyDescent="0.2">
      <c r="A541" s="114" t="s">
        <v>1486</v>
      </c>
      <c r="B541" s="28" t="s">
        <v>1487</v>
      </c>
      <c r="C541" s="31" t="s">
        <v>174</v>
      </c>
      <c r="D541" s="30">
        <v>800647</v>
      </c>
      <c r="E541" s="30">
        <v>4616</v>
      </c>
      <c r="F541" s="30">
        <v>175</v>
      </c>
      <c r="G541" s="30">
        <f t="shared" si="8"/>
        <v>4441</v>
      </c>
      <c r="H541" s="28" t="s">
        <v>30</v>
      </c>
    </row>
    <row r="542" spans="1:8" ht="15" x14ac:dyDescent="0.2">
      <c r="A542" s="114" t="s">
        <v>1488</v>
      </c>
      <c r="B542" s="28" t="s">
        <v>1489</v>
      </c>
      <c r="C542" s="31" t="s">
        <v>45</v>
      </c>
      <c r="D542" s="30">
        <v>4092459</v>
      </c>
      <c r="E542" s="30">
        <v>1097</v>
      </c>
      <c r="F542" s="30">
        <v>1063</v>
      </c>
      <c r="G542" s="30">
        <f t="shared" si="8"/>
        <v>34</v>
      </c>
      <c r="H542" s="28" t="s">
        <v>30</v>
      </c>
    </row>
    <row r="543" spans="1:8" ht="15" x14ac:dyDescent="0.2">
      <c r="A543" s="114" t="s">
        <v>1490</v>
      </c>
      <c r="B543" s="28" t="s">
        <v>1491</v>
      </c>
      <c r="C543" s="31" t="s">
        <v>50</v>
      </c>
      <c r="D543" s="30">
        <v>455746</v>
      </c>
      <c r="E543" s="30">
        <v>0</v>
      </c>
      <c r="F543" s="30">
        <v>0</v>
      </c>
      <c r="G543" s="30">
        <f t="shared" si="8"/>
        <v>0</v>
      </c>
      <c r="H543" s="28" t="s">
        <v>30</v>
      </c>
    </row>
    <row r="544" spans="1:8" ht="15" x14ac:dyDescent="0.2">
      <c r="A544" s="114" t="s">
        <v>1492</v>
      </c>
      <c r="B544" s="28" t="s">
        <v>1493</v>
      </c>
      <c r="C544" s="31" t="s">
        <v>148</v>
      </c>
      <c r="D544" s="30">
        <v>310235</v>
      </c>
      <c r="E544" s="30">
        <v>16</v>
      </c>
      <c r="F544" s="30">
        <v>1</v>
      </c>
      <c r="G544" s="30">
        <f t="shared" si="8"/>
        <v>15</v>
      </c>
      <c r="H544" s="28" t="s">
        <v>30</v>
      </c>
    </row>
    <row r="545" spans="1:1024" ht="15" x14ac:dyDescent="0.2">
      <c r="A545" s="114" t="s">
        <v>1494</v>
      </c>
      <c r="B545" s="28" t="s">
        <v>1495</v>
      </c>
      <c r="C545" s="31" t="s">
        <v>45</v>
      </c>
      <c r="D545" s="30">
        <v>4092459</v>
      </c>
      <c r="E545" s="30">
        <v>454</v>
      </c>
      <c r="F545" s="30">
        <v>375</v>
      </c>
      <c r="G545" s="30">
        <f t="shared" si="8"/>
        <v>79</v>
      </c>
      <c r="H545" s="28" t="s">
        <v>30</v>
      </c>
    </row>
    <row r="546" spans="1:1024" ht="15" x14ac:dyDescent="0.2">
      <c r="A546" s="114" t="s">
        <v>1496</v>
      </c>
      <c r="B546" s="28" t="s">
        <v>1497</v>
      </c>
      <c r="C546" s="31" t="s">
        <v>673</v>
      </c>
      <c r="D546" s="30">
        <v>121073</v>
      </c>
      <c r="E546" s="30">
        <v>69</v>
      </c>
      <c r="F546" s="30">
        <v>69</v>
      </c>
      <c r="G546" s="30">
        <f t="shared" si="8"/>
        <v>0</v>
      </c>
      <c r="H546" s="28" t="s">
        <v>30</v>
      </c>
    </row>
    <row r="547" spans="1:1024" ht="15" x14ac:dyDescent="0.2">
      <c r="A547" s="114" t="s">
        <v>1498</v>
      </c>
      <c r="B547" s="28" t="s">
        <v>1499</v>
      </c>
      <c r="C547" s="31" t="s">
        <v>274</v>
      </c>
      <c r="D547" s="30">
        <v>121730</v>
      </c>
      <c r="E547" s="30">
        <v>91</v>
      </c>
      <c r="F547" s="30">
        <v>91</v>
      </c>
      <c r="G547" s="30">
        <f t="shared" si="8"/>
        <v>0</v>
      </c>
      <c r="H547" s="28" t="s">
        <v>30</v>
      </c>
    </row>
    <row r="548" spans="1:1024" ht="15" x14ac:dyDescent="0.2">
      <c r="A548" s="114" t="s">
        <v>1500</v>
      </c>
      <c r="B548" s="28" t="s">
        <v>1501</v>
      </c>
      <c r="C548" s="31" t="s">
        <v>673</v>
      </c>
      <c r="D548" s="30">
        <v>121073</v>
      </c>
      <c r="E548" s="30">
        <v>0</v>
      </c>
      <c r="F548" s="30">
        <v>0</v>
      </c>
      <c r="G548" s="30">
        <f t="shared" si="8"/>
        <v>0</v>
      </c>
      <c r="H548" s="28" t="s">
        <v>30</v>
      </c>
    </row>
    <row r="549" spans="1:1024" ht="15" x14ac:dyDescent="0.2">
      <c r="A549" s="114" t="s">
        <v>1502</v>
      </c>
      <c r="B549" s="28" t="s">
        <v>1503</v>
      </c>
      <c r="C549" s="31" t="s">
        <v>62</v>
      </c>
      <c r="D549" s="30">
        <v>2368139</v>
      </c>
      <c r="E549" s="30">
        <v>0</v>
      </c>
      <c r="F549" s="30">
        <v>0</v>
      </c>
      <c r="G549" s="30">
        <f t="shared" si="8"/>
        <v>0</v>
      </c>
      <c r="H549" s="28" t="s">
        <v>30</v>
      </c>
    </row>
    <row r="550" spans="1:1024" ht="15" x14ac:dyDescent="0.2">
      <c r="A550" s="114" t="s">
        <v>1504</v>
      </c>
      <c r="B550" s="28" t="s">
        <v>1505</v>
      </c>
      <c r="C550" s="31" t="s">
        <v>585</v>
      </c>
      <c r="D550" s="30">
        <v>131500</v>
      </c>
      <c r="E550" s="30">
        <v>0</v>
      </c>
      <c r="F550" s="30">
        <v>0</v>
      </c>
      <c r="G550" s="30">
        <f t="shared" si="8"/>
        <v>0</v>
      </c>
      <c r="H550" s="28" t="s">
        <v>30</v>
      </c>
    </row>
    <row r="551" spans="1:1024" ht="15" x14ac:dyDescent="0.2">
      <c r="A551" s="114" t="s">
        <v>1506</v>
      </c>
      <c r="B551" s="28" t="s">
        <v>1507</v>
      </c>
      <c r="C551" s="31" t="s">
        <v>207</v>
      </c>
      <c r="D551" s="30">
        <v>252273</v>
      </c>
      <c r="E551" s="30">
        <v>0</v>
      </c>
      <c r="F551" s="30">
        <v>0</v>
      </c>
      <c r="G551" s="30">
        <f t="shared" si="8"/>
        <v>0</v>
      </c>
      <c r="H551" s="28" t="s">
        <v>30</v>
      </c>
    </row>
    <row r="552" spans="1:1024" ht="15" x14ac:dyDescent="0.2">
      <c r="A552" s="114" t="s">
        <v>1508</v>
      </c>
      <c r="B552" s="28" t="s">
        <v>1509</v>
      </c>
      <c r="C552" s="31" t="s">
        <v>74</v>
      </c>
      <c r="D552" s="30">
        <v>1809034</v>
      </c>
      <c r="E552" s="30">
        <v>0</v>
      </c>
      <c r="F552" s="30">
        <v>0</v>
      </c>
      <c r="G552" s="30">
        <f t="shared" si="8"/>
        <v>0</v>
      </c>
      <c r="H552" s="28" t="s">
        <v>30</v>
      </c>
    </row>
    <row r="553" spans="1:1024" ht="15" x14ac:dyDescent="0.2">
      <c r="A553" s="114" t="s">
        <v>1510</v>
      </c>
      <c r="B553" s="72" t="s">
        <v>1511</v>
      </c>
      <c r="C553" s="117" t="s">
        <v>45</v>
      </c>
      <c r="D553" s="86">
        <v>4092459</v>
      </c>
      <c r="E553" s="30">
        <v>0</v>
      </c>
      <c r="F553" s="86">
        <v>0</v>
      </c>
      <c r="G553" s="86">
        <f t="shared" si="8"/>
        <v>0</v>
      </c>
      <c r="H553" s="72" t="s">
        <v>30</v>
      </c>
    </row>
    <row r="554" spans="1:1024" s="48" customFormat="1" ht="15" x14ac:dyDescent="0.2">
      <c r="A554" s="118" t="s">
        <v>1512</v>
      </c>
      <c r="B554" s="28" t="s">
        <v>1513</v>
      </c>
      <c r="C554" s="31" t="s">
        <v>254</v>
      </c>
      <c r="D554" s="30">
        <v>585375</v>
      </c>
      <c r="E554" s="30">
        <v>0</v>
      </c>
      <c r="F554" s="30">
        <v>0</v>
      </c>
      <c r="G554" s="30">
        <f t="shared" si="8"/>
        <v>0</v>
      </c>
      <c r="H554" s="28" t="s">
        <v>30</v>
      </c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  <c r="DI554" s="28"/>
      <c r="DJ554" s="28"/>
      <c r="DK554" s="28"/>
      <c r="DL554" s="28"/>
      <c r="DM554" s="28"/>
      <c r="DN554" s="28"/>
      <c r="DO554" s="28"/>
      <c r="DP554" s="28"/>
      <c r="DQ554" s="28"/>
      <c r="DR554" s="28"/>
      <c r="DS554" s="28"/>
      <c r="DT554" s="28"/>
      <c r="DU554" s="28"/>
      <c r="DV554" s="28"/>
      <c r="DW554" s="28"/>
      <c r="DX554" s="28"/>
      <c r="DY554" s="28"/>
      <c r="DZ554" s="28"/>
      <c r="EA554" s="28"/>
      <c r="EB554" s="28"/>
      <c r="EC554" s="28"/>
      <c r="ED554" s="28"/>
      <c r="EE554" s="28"/>
      <c r="EF554" s="28"/>
      <c r="EG554" s="28"/>
      <c r="EH554" s="28"/>
      <c r="EI554" s="28"/>
      <c r="EJ554" s="28"/>
      <c r="EK554" s="28"/>
      <c r="EL554" s="28"/>
      <c r="EM554" s="28"/>
      <c r="EN554" s="28"/>
      <c r="EO554" s="28"/>
      <c r="EP554" s="28"/>
      <c r="EQ554" s="28"/>
      <c r="ER554" s="28"/>
      <c r="ES554" s="28"/>
      <c r="ET554" s="28"/>
      <c r="EU554" s="28"/>
      <c r="EV554" s="28"/>
      <c r="EW554" s="28"/>
      <c r="EX554" s="28"/>
      <c r="EY554" s="28"/>
      <c r="EZ554" s="28"/>
      <c r="FA554" s="28"/>
      <c r="FB554" s="28"/>
      <c r="FC554" s="28"/>
      <c r="FD554" s="28"/>
      <c r="FE554" s="28"/>
      <c r="FF554" s="28"/>
      <c r="FG554" s="28"/>
      <c r="FH554" s="28"/>
      <c r="FI554" s="28"/>
      <c r="FJ554" s="28"/>
      <c r="FK554" s="28"/>
      <c r="FL554" s="28"/>
      <c r="FM554" s="28"/>
      <c r="FN554" s="28"/>
      <c r="FO554" s="28"/>
      <c r="FP554" s="28"/>
      <c r="FQ554" s="28"/>
      <c r="FR554" s="28"/>
      <c r="FS554" s="28"/>
      <c r="FT554" s="28"/>
      <c r="FU554" s="28"/>
      <c r="FV554" s="28"/>
      <c r="FW554" s="28"/>
      <c r="FX554" s="28"/>
      <c r="FY554" s="28"/>
      <c r="FZ554" s="28"/>
      <c r="GA554" s="28"/>
      <c r="GB554" s="28"/>
      <c r="GC554" s="28"/>
      <c r="GD554" s="28"/>
      <c r="GE554" s="28"/>
      <c r="GF554" s="28"/>
      <c r="GG554" s="28"/>
      <c r="GH554" s="28"/>
      <c r="GI554" s="28"/>
      <c r="GJ554" s="28"/>
      <c r="GK554" s="28"/>
      <c r="GL554" s="28"/>
      <c r="GM554" s="28"/>
      <c r="GN554" s="28"/>
      <c r="GO554" s="28"/>
      <c r="GP554" s="28"/>
      <c r="GQ554" s="28"/>
      <c r="GR554" s="28"/>
      <c r="GS554" s="28"/>
      <c r="GT554" s="28"/>
      <c r="GU554" s="28"/>
      <c r="GV554" s="28"/>
      <c r="GW554" s="28"/>
      <c r="GX554" s="28"/>
      <c r="GY554" s="28"/>
      <c r="GZ554" s="28"/>
      <c r="HA554" s="28"/>
      <c r="HB554" s="28"/>
      <c r="HC554" s="28"/>
      <c r="HD554" s="28"/>
      <c r="HE554" s="28"/>
      <c r="HF554" s="28"/>
      <c r="HG554" s="28"/>
      <c r="HH554" s="28"/>
      <c r="HI554" s="28"/>
      <c r="HJ554" s="28"/>
      <c r="HK554" s="28"/>
      <c r="HL554" s="28"/>
      <c r="HM554" s="28"/>
      <c r="HN554" s="28"/>
      <c r="HO554" s="28"/>
      <c r="HP554" s="28"/>
      <c r="HQ554" s="28"/>
      <c r="HR554" s="28"/>
      <c r="HS554" s="28"/>
      <c r="HT554" s="28"/>
      <c r="HU554" s="28"/>
      <c r="HV554" s="28"/>
      <c r="HW554" s="28"/>
      <c r="HX554" s="28"/>
      <c r="HY554" s="28"/>
      <c r="HZ554" s="28"/>
      <c r="IA554" s="28"/>
      <c r="IB554" s="28"/>
      <c r="IC554" s="28"/>
      <c r="ID554" s="28"/>
      <c r="IE554" s="28"/>
      <c r="IF554" s="28"/>
      <c r="IG554" s="28"/>
      <c r="IH554" s="28"/>
      <c r="II554" s="28"/>
      <c r="IJ554" s="28"/>
      <c r="IK554" s="28"/>
      <c r="IL554" s="28"/>
      <c r="IM554" s="28"/>
      <c r="IN554" s="28"/>
      <c r="IO554" s="28"/>
      <c r="IP554" s="28"/>
      <c r="IQ554" s="28"/>
      <c r="IR554" s="28"/>
      <c r="IS554" s="28"/>
      <c r="IT554" s="28"/>
      <c r="IU554" s="28"/>
      <c r="IV554" s="28"/>
      <c r="IW554" s="28"/>
      <c r="IX554" s="28"/>
      <c r="IY554" s="28"/>
      <c r="IZ554" s="28"/>
      <c r="JA554" s="28"/>
      <c r="JB554" s="28"/>
      <c r="JC554" s="28"/>
      <c r="JD554" s="28"/>
      <c r="JE554" s="28"/>
      <c r="JF554" s="28"/>
      <c r="JG554" s="28"/>
      <c r="JH554" s="28"/>
      <c r="JI554" s="28"/>
      <c r="JJ554" s="28"/>
      <c r="JK554" s="28"/>
      <c r="JL554" s="28"/>
      <c r="JM554" s="28"/>
      <c r="JN554" s="28"/>
      <c r="JO554" s="28"/>
      <c r="JP554" s="28"/>
      <c r="JQ554" s="28"/>
      <c r="JR554" s="28"/>
      <c r="JS554" s="28"/>
      <c r="JT554" s="28"/>
      <c r="JU554" s="28"/>
      <c r="JV554" s="28"/>
      <c r="JW554" s="28"/>
      <c r="JX554" s="28"/>
      <c r="JY554" s="28"/>
      <c r="JZ554" s="28"/>
      <c r="KA554" s="28"/>
      <c r="KB554" s="28"/>
      <c r="KC554" s="28"/>
      <c r="KD554" s="28"/>
      <c r="KE554" s="28"/>
      <c r="KF554" s="28"/>
      <c r="KG554" s="28"/>
      <c r="KH554" s="28"/>
      <c r="KI554" s="28"/>
      <c r="KJ554" s="28"/>
      <c r="KK554" s="28"/>
      <c r="KL554" s="28"/>
      <c r="KM554" s="28"/>
      <c r="KN554" s="28"/>
      <c r="KO554" s="28"/>
      <c r="KP554" s="28"/>
      <c r="KQ554" s="28"/>
      <c r="KR554" s="28"/>
      <c r="KS554" s="28"/>
      <c r="KT554" s="28"/>
      <c r="KU554" s="28"/>
      <c r="KV554" s="28"/>
      <c r="KW554" s="28"/>
      <c r="KX554" s="28"/>
      <c r="KY554" s="28"/>
      <c r="KZ554" s="28"/>
      <c r="LA554" s="28"/>
      <c r="LB554" s="28"/>
      <c r="LC554" s="28"/>
      <c r="LD554" s="28"/>
      <c r="LE554" s="28"/>
      <c r="LF554" s="28"/>
      <c r="LG554" s="28"/>
      <c r="LH554" s="28"/>
      <c r="LI554" s="28"/>
      <c r="LJ554" s="28"/>
      <c r="LK554" s="28"/>
      <c r="LL554" s="28"/>
      <c r="LM554" s="28"/>
      <c r="LN554" s="28"/>
      <c r="LO554" s="28"/>
      <c r="LP554" s="28"/>
      <c r="LQ554" s="28"/>
      <c r="LR554" s="28"/>
      <c r="LS554" s="28"/>
      <c r="LT554" s="28"/>
      <c r="LU554" s="28"/>
      <c r="LV554" s="28"/>
      <c r="LW554" s="28"/>
      <c r="LX554" s="28"/>
      <c r="LY554" s="28"/>
      <c r="LZ554" s="28"/>
      <c r="MA554" s="28"/>
      <c r="MB554" s="28"/>
      <c r="MC554" s="28"/>
      <c r="MD554" s="28"/>
      <c r="ME554" s="28"/>
      <c r="MF554" s="28"/>
      <c r="MG554" s="28"/>
      <c r="MH554" s="28"/>
      <c r="MI554" s="28"/>
      <c r="MJ554" s="28"/>
      <c r="MK554" s="28"/>
      <c r="ML554" s="28"/>
      <c r="MM554" s="28"/>
      <c r="MN554" s="28"/>
      <c r="MO554" s="28"/>
      <c r="MP554" s="28"/>
      <c r="MQ554" s="28"/>
      <c r="MR554" s="28"/>
      <c r="MS554" s="28"/>
      <c r="MT554" s="28"/>
      <c r="MU554" s="28"/>
      <c r="MV554" s="28"/>
      <c r="MW554" s="28"/>
      <c r="MX554" s="28"/>
      <c r="MY554" s="28"/>
      <c r="MZ554" s="28"/>
      <c r="NA554" s="28"/>
      <c r="NB554" s="28"/>
      <c r="NC554" s="28"/>
      <c r="ND554" s="28"/>
      <c r="NE554" s="28"/>
      <c r="NF554" s="28"/>
      <c r="NG554" s="28"/>
      <c r="NH554" s="28"/>
      <c r="NI554" s="28"/>
      <c r="NJ554" s="28"/>
      <c r="NK554" s="28"/>
      <c r="NL554" s="28"/>
      <c r="NM554" s="28"/>
      <c r="NN554" s="28"/>
      <c r="NO554" s="28"/>
      <c r="NP554" s="28"/>
      <c r="NQ554" s="28"/>
      <c r="NR554" s="28"/>
      <c r="NS554" s="28"/>
      <c r="NT554" s="28"/>
      <c r="NU554" s="28"/>
      <c r="NV554" s="28"/>
      <c r="NW554" s="28"/>
      <c r="NX554" s="28"/>
      <c r="NY554" s="28"/>
      <c r="NZ554" s="28"/>
      <c r="OA554" s="28"/>
      <c r="OB554" s="28"/>
      <c r="OC554" s="28"/>
      <c r="OD554" s="28"/>
      <c r="OE554" s="28"/>
      <c r="OF554" s="28"/>
      <c r="OG554" s="28"/>
      <c r="OH554" s="28"/>
      <c r="OI554" s="28"/>
      <c r="OJ554" s="28"/>
      <c r="OK554" s="28"/>
      <c r="OL554" s="28"/>
      <c r="OM554" s="28"/>
      <c r="ON554" s="28"/>
      <c r="OO554" s="28"/>
      <c r="OP554" s="28"/>
      <c r="OQ554" s="28"/>
      <c r="OR554" s="28"/>
      <c r="OS554" s="28"/>
      <c r="OT554" s="28"/>
      <c r="OU554" s="28"/>
      <c r="OV554" s="28"/>
      <c r="OW554" s="28"/>
      <c r="OX554" s="28"/>
      <c r="OY554" s="28"/>
      <c r="OZ554" s="28"/>
      <c r="PA554" s="28"/>
      <c r="PB554" s="28"/>
      <c r="PC554" s="28"/>
      <c r="PD554" s="28"/>
      <c r="PE554" s="28"/>
      <c r="PF554" s="28"/>
      <c r="PG554" s="28"/>
      <c r="PH554" s="28"/>
      <c r="PI554" s="28"/>
      <c r="PJ554" s="28"/>
      <c r="PK554" s="28"/>
      <c r="PL554" s="28"/>
      <c r="PM554" s="28"/>
      <c r="PN554" s="28"/>
      <c r="PO554" s="28"/>
      <c r="PP554" s="28"/>
      <c r="PQ554" s="28"/>
      <c r="PR554" s="28"/>
      <c r="PS554" s="28"/>
      <c r="PT554" s="28"/>
      <c r="PU554" s="28"/>
      <c r="PV554" s="28"/>
      <c r="PW554" s="28"/>
      <c r="PX554" s="28"/>
      <c r="PY554" s="28"/>
      <c r="PZ554" s="28"/>
      <c r="QA554" s="28"/>
      <c r="QB554" s="28"/>
      <c r="QC554" s="28"/>
      <c r="QD554" s="28"/>
      <c r="QE554" s="28"/>
      <c r="QF554" s="28"/>
      <c r="QG554" s="28"/>
      <c r="QH554" s="28"/>
      <c r="QI554" s="28"/>
      <c r="QJ554" s="28"/>
      <c r="QK554" s="28"/>
      <c r="QL554" s="28"/>
      <c r="QM554" s="28"/>
      <c r="QN554" s="28"/>
      <c r="QO554" s="28"/>
      <c r="QP554" s="28"/>
      <c r="QQ554" s="28"/>
      <c r="QR554" s="28"/>
      <c r="QS554" s="28"/>
      <c r="QT554" s="28"/>
      <c r="QU554" s="28"/>
      <c r="QV554" s="28"/>
      <c r="QW554" s="28"/>
      <c r="QX554" s="28"/>
      <c r="QY554" s="28"/>
      <c r="QZ554" s="28"/>
      <c r="RA554" s="28"/>
      <c r="RB554" s="28"/>
      <c r="RC554" s="28"/>
      <c r="RD554" s="28"/>
      <c r="RE554" s="28"/>
      <c r="RF554" s="28"/>
      <c r="RG554" s="28"/>
      <c r="RH554" s="28"/>
      <c r="RI554" s="28"/>
      <c r="RJ554" s="28"/>
      <c r="RK554" s="28"/>
      <c r="RL554" s="28"/>
      <c r="RM554" s="28"/>
      <c r="RN554" s="28"/>
      <c r="RO554" s="28"/>
      <c r="RP554" s="28"/>
      <c r="RQ554" s="28"/>
      <c r="RR554" s="28"/>
      <c r="RS554" s="28"/>
      <c r="RT554" s="28"/>
      <c r="RU554" s="28"/>
      <c r="RV554" s="28"/>
      <c r="RW554" s="28"/>
      <c r="RX554" s="28"/>
      <c r="RY554" s="28"/>
      <c r="RZ554" s="28"/>
      <c r="SA554" s="28"/>
      <c r="SB554" s="28"/>
      <c r="SC554" s="28"/>
      <c r="SD554" s="28"/>
      <c r="SE554" s="28"/>
      <c r="SF554" s="28"/>
      <c r="SG554" s="28"/>
      <c r="SH554" s="28"/>
      <c r="SI554" s="28"/>
      <c r="SJ554" s="28"/>
      <c r="SK554" s="28"/>
      <c r="SL554" s="28"/>
      <c r="SM554" s="28"/>
      <c r="SN554" s="28"/>
      <c r="SO554" s="28"/>
      <c r="SP554" s="28"/>
      <c r="SQ554" s="28"/>
      <c r="SR554" s="28"/>
      <c r="SS554" s="28"/>
      <c r="ST554" s="28"/>
      <c r="SU554" s="28"/>
      <c r="SV554" s="28"/>
      <c r="SW554" s="28"/>
      <c r="SX554" s="28"/>
      <c r="SY554" s="28"/>
      <c r="SZ554" s="28"/>
      <c r="TA554" s="28"/>
      <c r="TB554" s="28"/>
      <c r="TC554" s="28"/>
      <c r="TD554" s="28"/>
      <c r="TE554" s="28"/>
      <c r="TF554" s="28"/>
      <c r="TG554" s="28"/>
      <c r="TH554" s="28"/>
      <c r="TI554" s="28"/>
      <c r="TJ554" s="28"/>
      <c r="TK554" s="28"/>
      <c r="TL554" s="28"/>
      <c r="TM554" s="28"/>
      <c r="TN554" s="28"/>
      <c r="TO554" s="28"/>
      <c r="TP554" s="28"/>
      <c r="TQ554" s="28"/>
      <c r="TR554" s="28"/>
      <c r="TS554" s="28"/>
      <c r="TT554" s="28"/>
      <c r="TU554" s="28"/>
      <c r="TV554" s="28"/>
      <c r="TW554" s="28"/>
      <c r="TX554" s="28"/>
      <c r="TY554" s="28"/>
      <c r="TZ554" s="28"/>
      <c r="UA554" s="28"/>
      <c r="UB554" s="28"/>
      <c r="UC554" s="28"/>
      <c r="UD554" s="28"/>
      <c r="UE554" s="28"/>
      <c r="UF554" s="28"/>
      <c r="UG554" s="28"/>
      <c r="UH554" s="28"/>
      <c r="UI554" s="28"/>
      <c r="UJ554" s="28"/>
      <c r="UK554" s="28"/>
      <c r="UL554" s="28"/>
      <c r="UM554" s="28"/>
      <c r="UN554" s="28"/>
      <c r="UO554" s="28"/>
      <c r="UP554" s="28"/>
      <c r="UQ554" s="28"/>
      <c r="UR554" s="28"/>
      <c r="US554" s="28"/>
      <c r="UT554" s="28"/>
      <c r="UU554" s="28"/>
      <c r="UV554" s="28"/>
      <c r="UW554" s="28"/>
      <c r="UX554" s="28"/>
      <c r="UY554" s="28"/>
      <c r="UZ554" s="28"/>
      <c r="VA554" s="28"/>
      <c r="VB554" s="28"/>
      <c r="VC554" s="28"/>
      <c r="VD554" s="28"/>
      <c r="VE554" s="28"/>
      <c r="VF554" s="28"/>
      <c r="VG554" s="28"/>
      <c r="VH554" s="28"/>
      <c r="VI554" s="28"/>
      <c r="VJ554" s="28"/>
      <c r="VK554" s="28"/>
      <c r="VL554" s="28"/>
      <c r="VM554" s="28"/>
      <c r="VN554" s="28"/>
      <c r="VO554" s="28"/>
      <c r="VP554" s="28"/>
      <c r="VQ554" s="28"/>
      <c r="VR554" s="28"/>
      <c r="VS554" s="28"/>
      <c r="VT554" s="28"/>
      <c r="VU554" s="28"/>
      <c r="VV554" s="28"/>
      <c r="VW554" s="28"/>
      <c r="VX554" s="28"/>
      <c r="VY554" s="28"/>
      <c r="VZ554" s="28"/>
      <c r="WA554" s="28"/>
      <c r="WB554" s="28"/>
      <c r="WC554" s="28"/>
      <c r="WD554" s="28"/>
      <c r="WE554" s="28"/>
      <c r="WF554" s="28"/>
      <c r="WG554" s="28"/>
      <c r="WH554" s="28"/>
      <c r="WI554" s="28"/>
      <c r="WJ554" s="28"/>
      <c r="WK554" s="28"/>
      <c r="WL554" s="28"/>
      <c r="WM554" s="28"/>
      <c r="WN554" s="28"/>
      <c r="WO554" s="28"/>
      <c r="WP554" s="28"/>
      <c r="WQ554" s="28"/>
      <c r="WR554" s="28"/>
      <c r="WS554" s="28"/>
      <c r="WT554" s="28"/>
      <c r="WU554" s="28"/>
      <c r="WV554" s="28"/>
      <c r="WW554" s="28"/>
      <c r="WX554" s="28"/>
      <c r="WY554" s="28"/>
      <c r="WZ554" s="28"/>
      <c r="XA554" s="28"/>
      <c r="XB554" s="28"/>
      <c r="XC554" s="28"/>
      <c r="XD554" s="28"/>
      <c r="XE554" s="28"/>
      <c r="XF554" s="28"/>
      <c r="XG554" s="28"/>
      <c r="XH554" s="28"/>
      <c r="XI554" s="28"/>
      <c r="XJ554" s="28"/>
      <c r="XK554" s="28"/>
      <c r="XL554" s="28"/>
      <c r="XM554" s="28"/>
      <c r="XN554" s="28"/>
      <c r="XO554" s="28"/>
      <c r="XP554" s="28"/>
      <c r="XQ554" s="28"/>
      <c r="XR554" s="28"/>
      <c r="XS554" s="28"/>
      <c r="XT554" s="28"/>
      <c r="XU554" s="28"/>
      <c r="XV554" s="28"/>
      <c r="XW554" s="28"/>
      <c r="XX554" s="28"/>
      <c r="XY554" s="28"/>
      <c r="XZ554" s="28"/>
      <c r="YA554" s="28"/>
      <c r="YB554" s="28"/>
      <c r="YC554" s="28"/>
      <c r="YD554" s="28"/>
      <c r="YE554" s="28"/>
      <c r="YF554" s="28"/>
      <c r="YG554" s="28"/>
      <c r="YH554" s="28"/>
      <c r="YI554" s="28"/>
      <c r="YJ554" s="28"/>
      <c r="YK554" s="28"/>
      <c r="YL554" s="28"/>
      <c r="YM554" s="28"/>
      <c r="YN554" s="28"/>
      <c r="YO554" s="28"/>
      <c r="YP554" s="28"/>
      <c r="YQ554" s="28"/>
      <c r="YR554" s="28"/>
      <c r="YS554" s="28"/>
      <c r="YT554" s="28"/>
      <c r="YU554" s="28"/>
      <c r="YV554" s="28"/>
      <c r="YW554" s="28"/>
      <c r="YX554" s="28"/>
      <c r="YY554" s="28"/>
      <c r="YZ554" s="28"/>
      <c r="ZA554" s="28"/>
      <c r="ZB554" s="28"/>
      <c r="ZC554" s="28"/>
      <c r="ZD554" s="28"/>
      <c r="ZE554" s="28"/>
      <c r="ZF554" s="28"/>
      <c r="ZG554" s="28"/>
      <c r="ZH554" s="28"/>
      <c r="ZI554" s="28"/>
      <c r="ZJ554" s="28"/>
      <c r="ZK554" s="28"/>
      <c r="ZL554" s="28"/>
      <c r="ZM554" s="28"/>
      <c r="ZN554" s="28"/>
      <c r="ZO554" s="28"/>
      <c r="ZP554" s="28"/>
      <c r="ZQ554" s="28"/>
      <c r="ZR554" s="28"/>
      <c r="ZS554" s="28"/>
      <c r="ZT554" s="28"/>
      <c r="ZU554" s="28"/>
      <c r="ZV554" s="28"/>
      <c r="ZW554" s="28"/>
      <c r="ZX554" s="28"/>
      <c r="ZY554" s="28"/>
      <c r="ZZ554" s="28"/>
      <c r="AAA554" s="28"/>
      <c r="AAB554" s="28"/>
      <c r="AAC554" s="28"/>
      <c r="AAD554" s="28"/>
      <c r="AAE554" s="28"/>
      <c r="AAF554" s="28"/>
      <c r="AAG554" s="28"/>
      <c r="AAH554" s="28"/>
      <c r="AAI554" s="28"/>
      <c r="AAJ554" s="28"/>
      <c r="AAK554" s="28"/>
      <c r="AAL554" s="28"/>
      <c r="AAM554" s="28"/>
      <c r="AAN554" s="28"/>
      <c r="AAO554" s="28"/>
      <c r="AAP554" s="28"/>
      <c r="AAQ554" s="28"/>
      <c r="AAR554" s="28"/>
      <c r="AAS554" s="28"/>
      <c r="AAT554" s="28"/>
      <c r="AAU554" s="28"/>
      <c r="AAV554" s="28"/>
      <c r="AAW554" s="28"/>
      <c r="AAX554" s="28"/>
      <c r="AAY554" s="28"/>
      <c r="AAZ554" s="28"/>
      <c r="ABA554" s="28"/>
      <c r="ABB554" s="28"/>
      <c r="ABC554" s="28"/>
      <c r="ABD554" s="28"/>
      <c r="ABE554" s="28"/>
      <c r="ABF554" s="28"/>
      <c r="ABG554" s="28"/>
      <c r="ABH554" s="28"/>
      <c r="ABI554" s="28"/>
      <c r="ABJ554" s="28"/>
      <c r="ABK554" s="28"/>
      <c r="ABL554" s="28"/>
      <c r="ABM554" s="28"/>
      <c r="ABN554" s="28"/>
      <c r="ABO554" s="28"/>
      <c r="ABP554" s="28"/>
      <c r="ABQ554" s="28"/>
      <c r="ABR554" s="28"/>
      <c r="ABS554" s="28"/>
      <c r="ABT554" s="28"/>
      <c r="ABU554" s="28"/>
      <c r="ABV554" s="28"/>
      <c r="ABW554" s="28"/>
      <c r="ABX554" s="28"/>
      <c r="ABY554" s="28"/>
      <c r="ABZ554" s="28"/>
      <c r="ACA554" s="28"/>
      <c r="ACB554" s="28"/>
      <c r="ACC554" s="28"/>
      <c r="ACD554" s="28"/>
      <c r="ACE554" s="28"/>
      <c r="ACF554" s="28"/>
      <c r="ACG554" s="28"/>
      <c r="ACH554" s="28"/>
      <c r="ACI554" s="28"/>
      <c r="ACJ554" s="28"/>
      <c r="ACK554" s="28"/>
      <c r="ACL554" s="28"/>
      <c r="ACM554" s="28"/>
      <c r="ACN554" s="28"/>
      <c r="ACO554" s="28"/>
      <c r="ACP554" s="28"/>
      <c r="ACQ554" s="28"/>
      <c r="ACR554" s="28"/>
      <c r="ACS554" s="28"/>
      <c r="ACT554" s="28"/>
      <c r="ACU554" s="28"/>
      <c r="ACV554" s="28"/>
      <c r="ACW554" s="28"/>
      <c r="ACX554" s="28"/>
      <c r="ACY554" s="28"/>
      <c r="ACZ554" s="28"/>
      <c r="ADA554" s="28"/>
      <c r="ADB554" s="28"/>
      <c r="ADC554" s="28"/>
      <c r="ADD554" s="28"/>
      <c r="ADE554" s="28"/>
      <c r="ADF554" s="28"/>
      <c r="ADG554" s="28"/>
      <c r="ADH554" s="28"/>
      <c r="ADI554" s="28"/>
      <c r="ADJ554" s="28"/>
      <c r="ADK554" s="28"/>
      <c r="ADL554" s="28"/>
      <c r="ADM554" s="28"/>
      <c r="ADN554" s="28"/>
      <c r="ADO554" s="28"/>
      <c r="ADP554" s="28"/>
      <c r="ADQ554" s="28"/>
      <c r="ADR554" s="28"/>
      <c r="ADS554" s="28"/>
      <c r="ADT554" s="28"/>
      <c r="ADU554" s="28"/>
      <c r="ADV554" s="28"/>
      <c r="ADW554" s="28"/>
      <c r="ADX554" s="28"/>
      <c r="ADY554" s="28"/>
      <c r="ADZ554" s="28"/>
      <c r="AEA554" s="28"/>
      <c r="AEB554" s="28"/>
      <c r="AEC554" s="28"/>
      <c r="AED554" s="28"/>
      <c r="AEE554" s="28"/>
      <c r="AEF554" s="28"/>
      <c r="AEG554" s="28"/>
      <c r="AEH554" s="28"/>
      <c r="AEI554" s="28"/>
      <c r="AEJ554" s="28"/>
      <c r="AEK554" s="28"/>
      <c r="AEL554" s="28"/>
      <c r="AEM554" s="28"/>
      <c r="AEN554" s="28"/>
      <c r="AEO554" s="28"/>
      <c r="AEP554" s="28"/>
      <c r="AEQ554" s="28"/>
      <c r="AER554" s="28"/>
      <c r="AES554" s="28"/>
      <c r="AET554" s="28"/>
      <c r="AEU554" s="28"/>
      <c r="AEV554" s="28"/>
      <c r="AEW554" s="28"/>
      <c r="AEX554" s="28"/>
      <c r="AEY554" s="28"/>
      <c r="AEZ554" s="28"/>
      <c r="AFA554" s="28"/>
      <c r="AFB554" s="28"/>
      <c r="AFC554" s="28"/>
      <c r="AFD554" s="28"/>
      <c r="AFE554" s="28"/>
      <c r="AFF554" s="28"/>
      <c r="AFG554" s="28"/>
      <c r="AFH554" s="28"/>
      <c r="AFI554" s="28"/>
      <c r="AFJ554" s="28"/>
      <c r="AFK554" s="28"/>
      <c r="AFL554" s="28"/>
      <c r="AFM554" s="28"/>
      <c r="AFN554" s="28"/>
      <c r="AFO554" s="28"/>
      <c r="AFP554" s="28"/>
      <c r="AFQ554" s="28"/>
      <c r="AFR554" s="28"/>
      <c r="AFS554" s="28"/>
      <c r="AFT554" s="28"/>
      <c r="AFU554" s="28"/>
      <c r="AFV554" s="28"/>
      <c r="AFW554" s="28"/>
      <c r="AFX554" s="28"/>
      <c r="AFY554" s="28"/>
      <c r="AFZ554" s="28"/>
      <c r="AGA554" s="28"/>
      <c r="AGB554" s="28"/>
      <c r="AGC554" s="28"/>
      <c r="AGD554" s="28"/>
      <c r="AGE554" s="28"/>
      <c r="AGF554" s="28"/>
      <c r="AGG554" s="28"/>
      <c r="AGH554" s="28"/>
      <c r="AGI554" s="28"/>
      <c r="AGJ554" s="28"/>
      <c r="AGK554" s="28"/>
      <c r="AGL554" s="28"/>
      <c r="AGM554" s="28"/>
      <c r="AGN554" s="28"/>
      <c r="AGO554" s="28"/>
      <c r="AGP554" s="28"/>
      <c r="AGQ554" s="28"/>
      <c r="AGR554" s="28"/>
      <c r="AGS554" s="28"/>
      <c r="AGT554" s="28"/>
      <c r="AGU554" s="28"/>
      <c r="AGV554" s="28"/>
      <c r="AGW554" s="28"/>
      <c r="AGX554" s="28"/>
      <c r="AGY554" s="28"/>
      <c r="AGZ554" s="28"/>
      <c r="AHA554" s="28"/>
      <c r="AHB554" s="28"/>
      <c r="AHC554" s="28"/>
      <c r="AHD554" s="28"/>
      <c r="AHE554" s="28"/>
      <c r="AHF554" s="28"/>
      <c r="AHG554" s="28"/>
      <c r="AHH554" s="28"/>
      <c r="AHI554" s="28"/>
      <c r="AHJ554" s="28"/>
      <c r="AHK554" s="28"/>
      <c r="AHL554" s="28"/>
      <c r="AHM554" s="28"/>
      <c r="AHN554" s="28"/>
      <c r="AHO554" s="28"/>
      <c r="AHP554" s="28"/>
      <c r="AHQ554" s="28"/>
      <c r="AHR554" s="28"/>
      <c r="AHS554" s="28"/>
      <c r="AHT554" s="28"/>
      <c r="AHU554" s="28"/>
      <c r="AHV554" s="28"/>
      <c r="AHW554" s="28"/>
      <c r="AHX554" s="28"/>
      <c r="AHY554" s="28"/>
      <c r="AHZ554" s="28"/>
      <c r="AIA554" s="28"/>
      <c r="AIB554" s="28"/>
      <c r="AIC554" s="28"/>
      <c r="AID554" s="28"/>
      <c r="AIE554" s="28"/>
      <c r="AIF554" s="28"/>
      <c r="AIG554" s="28"/>
      <c r="AIH554" s="28"/>
      <c r="AII554" s="28"/>
      <c r="AIJ554" s="28"/>
      <c r="AIK554" s="28"/>
      <c r="AIL554" s="28"/>
      <c r="AIM554" s="28"/>
      <c r="AIN554" s="28"/>
      <c r="AIO554" s="28"/>
      <c r="AIP554" s="28"/>
      <c r="AIQ554" s="28"/>
      <c r="AIR554" s="28"/>
      <c r="AIS554" s="28"/>
      <c r="AIT554" s="28"/>
      <c r="AIU554" s="28"/>
      <c r="AIV554" s="28"/>
      <c r="AIW554" s="28"/>
      <c r="AIX554" s="28"/>
      <c r="AIY554" s="28"/>
      <c r="AIZ554" s="28"/>
      <c r="AJA554" s="28"/>
      <c r="AJB554" s="28"/>
      <c r="AJC554" s="28"/>
      <c r="AJD554" s="28"/>
      <c r="AJE554" s="28"/>
      <c r="AJF554" s="28"/>
      <c r="AJG554" s="28"/>
      <c r="AJH554" s="28"/>
      <c r="AJI554" s="28"/>
      <c r="AJJ554" s="28"/>
      <c r="AJK554" s="28"/>
      <c r="AJL554" s="28"/>
      <c r="AJM554" s="28"/>
      <c r="AJN554" s="28"/>
      <c r="AJO554" s="28"/>
      <c r="AJP554" s="28"/>
      <c r="AJQ554" s="28"/>
      <c r="AJR554" s="28"/>
      <c r="AJS554" s="28"/>
      <c r="AJT554" s="28"/>
      <c r="AJU554" s="28"/>
      <c r="AJV554" s="28"/>
      <c r="AJW554" s="28"/>
      <c r="AJX554" s="28"/>
      <c r="AJY554" s="28"/>
      <c r="AJZ554" s="28"/>
      <c r="AKA554" s="28"/>
      <c r="AKB554" s="28"/>
      <c r="AKC554" s="28"/>
      <c r="AKD554" s="28"/>
      <c r="AKE554" s="28"/>
      <c r="AKF554" s="28"/>
      <c r="AKG554" s="28"/>
      <c r="AKH554" s="28"/>
      <c r="AKI554" s="28"/>
      <c r="AKJ554" s="28"/>
      <c r="AKK554" s="28"/>
      <c r="AKL554" s="28"/>
      <c r="AKM554" s="28"/>
      <c r="AKN554" s="28"/>
      <c r="AKO554" s="28"/>
      <c r="AKP554" s="28"/>
      <c r="AKQ554" s="28"/>
      <c r="AKR554" s="28"/>
      <c r="AKS554" s="28"/>
      <c r="AKT554" s="28"/>
      <c r="AKU554" s="28"/>
      <c r="AKV554" s="28"/>
      <c r="AKW554" s="28"/>
      <c r="AKX554" s="28"/>
      <c r="AKY554" s="28"/>
      <c r="AKZ554" s="28"/>
      <c r="ALA554" s="28"/>
      <c r="ALB554" s="28"/>
      <c r="ALC554" s="28"/>
      <c r="ALD554" s="28"/>
      <c r="ALE554" s="28"/>
      <c r="ALF554" s="28"/>
      <c r="ALG554" s="28"/>
      <c r="ALH554" s="28"/>
      <c r="ALI554" s="28"/>
      <c r="ALJ554" s="28"/>
      <c r="ALK554" s="28"/>
      <c r="ALL554" s="28"/>
      <c r="ALM554" s="28"/>
      <c r="ALN554" s="28"/>
      <c r="ALO554" s="28"/>
      <c r="ALP554" s="28"/>
      <c r="ALQ554" s="28"/>
      <c r="ALR554" s="28"/>
      <c r="ALS554" s="28"/>
      <c r="ALT554" s="28"/>
      <c r="ALU554" s="28"/>
      <c r="ALV554" s="28"/>
      <c r="ALW554" s="28"/>
      <c r="ALX554" s="28"/>
      <c r="ALY554" s="28"/>
      <c r="ALZ554" s="28"/>
      <c r="AMA554" s="28"/>
      <c r="AMB554" s="28"/>
      <c r="AMC554" s="28"/>
      <c r="AMD554" s="28"/>
      <c r="AME554" s="28"/>
      <c r="AMF554" s="28"/>
      <c r="AMG554" s="28"/>
      <c r="AMH554" s="28"/>
      <c r="AMI554" s="28"/>
      <c r="AMJ554" s="28"/>
    </row>
    <row r="555" spans="1:1024" ht="15" x14ac:dyDescent="0.2">
      <c r="A555" s="114"/>
      <c r="C555" s="84"/>
      <c r="D555" s="1"/>
      <c r="E555" s="1"/>
      <c r="F555" s="1"/>
      <c r="G555" s="1"/>
    </row>
    <row r="556" spans="1:1024" x14ac:dyDescent="0.2">
      <c r="A556" s="35"/>
      <c r="C556" s="84"/>
      <c r="D556" s="1"/>
      <c r="E556" s="1"/>
      <c r="F556" s="1"/>
      <c r="G556" s="1"/>
    </row>
    <row r="557" spans="1:1024" x14ac:dyDescent="0.2">
      <c r="A557" s="35"/>
      <c r="C557" s="84"/>
      <c r="D557" s="1"/>
      <c r="E557" s="1"/>
      <c r="F557" s="1"/>
      <c r="G557" s="1"/>
    </row>
    <row r="558" spans="1:1024" x14ac:dyDescent="0.2">
      <c r="A558" s="35"/>
      <c r="C558" s="84"/>
      <c r="D558" s="1"/>
      <c r="E558" s="1"/>
      <c r="F558" s="1"/>
      <c r="G558" s="1"/>
    </row>
    <row r="559" spans="1:1024" x14ac:dyDescent="0.2">
      <c r="A559" s="35"/>
      <c r="C559" s="84"/>
      <c r="D559" s="1"/>
      <c r="E559" s="1"/>
      <c r="F559" s="1"/>
      <c r="G559" s="1"/>
    </row>
    <row r="560" spans="1:1024" x14ac:dyDescent="0.2">
      <c r="A560" s="35"/>
      <c r="C560" s="84"/>
      <c r="D560" s="1"/>
      <c r="E560" s="1"/>
      <c r="F560" s="1"/>
      <c r="G560" s="1"/>
    </row>
    <row r="561" spans="1:7" x14ac:dyDescent="0.2">
      <c r="A561" s="35"/>
      <c r="C561" s="84"/>
      <c r="D561" s="1"/>
      <c r="E561" s="1"/>
      <c r="F561" s="1"/>
      <c r="G561" s="1"/>
    </row>
    <row r="562" spans="1:7" x14ac:dyDescent="0.2">
      <c r="A562" s="35"/>
      <c r="C562" s="84"/>
      <c r="D562" s="1"/>
      <c r="E562" s="1"/>
      <c r="F562" s="1"/>
      <c r="G562" s="1"/>
    </row>
    <row r="563" spans="1:7" x14ac:dyDescent="0.2">
      <c r="A563" s="35"/>
      <c r="C563" s="84"/>
      <c r="D563" s="1"/>
      <c r="E563" s="1"/>
      <c r="F563" s="1"/>
      <c r="G563" s="1"/>
    </row>
    <row r="564" spans="1:7" x14ac:dyDescent="0.2">
      <c r="A564" s="35"/>
      <c r="C564" s="84"/>
      <c r="D564" s="1"/>
      <c r="E564" s="1"/>
      <c r="F564" s="1"/>
      <c r="G564" s="1"/>
    </row>
    <row r="565" spans="1:7" x14ac:dyDescent="0.2">
      <c r="A565" s="35"/>
      <c r="C565" s="84"/>
      <c r="D565" s="1"/>
      <c r="E565" s="1"/>
      <c r="F565" s="1"/>
      <c r="G565" s="1"/>
    </row>
    <row r="566" spans="1:7" x14ac:dyDescent="0.2">
      <c r="A566" s="58"/>
      <c r="C566" s="84"/>
    </row>
    <row r="567" spans="1:7" x14ac:dyDescent="0.2">
      <c r="A567" s="58"/>
      <c r="C567" s="84"/>
    </row>
    <row r="568" spans="1:7" x14ac:dyDescent="0.2">
      <c r="A568" s="58"/>
      <c r="C568" s="84"/>
    </row>
    <row r="569" spans="1:7" x14ac:dyDescent="0.2">
      <c r="A569" s="58"/>
      <c r="C569" s="84"/>
    </row>
    <row r="570" spans="1:7" x14ac:dyDescent="0.2">
      <c r="A570" s="58"/>
      <c r="C570" s="84"/>
    </row>
    <row r="571" spans="1:7" x14ac:dyDescent="0.2">
      <c r="A571" s="58"/>
      <c r="C571" s="84"/>
    </row>
    <row r="572" spans="1:7" x14ac:dyDescent="0.2">
      <c r="A572" s="58"/>
      <c r="C572" s="84"/>
    </row>
    <row r="573" spans="1:7" x14ac:dyDescent="0.2">
      <c r="A573" s="58"/>
      <c r="C573" s="84"/>
    </row>
    <row r="574" spans="1:7" x14ac:dyDescent="0.2">
      <c r="A574" s="58"/>
      <c r="C574" s="84"/>
    </row>
    <row r="575" spans="1:7" x14ac:dyDescent="0.2">
      <c r="A575" s="58"/>
      <c r="C575" s="84"/>
    </row>
    <row r="576" spans="1:7" x14ac:dyDescent="0.2">
      <c r="A576" s="58"/>
      <c r="C576" s="84"/>
    </row>
    <row r="577" spans="1:3" x14ac:dyDescent="0.2">
      <c r="A577" s="58"/>
      <c r="C577" s="84"/>
    </row>
    <row r="578" spans="1:3" x14ac:dyDescent="0.2">
      <c r="A578" s="58"/>
      <c r="C578" s="84"/>
    </row>
    <row r="579" spans="1:3" x14ac:dyDescent="0.2">
      <c r="A579" s="58"/>
      <c r="C579" s="84"/>
    </row>
    <row r="580" spans="1:3" x14ac:dyDescent="0.2">
      <c r="A580" s="58"/>
      <c r="C580" s="84"/>
    </row>
    <row r="581" spans="1:3" x14ac:dyDescent="0.2">
      <c r="A581" s="58"/>
      <c r="C581" s="84"/>
    </row>
    <row r="582" spans="1:3" x14ac:dyDescent="0.2">
      <c r="A582" s="58"/>
      <c r="C582" s="84"/>
    </row>
    <row r="583" spans="1:3" x14ac:dyDescent="0.2">
      <c r="A583" s="58"/>
      <c r="C583" s="84"/>
    </row>
    <row r="584" spans="1:3" x14ac:dyDescent="0.2">
      <c r="A584" s="58"/>
      <c r="C584" s="84"/>
    </row>
    <row r="585" spans="1:3" x14ac:dyDescent="0.2">
      <c r="A585" s="58"/>
      <c r="C585" s="84"/>
    </row>
    <row r="586" spans="1:3" x14ac:dyDescent="0.2">
      <c r="A586" s="58"/>
      <c r="C586" s="84"/>
    </row>
    <row r="587" spans="1:3" x14ac:dyDescent="0.2">
      <c r="A587" s="58"/>
      <c r="C587" s="84"/>
    </row>
    <row r="588" spans="1:3" x14ac:dyDescent="0.2">
      <c r="A588" s="58"/>
      <c r="C588" s="84"/>
    </row>
    <row r="589" spans="1:3" x14ac:dyDescent="0.2">
      <c r="A589" s="58"/>
      <c r="C589" s="84"/>
    </row>
    <row r="590" spans="1:3" x14ac:dyDescent="0.2">
      <c r="A590" s="58"/>
      <c r="C590" s="84"/>
    </row>
    <row r="591" spans="1:3" x14ac:dyDescent="0.2">
      <c r="A591" s="58"/>
      <c r="C591" s="84"/>
    </row>
    <row r="592" spans="1:3" x14ac:dyDescent="0.2">
      <c r="A592" s="58"/>
      <c r="C592" s="84"/>
    </row>
    <row r="593" spans="1:3" x14ac:dyDescent="0.2">
      <c r="A593" s="58"/>
      <c r="C593" s="84"/>
    </row>
    <row r="594" spans="1:3" x14ac:dyDescent="0.2">
      <c r="A594" s="58"/>
      <c r="C594" s="84"/>
    </row>
    <row r="595" spans="1:3" x14ac:dyDescent="0.2">
      <c r="A595" s="58"/>
      <c r="C595" s="84"/>
    </row>
    <row r="596" spans="1:3" x14ac:dyDescent="0.2">
      <c r="C596" s="84"/>
    </row>
    <row r="597" spans="1:3" x14ac:dyDescent="0.2">
      <c r="C597" s="84"/>
    </row>
    <row r="598" spans="1:3" x14ac:dyDescent="0.2">
      <c r="C598" s="84"/>
    </row>
    <row r="599" spans="1:3" x14ac:dyDescent="0.2">
      <c r="C599" s="84"/>
    </row>
    <row r="600" spans="1:3" x14ac:dyDescent="0.2">
      <c r="C600" s="84"/>
    </row>
  </sheetData>
  <autoFilter ref="A9:H554" xr:uid="{D1CB6E74-9578-4412-AF3A-6256840BB18C}"/>
  <conditionalFormatting sqref="A549">
    <cfRule type="duplicateValues" priority="9"/>
  </conditionalFormatting>
  <conditionalFormatting sqref="A378:A385">
    <cfRule type="duplicateValues" dxfId="4" priority="7"/>
  </conditionalFormatting>
  <conditionalFormatting sqref="A378:A385">
    <cfRule type="duplicateValues" dxfId="3" priority="8"/>
  </conditionalFormatting>
  <conditionalFormatting sqref="A10:A385">
    <cfRule type="duplicateValues" dxfId="2" priority="6"/>
  </conditionalFormatting>
  <conditionalFormatting sqref="A1:A1048576">
    <cfRule type="duplicateValues" dxfId="1" priority="1"/>
  </conditionalFormatting>
  <conditionalFormatting sqref="A386:A548">
    <cfRule type="duplicateValues" dxfId="0" priority="432"/>
  </conditionalFormatting>
  <conditionalFormatting sqref="A386:A548">
    <cfRule type="duplicateValues" priority="434"/>
  </conditionalFormatting>
  <pageMargins left="0.7" right="0.7" top="0.75" bottom="0.75" header="0.3" footer="0.51180555555555496"/>
  <pageSetup scale="55" firstPageNumber="0" fitToHeight="0" orientation="landscape" horizontalDpi="300" verticalDpi="300" r:id="rId1"/>
  <headerFooter>
    <oddHeader>&amp;C&amp;A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FB1C3831292E4A96CD81CECB020EC0" ma:contentTypeVersion="19" ma:contentTypeDescription="Create a new document." ma:contentTypeScope="" ma:versionID="c288bc42127732b42806c3ad72c203db">
  <xsd:schema xmlns:xsd="http://www.w3.org/2001/XMLSchema" xmlns:xs="http://www.w3.org/2001/XMLSchema" xmlns:p="http://schemas.microsoft.com/office/2006/metadata/properties" xmlns:ns2="92d3b7a5-8da5-4615-950f-0681d7046a28" xmlns:ns3="ae10bfff-b300-49a0-926c-3a71006b5d33" targetNamespace="http://schemas.microsoft.com/office/2006/metadata/properties" ma:root="true" ma:fieldsID="0d70a267b54e597b45ccc7e13c36067d" ns2:_="" ns3:_="">
    <xsd:import namespace="92d3b7a5-8da5-4615-950f-0681d7046a28"/>
    <xsd:import namespace="ae10bfff-b300-49a0-926c-3a71006b5d3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0bfff-b300-49a0-926c-3a71006b5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6F4E3E-4449-4CC9-9492-D8ADABA037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ae10bfff-b300-49a0-926c-3a71006b5d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4EF7D5-ED8C-47AA-9864-35B6D3CEBA2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C7F2251-BADF-440F-A2DF-32E4D4F7D3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AE3F931-0C9A-42F0-96A4-A4C1C66FB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DSH Qualification Summary</vt:lpstr>
      <vt:lpstr>MIUR Qualification Calculation</vt:lpstr>
      <vt:lpstr>MIUR Threshold Calculation </vt:lpstr>
      <vt:lpstr>LIUR Calculation</vt:lpstr>
      <vt:lpstr>Medicaid Days Qualification</vt:lpstr>
      <vt:lpstr>Medicaid Days Threshold Calc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Dovalina,Jose (HHSC)</dc:creator>
  <cp:keywords/>
  <dc:description/>
  <cp:lastModifiedBy>Dutcher,James (HHSC)</cp:lastModifiedBy>
  <cp:revision/>
  <dcterms:created xsi:type="dcterms:W3CDTF">2023-04-24T18:23:12Z</dcterms:created>
  <dcterms:modified xsi:type="dcterms:W3CDTF">2023-09-29T16:37:06Z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0x01010088542DE5AB3C1E4DB4E77568D09C09C3</vt:lpwstr>
  </property>
</Properties>
</file>