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E07FBA15-FBCA-4FA3-8D34-43C3D69BBDF1}" xr6:coauthVersionLast="47" xr6:coauthVersionMax="47" xr10:uidLastSave="{00000000-0000-0000-0000-000000000000}"/>
  <bookViews>
    <workbookView xWindow="-15915" yWindow="-2910" windowWidth="14970" windowHeight="12285" tabRatio="790" firstSheet="1" activeTab="1" xr2:uid="{932AD3A3-DF5E-4A4D-97FD-4A84EE29FC5B}"/>
  </bookViews>
  <sheets>
    <sheet name="Assumptions" sheetId="5" r:id="rId1"/>
    <sheet name="HARP Calculation" sheetId="6" r:id="rId2"/>
    <sheet name="Removed" sheetId="16" r:id="rId3"/>
    <sheet name="Nominal Fee Test" sheetId="37" r:id="rId4"/>
    <sheet name="2024 FFS IP UPL Test" sheetId="34" r:id="rId5"/>
    <sheet name="2024 FFS OP UPL Test" sheetId="35" r:id="rId6"/>
  </sheets>
  <definedNames>
    <definedName name="_Fill" hidden="1">#REF!</definedName>
    <definedName name="_xlnm._FilterDatabase" localSheetId="4" hidden="1">'2024 FFS IP UPL Test'!$A$9:$AN$296</definedName>
    <definedName name="_xlnm._FilterDatabase" localSheetId="5" hidden="1">'2024 FFS OP UPL Test'!$A$9:$AN$379</definedName>
    <definedName name="_xlnm._FilterDatabase" localSheetId="1" hidden="1">'HARP Calculation'!$A$6:$P$264</definedName>
    <definedName name="_xlnm._FilterDatabase" localSheetId="2" hidden="1">Removed!$A$3:$D$54</definedName>
    <definedName name="ccccc" hidden="1">#REF!</definedName>
    <definedName name="FIRST_FMAP">Assumptions!$B$13</definedName>
    <definedName name="NSGO_IP_PCT">Assumptions!$H$6</definedName>
    <definedName name="NSGO_OP_PCT">Assumptions!$I$6</definedName>
    <definedName name="Private_IP_PCT">Assumptions!$H$7</definedName>
    <definedName name="Private_OP_PCT">Assumptions!$I$7</definedName>
    <definedName name="SECOND_FMAP">Assumptions!$C$13</definedName>
  </definedNames>
  <calcPr calcId="191028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7" l="1"/>
  <c r="I12" i="37" s="1"/>
  <c r="H11" i="37"/>
  <c r="I11" i="37" s="1"/>
  <c r="H10" i="37"/>
  <c r="I10" i="37" s="1"/>
  <c r="H9" i="37"/>
  <c r="I9" i="37" s="1"/>
  <c r="H8" i="37"/>
  <c r="I8" i="37" s="1"/>
  <c r="I43" i="6" l="1"/>
  <c r="I261" i="6"/>
  <c r="I262" i="6"/>
  <c r="I263" i="6"/>
  <c r="I264" i="6"/>
  <c r="I251" i="6"/>
  <c r="I253" i="6"/>
  <c r="I257" i="6"/>
  <c r="I259" i="6"/>
  <c r="I260" i="6"/>
  <c r="I252" i="6"/>
  <c r="I255" i="6"/>
  <c r="I258" i="6"/>
  <c r="I254" i="6"/>
  <c r="I256" i="6"/>
  <c r="I8" i="6"/>
  <c r="I51" i="6"/>
  <c r="I247" i="6"/>
  <c r="I239" i="6"/>
  <c r="I231" i="6"/>
  <c r="I223" i="6"/>
  <c r="I215" i="6"/>
  <c r="I207" i="6"/>
  <c r="I199" i="6"/>
  <c r="I191" i="6"/>
  <c r="I183" i="6"/>
  <c r="I175" i="6"/>
  <c r="I167" i="6"/>
  <c r="I159" i="6"/>
  <c r="I151" i="6"/>
  <c r="I143" i="6"/>
  <c r="I135" i="6"/>
  <c r="I127" i="6"/>
  <c r="I119" i="6"/>
  <c r="I111" i="6"/>
  <c r="I103" i="6"/>
  <c r="I95" i="6"/>
  <c r="I87" i="6"/>
  <c r="I79" i="6"/>
  <c r="I71" i="6"/>
  <c r="I63" i="6"/>
  <c r="I55" i="6"/>
  <c r="I47" i="6"/>
  <c r="I39" i="6"/>
  <c r="I31" i="6"/>
  <c r="I23" i="6"/>
  <c r="I15" i="6"/>
  <c r="I246" i="6"/>
  <c r="I238" i="6"/>
  <c r="I230" i="6"/>
  <c r="I222" i="6"/>
  <c r="I214" i="6"/>
  <c r="I206" i="6"/>
  <c r="I198" i="6"/>
  <c r="I190" i="6"/>
  <c r="I182" i="6"/>
  <c r="I174" i="6"/>
  <c r="I166" i="6"/>
  <c r="I158" i="6"/>
  <c r="I150" i="6"/>
  <c r="I142" i="6"/>
  <c r="I134" i="6"/>
  <c r="I126" i="6"/>
  <c r="I118" i="6"/>
  <c r="I110" i="6"/>
  <c r="I102" i="6"/>
  <c r="I94" i="6"/>
  <c r="I86" i="6"/>
  <c r="I78" i="6"/>
  <c r="I70" i="6"/>
  <c r="I62" i="6"/>
  <c r="I54" i="6"/>
  <c r="I46" i="6"/>
  <c r="I38" i="6"/>
  <c r="I30" i="6"/>
  <c r="I22" i="6"/>
  <c r="I14" i="6"/>
  <c r="I245" i="6"/>
  <c r="I237" i="6"/>
  <c r="I229" i="6"/>
  <c r="I221" i="6"/>
  <c r="I213" i="6"/>
  <c r="I205" i="6"/>
  <c r="I197" i="6"/>
  <c r="I189" i="6"/>
  <c r="I181" i="6"/>
  <c r="I173" i="6"/>
  <c r="I165" i="6"/>
  <c r="I157" i="6"/>
  <c r="I149" i="6"/>
  <c r="I141" i="6"/>
  <c r="I133" i="6"/>
  <c r="I125" i="6"/>
  <c r="I117" i="6"/>
  <c r="I109" i="6"/>
  <c r="I101" i="6"/>
  <c r="I93" i="6"/>
  <c r="I85" i="6"/>
  <c r="I77" i="6"/>
  <c r="I69" i="6"/>
  <c r="I61" i="6"/>
  <c r="I53" i="6"/>
  <c r="I45" i="6"/>
  <c r="I37" i="6"/>
  <c r="I29" i="6"/>
  <c r="I21" i="6"/>
  <c r="I13" i="6"/>
  <c r="I244" i="6"/>
  <c r="I236" i="6"/>
  <c r="I228" i="6"/>
  <c r="I220" i="6"/>
  <c r="I212" i="6"/>
  <c r="I204" i="6"/>
  <c r="I196" i="6"/>
  <c r="I188" i="6"/>
  <c r="I180" i="6"/>
  <c r="I172" i="6"/>
  <c r="I164" i="6"/>
  <c r="I156" i="6"/>
  <c r="I148" i="6"/>
  <c r="I140" i="6"/>
  <c r="I132" i="6"/>
  <c r="I124" i="6"/>
  <c r="I116" i="6"/>
  <c r="I108" i="6"/>
  <c r="I100" i="6"/>
  <c r="I92" i="6"/>
  <c r="I84" i="6"/>
  <c r="I76" i="6"/>
  <c r="I68" i="6"/>
  <c r="I60" i="6"/>
  <c r="I52" i="6"/>
  <c r="I44" i="6"/>
  <c r="I36" i="6"/>
  <c r="I28" i="6"/>
  <c r="I20" i="6"/>
  <c r="I12" i="6"/>
  <c r="I11" i="6"/>
  <c r="I7" i="6"/>
  <c r="I235" i="6"/>
  <c r="I99" i="6"/>
  <c r="I210" i="6"/>
  <c r="I202" i="6"/>
  <c r="I194" i="6"/>
  <c r="I186" i="6"/>
  <c r="I178" i="6"/>
  <c r="I170" i="6"/>
  <c r="I162" i="6"/>
  <c r="I154" i="6"/>
  <c r="I146" i="6"/>
  <c r="I138" i="6"/>
  <c r="I130" i="6"/>
  <c r="I122" i="6"/>
  <c r="I114" i="6"/>
  <c r="I106" i="6"/>
  <c r="I98" i="6"/>
  <c r="I90" i="6"/>
  <c r="I82" i="6"/>
  <c r="I74" i="6"/>
  <c r="I66" i="6"/>
  <c r="I58" i="6"/>
  <c r="I50" i="6"/>
  <c r="I42" i="6"/>
  <c r="I34" i="6"/>
  <c r="I26" i="6"/>
  <c r="I18" i="6"/>
  <c r="I10" i="6"/>
  <c r="I27" i="6"/>
  <c r="I218" i="6"/>
  <c r="I249" i="6"/>
  <c r="I241" i="6"/>
  <c r="I233" i="6"/>
  <c r="I225" i="6"/>
  <c r="I217" i="6"/>
  <c r="I209" i="6"/>
  <c r="I201" i="6"/>
  <c r="I193" i="6"/>
  <c r="I185" i="6"/>
  <c r="I177" i="6"/>
  <c r="I169" i="6"/>
  <c r="I161" i="6"/>
  <c r="I153" i="6"/>
  <c r="I145" i="6"/>
  <c r="I137" i="6"/>
  <c r="I129" i="6"/>
  <c r="I121" i="6"/>
  <c r="I113" i="6"/>
  <c r="I105" i="6"/>
  <c r="I97" i="6"/>
  <c r="I89" i="6"/>
  <c r="I81" i="6"/>
  <c r="I73" i="6"/>
  <c r="I65" i="6"/>
  <c r="I57" i="6"/>
  <c r="I49" i="6"/>
  <c r="I41" i="6"/>
  <c r="I33" i="6"/>
  <c r="I25" i="6"/>
  <c r="I17" i="6"/>
  <c r="I9" i="6"/>
  <c r="I243" i="6"/>
  <c r="I227" i="6"/>
  <c r="I219" i="6"/>
  <c r="I211" i="6"/>
  <c r="I203" i="6"/>
  <c r="I195" i="6"/>
  <c r="I187" i="6"/>
  <c r="I179" i="6"/>
  <c r="I171" i="6"/>
  <c r="I163" i="6"/>
  <c r="I155" i="6"/>
  <c r="I147" i="6"/>
  <c r="I139" i="6"/>
  <c r="I131" i="6"/>
  <c r="I123" i="6"/>
  <c r="I115" i="6"/>
  <c r="I107" i="6"/>
  <c r="I91" i="6"/>
  <c r="I83" i="6"/>
  <c r="I75" i="6"/>
  <c r="I67" i="6"/>
  <c r="I59" i="6"/>
  <c r="I35" i="6"/>
  <c r="I19" i="6"/>
  <c r="I250" i="6"/>
  <c r="I242" i="6"/>
  <c r="I234" i="6"/>
  <c r="I226" i="6"/>
  <c r="I248" i="6"/>
  <c r="I240" i="6"/>
  <c r="I232" i="6"/>
  <c r="I224" i="6"/>
  <c r="I216" i="6"/>
  <c r="I208" i="6"/>
  <c r="I200" i="6"/>
  <c r="I192" i="6"/>
  <c r="I184" i="6"/>
  <c r="I176" i="6"/>
  <c r="I168" i="6"/>
  <c r="I160" i="6"/>
  <c r="I152" i="6"/>
  <c r="I144" i="6"/>
  <c r="I136" i="6"/>
  <c r="I128" i="6"/>
  <c r="I120" i="6"/>
  <c r="I112" i="6"/>
  <c r="I104" i="6"/>
  <c r="I96" i="6"/>
  <c r="I88" i="6"/>
  <c r="I80" i="6"/>
  <c r="I72" i="6"/>
  <c r="I64" i="6"/>
  <c r="I56" i="6"/>
  <c r="I48" i="6"/>
  <c r="I40" i="6"/>
  <c r="I32" i="6"/>
  <c r="I24" i="6"/>
  <c r="I16" i="6"/>
  <c r="F7" i="5" l="1"/>
  <c r="F6" i="5"/>
  <c r="E7" i="5"/>
  <c r="E6" i="5"/>
  <c r="C7" i="5"/>
  <c r="C6" i="5"/>
  <c r="B7" i="5"/>
  <c r="B6" i="5"/>
  <c r="C8" i="5" l="1"/>
  <c r="F8" i="5"/>
  <c r="B8" i="5"/>
  <c r="K261" i="6"/>
  <c r="K262" i="6"/>
  <c r="K263" i="6"/>
  <c r="K264" i="6"/>
  <c r="K251" i="6"/>
  <c r="K259" i="6"/>
  <c r="K252" i="6"/>
  <c r="K260" i="6"/>
  <c r="K253" i="6"/>
  <c r="K256" i="6"/>
  <c r="K254" i="6"/>
  <c r="K258" i="6"/>
  <c r="K255" i="6"/>
  <c r="K257" i="6"/>
  <c r="G261" i="6"/>
  <c r="E261" i="6"/>
  <c r="G262" i="6"/>
  <c r="E262" i="6"/>
  <c r="D264" i="6"/>
  <c r="G263" i="6"/>
  <c r="E263" i="6"/>
  <c r="H264" i="6"/>
  <c r="G264" i="6"/>
  <c r="E264" i="6"/>
  <c r="H261" i="6"/>
  <c r="D261" i="6"/>
  <c r="H262" i="6"/>
  <c r="D262" i="6"/>
  <c r="H263" i="6"/>
  <c r="D263" i="6"/>
  <c r="H257" i="6"/>
  <c r="G255" i="6"/>
  <c r="E251" i="6"/>
  <c r="E259" i="6"/>
  <c r="D257" i="6"/>
  <c r="D260" i="6"/>
  <c r="H258" i="6"/>
  <c r="G256" i="6"/>
  <c r="E252" i="6"/>
  <c r="E260" i="6"/>
  <c r="D258" i="6"/>
  <c r="H254" i="6"/>
  <c r="E258" i="6"/>
  <c r="H251" i="6"/>
  <c r="H259" i="6"/>
  <c r="G257" i="6"/>
  <c r="E253" i="6"/>
  <c r="D251" i="6"/>
  <c r="D259" i="6"/>
  <c r="D254" i="6"/>
  <c r="H252" i="6"/>
  <c r="H260" i="6"/>
  <c r="G258" i="6"/>
  <c r="E254" i="6"/>
  <c r="D252" i="6"/>
  <c r="G260" i="6"/>
  <c r="H256" i="6"/>
  <c r="H253" i="6"/>
  <c r="G251" i="6"/>
  <c r="G259" i="6"/>
  <c r="E255" i="6"/>
  <c r="D253" i="6"/>
  <c r="E256" i="6"/>
  <c r="G254" i="6"/>
  <c r="G252" i="6"/>
  <c r="H255" i="6"/>
  <c r="G253" i="6"/>
  <c r="E257" i="6"/>
  <c r="D255" i="6"/>
  <c r="D256" i="6"/>
  <c r="E8" i="5"/>
  <c r="H8" i="6"/>
  <c r="H20" i="6"/>
  <c r="H32" i="6"/>
  <c r="H44" i="6"/>
  <c r="H56" i="6"/>
  <c r="H68" i="6"/>
  <c r="H80" i="6"/>
  <c r="H92" i="6"/>
  <c r="H104" i="6"/>
  <c r="H116" i="6"/>
  <c r="H128" i="6"/>
  <c r="H140" i="6"/>
  <c r="H152" i="6"/>
  <c r="H164" i="6"/>
  <c r="H176" i="6"/>
  <c r="H188" i="6"/>
  <c r="H200" i="6"/>
  <c r="H212" i="6"/>
  <c r="H224" i="6"/>
  <c r="H236" i="6"/>
  <c r="H248" i="6"/>
  <c r="G16" i="6"/>
  <c r="G28" i="6"/>
  <c r="G40" i="6"/>
  <c r="G52" i="6"/>
  <c r="G64" i="6"/>
  <c r="G76" i="6"/>
  <c r="G88" i="6"/>
  <c r="G100" i="6"/>
  <c r="G112" i="6"/>
  <c r="G124" i="6"/>
  <c r="G136" i="6"/>
  <c r="G148" i="6"/>
  <c r="G160" i="6"/>
  <c r="G172" i="6"/>
  <c r="G184" i="6"/>
  <c r="G196" i="6"/>
  <c r="G208" i="6"/>
  <c r="G220" i="6"/>
  <c r="G232" i="6"/>
  <c r="G244" i="6"/>
  <c r="E12" i="6"/>
  <c r="E24" i="6"/>
  <c r="E36" i="6"/>
  <c r="E48" i="6"/>
  <c r="E60" i="6"/>
  <c r="E72" i="6"/>
  <c r="E84" i="6"/>
  <c r="E96" i="6"/>
  <c r="E108" i="6"/>
  <c r="E120" i="6"/>
  <c r="E132" i="6"/>
  <c r="E144" i="6"/>
  <c r="E156" i="6"/>
  <c r="E168" i="6"/>
  <c r="E180" i="6"/>
  <c r="E192" i="6"/>
  <c r="E204" i="6"/>
  <c r="E216" i="6"/>
  <c r="E228" i="6"/>
  <c r="E240" i="6"/>
  <c r="H127" i="6"/>
  <c r="E191" i="6"/>
  <c r="H9" i="6"/>
  <c r="H21" i="6"/>
  <c r="H33" i="6"/>
  <c r="H45" i="6"/>
  <c r="H57" i="6"/>
  <c r="H69" i="6"/>
  <c r="H81" i="6"/>
  <c r="H93" i="6"/>
  <c r="H105" i="6"/>
  <c r="H117" i="6"/>
  <c r="H129" i="6"/>
  <c r="H141" i="6"/>
  <c r="H153" i="6"/>
  <c r="H165" i="6"/>
  <c r="H177" i="6"/>
  <c r="H189" i="6"/>
  <c r="H201" i="6"/>
  <c r="H213" i="6"/>
  <c r="H225" i="6"/>
  <c r="H237" i="6"/>
  <c r="H249" i="6"/>
  <c r="G17" i="6"/>
  <c r="G29" i="6"/>
  <c r="G41" i="6"/>
  <c r="G53" i="6"/>
  <c r="G65" i="6"/>
  <c r="G77" i="6"/>
  <c r="G89" i="6"/>
  <c r="G101" i="6"/>
  <c r="G113" i="6"/>
  <c r="G125" i="6"/>
  <c r="G137" i="6"/>
  <c r="G149" i="6"/>
  <c r="G161" i="6"/>
  <c r="G173" i="6"/>
  <c r="G185" i="6"/>
  <c r="G197" i="6"/>
  <c r="G209" i="6"/>
  <c r="G221" i="6"/>
  <c r="G233" i="6"/>
  <c r="G245" i="6"/>
  <c r="E13" i="6"/>
  <c r="E25" i="6"/>
  <c r="E37" i="6"/>
  <c r="E49" i="6"/>
  <c r="E61" i="6"/>
  <c r="E73" i="6"/>
  <c r="E85" i="6"/>
  <c r="E97" i="6"/>
  <c r="E109" i="6"/>
  <c r="E121" i="6"/>
  <c r="E133" i="6"/>
  <c r="E145" i="6"/>
  <c r="E157" i="6"/>
  <c r="E169" i="6"/>
  <c r="E181" i="6"/>
  <c r="E193" i="6"/>
  <c r="E205" i="6"/>
  <c r="E217" i="6"/>
  <c r="E229" i="6"/>
  <c r="E241" i="6"/>
  <c r="H139" i="6"/>
  <c r="E203" i="6"/>
  <c r="H10" i="6"/>
  <c r="H22" i="6"/>
  <c r="H34" i="6"/>
  <c r="H46" i="6"/>
  <c r="H58" i="6"/>
  <c r="H70" i="6"/>
  <c r="H82" i="6"/>
  <c r="H94" i="6"/>
  <c r="H106" i="6"/>
  <c r="H118" i="6"/>
  <c r="H130" i="6"/>
  <c r="H142" i="6"/>
  <c r="H154" i="6"/>
  <c r="H166" i="6"/>
  <c r="H178" i="6"/>
  <c r="H190" i="6"/>
  <c r="H202" i="6"/>
  <c r="H214" i="6"/>
  <c r="H226" i="6"/>
  <c r="H238" i="6"/>
  <c r="H250" i="6"/>
  <c r="G18" i="6"/>
  <c r="G30" i="6"/>
  <c r="G42" i="6"/>
  <c r="G54" i="6"/>
  <c r="G66" i="6"/>
  <c r="G78" i="6"/>
  <c r="G90" i="6"/>
  <c r="G102" i="6"/>
  <c r="G114" i="6"/>
  <c r="G126" i="6"/>
  <c r="G138" i="6"/>
  <c r="G150" i="6"/>
  <c r="G162" i="6"/>
  <c r="G174" i="6"/>
  <c r="G186" i="6"/>
  <c r="G198" i="6"/>
  <c r="G210" i="6"/>
  <c r="G222" i="6"/>
  <c r="G234" i="6"/>
  <c r="G246" i="6"/>
  <c r="E14" i="6"/>
  <c r="E26" i="6"/>
  <c r="E38" i="6"/>
  <c r="E50" i="6"/>
  <c r="E62" i="6"/>
  <c r="E74" i="6"/>
  <c r="E86" i="6"/>
  <c r="E98" i="6"/>
  <c r="E110" i="6"/>
  <c r="E122" i="6"/>
  <c r="E134" i="6"/>
  <c r="E146" i="6"/>
  <c r="E158" i="6"/>
  <c r="E170" i="6"/>
  <c r="E182" i="6"/>
  <c r="E194" i="6"/>
  <c r="E206" i="6"/>
  <c r="E218" i="6"/>
  <c r="E230" i="6"/>
  <c r="E242" i="6"/>
  <c r="H103" i="6"/>
  <c r="H223" i="6"/>
  <c r="G51" i="6"/>
  <c r="G147" i="6"/>
  <c r="G243" i="6"/>
  <c r="E107" i="6"/>
  <c r="E227" i="6"/>
  <c r="H11" i="6"/>
  <c r="H23" i="6"/>
  <c r="H35" i="6"/>
  <c r="H47" i="6"/>
  <c r="H59" i="6"/>
  <c r="H71" i="6"/>
  <c r="H83" i="6"/>
  <c r="H95" i="6"/>
  <c r="H107" i="6"/>
  <c r="H119" i="6"/>
  <c r="H131" i="6"/>
  <c r="H143" i="6"/>
  <c r="H155" i="6"/>
  <c r="H167" i="6"/>
  <c r="H179" i="6"/>
  <c r="H191" i="6"/>
  <c r="H203" i="6"/>
  <c r="H215" i="6"/>
  <c r="H227" i="6"/>
  <c r="H239" i="6"/>
  <c r="H7" i="6"/>
  <c r="G19" i="6"/>
  <c r="G31" i="6"/>
  <c r="G43" i="6"/>
  <c r="G55" i="6"/>
  <c r="G67" i="6"/>
  <c r="G79" i="6"/>
  <c r="G91" i="6"/>
  <c r="G103" i="6"/>
  <c r="G115" i="6"/>
  <c r="G127" i="6"/>
  <c r="G139" i="6"/>
  <c r="G151" i="6"/>
  <c r="G163" i="6"/>
  <c r="G175" i="6"/>
  <c r="G187" i="6"/>
  <c r="G199" i="6"/>
  <c r="G211" i="6"/>
  <c r="G223" i="6"/>
  <c r="G235" i="6"/>
  <c r="G247" i="6"/>
  <c r="E15" i="6"/>
  <c r="E27" i="6"/>
  <c r="E39" i="6"/>
  <c r="E51" i="6"/>
  <c r="E63" i="6"/>
  <c r="E75" i="6"/>
  <c r="E87" i="6"/>
  <c r="E99" i="6"/>
  <c r="E111" i="6"/>
  <c r="E123" i="6"/>
  <c r="E135" i="6"/>
  <c r="E147" i="6"/>
  <c r="E159" i="6"/>
  <c r="E171" i="6"/>
  <c r="E183" i="6"/>
  <c r="E195" i="6"/>
  <c r="E207" i="6"/>
  <c r="E219" i="6"/>
  <c r="E231" i="6"/>
  <c r="E243" i="6"/>
  <c r="H115" i="6"/>
  <c r="H211" i="6"/>
  <c r="G63" i="6"/>
  <c r="G159" i="6"/>
  <c r="E11" i="6"/>
  <c r="E95" i="6"/>
  <c r="E215" i="6"/>
  <c r="H12" i="6"/>
  <c r="H24" i="6"/>
  <c r="H36" i="6"/>
  <c r="H48" i="6"/>
  <c r="H60" i="6"/>
  <c r="H72" i="6"/>
  <c r="H84" i="6"/>
  <c r="H96" i="6"/>
  <c r="H108" i="6"/>
  <c r="H120" i="6"/>
  <c r="H132" i="6"/>
  <c r="H144" i="6"/>
  <c r="H156" i="6"/>
  <c r="H168" i="6"/>
  <c r="H180" i="6"/>
  <c r="H192" i="6"/>
  <c r="H204" i="6"/>
  <c r="H216" i="6"/>
  <c r="H228" i="6"/>
  <c r="H240" i="6"/>
  <c r="G8" i="6"/>
  <c r="G20" i="6"/>
  <c r="G32" i="6"/>
  <c r="G44" i="6"/>
  <c r="G56" i="6"/>
  <c r="G68" i="6"/>
  <c r="G80" i="6"/>
  <c r="G92" i="6"/>
  <c r="G104" i="6"/>
  <c r="G116" i="6"/>
  <c r="G128" i="6"/>
  <c r="G140" i="6"/>
  <c r="G152" i="6"/>
  <c r="G164" i="6"/>
  <c r="G176" i="6"/>
  <c r="G188" i="6"/>
  <c r="G200" i="6"/>
  <c r="G212" i="6"/>
  <c r="G224" i="6"/>
  <c r="G236" i="6"/>
  <c r="G248" i="6"/>
  <c r="E16" i="6"/>
  <c r="E28" i="6"/>
  <c r="E40" i="6"/>
  <c r="E52" i="6"/>
  <c r="E64" i="6"/>
  <c r="E76" i="6"/>
  <c r="E88" i="6"/>
  <c r="E100" i="6"/>
  <c r="E112" i="6"/>
  <c r="E124" i="6"/>
  <c r="E136" i="6"/>
  <c r="E148" i="6"/>
  <c r="E160" i="6"/>
  <c r="E172" i="6"/>
  <c r="E184" i="6"/>
  <c r="E196" i="6"/>
  <c r="E208" i="6"/>
  <c r="E220" i="6"/>
  <c r="E232" i="6"/>
  <c r="E244" i="6"/>
  <c r="H91" i="6"/>
  <c r="H199" i="6"/>
  <c r="G87" i="6"/>
  <c r="G183" i="6"/>
  <c r="E35" i="6"/>
  <c r="E131" i="6"/>
  <c r="E239" i="6"/>
  <c r="H13" i="6"/>
  <c r="H25" i="6"/>
  <c r="H37" i="6"/>
  <c r="H49" i="6"/>
  <c r="H61" i="6"/>
  <c r="H73" i="6"/>
  <c r="H85" i="6"/>
  <c r="H97" i="6"/>
  <c r="H109" i="6"/>
  <c r="H121" i="6"/>
  <c r="H133" i="6"/>
  <c r="H145" i="6"/>
  <c r="H157" i="6"/>
  <c r="H169" i="6"/>
  <c r="H181" i="6"/>
  <c r="H193" i="6"/>
  <c r="H205" i="6"/>
  <c r="H217" i="6"/>
  <c r="H229" i="6"/>
  <c r="H241" i="6"/>
  <c r="G9" i="6"/>
  <c r="G21" i="6"/>
  <c r="G33" i="6"/>
  <c r="G45" i="6"/>
  <c r="G57" i="6"/>
  <c r="G69" i="6"/>
  <c r="G81" i="6"/>
  <c r="G93" i="6"/>
  <c r="G105" i="6"/>
  <c r="G117" i="6"/>
  <c r="G129" i="6"/>
  <c r="G141" i="6"/>
  <c r="G153" i="6"/>
  <c r="G165" i="6"/>
  <c r="G177" i="6"/>
  <c r="G189" i="6"/>
  <c r="G201" i="6"/>
  <c r="G213" i="6"/>
  <c r="G225" i="6"/>
  <c r="G237" i="6"/>
  <c r="G249" i="6"/>
  <c r="E17" i="6"/>
  <c r="E29" i="6"/>
  <c r="E41" i="6"/>
  <c r="E53" i="6"/>
  <c r="E65" i="6"/>
  <c r="E77" i="6"/>
  <c r="E89" i="6"/>
  <c r="E101" i="6"/>
  <c r="E113" i="6"/>
  <c r="E125" i="6"/>
  <c r="E137" i="6"/>
  <c r="E149" i="6"/>
  <c r="E161" i="6"/>
  <c r="E173" i="6"/>
  <c r="E185" i="6"/>
  <c r="E197" i="6"/>
  <c r="E209" i="6"/>
  <c r="E221" i="6"/>
  <c r="E233" i="6"/>
  <c r="E245" i="6"/>
  <c r="H79" i="6"/>
  <c r="H235" i="6"/>
  <c r="G111" i="6"/>
  <c r="G207" i="6"/>
  <c r="E59" i="6"/>
  <c r="E167" i="6"/>
  <c r="H14" i="6"/>
  <c r="H26" i="6"/>
  <c r="H38" i="6"/>
  <c r="H50" i="6"/>
  <c r="H62" i="6"/>
  <c r="H74" i="6"/>
  <c r="H86" i="6"/>
  <c r="H98" i="6"/>
  <c r="H110" i="6"/>
  <c r="H122" i="6"/>
  <c r="H134" i="6"/>
  <c r="H146" i="6"/>
  <c r="H158" i="6"/>
  <c r="H170" i="6"/>
  <c r="H182" i="6"/>
  <c r="H194" i="6"/>
  <c r="H206" i="6"/>
  <c r="H218" i="6"/>
  <c r="H230" i="6"/>
  <c r="H242" i="6"/>
  <c r="G10" i="6"/>
  <c r="G22" i="6"/>
  <c r="G34" i="6"/>
  <c r="G46" i="6"/>
  <c r="G58" i="6"/>
  <c r="G70" i="6"/>
  <c r="G82" i="6"/>
  <c r="G94" i="6"/>
  <c r="G106" i="6"/>
  <c r="G118" i="6"/>
  <c r="G130" i="6"/>
  <c r="G142" i="6"/>
  <c r="G154" i="6"/>
  <c r="G166" i="6"/>
  <c r="G178" i="6"/>
  <c r="G190" i="6"/>
  <c r="G202" i="6"/>
  <c r="G214" i="6"/>
  <c r="G226" i="6"/>
  <c r="G238" i="6"/>
  <c r="G250" i="6"/>
  <c r="E18" i="6"/>
  <c r="E30" i="6"/>
  <c r="E42" i="6"/>
  <c r="E54" i="6"/>
  <c r="E66" i="6"/>
  <c r="E78" i="6"/>
  <c r="E90" i="6"/>
  <c r="E102" i="6"/>
  <c r="E114" i="6"/>
  <c r="E126" i="6"/>
  <c r="E138" i="6"/>
  <c r="E150" i="6"/>
  <c r="E162" i="6"/>
  <c r="E174" i="6"/>
  <c r="E186" i="6"/>
  <c r="E198" i="6"/>
  <c r="E210" i="6"/>
  <c r="E222" i="6"/>
  <c r="E234" i="6"/>
  <c r="E246" i="6"/>
  <c r="H43" i="6"/>
  <c r="H151" i="6"/>
  <c r="H175" i="6"/>
  <c r="H247" i="6"/>
  <c r="G27" i="6"/>
  <c r="G123" i="6"/>
  <c r="G195" i="6"/>
  <c r="E23" i="6"/>
  <c r="E83" i="6"/>
  <c r="E179" i="6"/>
  <c r="H15" i="6"/>
  <c r="H27" i="6"/>
  <c r="H39" i="6"/>
  <c r="H51" i="6"/>
  <c r="H63" i="6"/>
  <c r="H75" i="6"/>
  <c r="H87" i="6"/>
  <c r="H99" i="6"/>
  <c r="H111" i="6"/>
  <c r="H123" i="6"/>
  <c r="H135" i="6"/>
  <c r="H147" i="6"/>
  <c r="H159" i="6"/>
  <c r="H171" i="6"/>
  <c r="H183" i="6"/>
  <c r="H195" i="6"/>
  <c r="H207" i="6"/>
  <c r="H219" i="6"/>
  <c r="H231" i="6"/>
  <c r="H243" i="6"/>
  <c r="G11" i="6"/>
  <c r="G23" i="6"/>
  <c r="G35" i="6"/>
  <c r="G47" i="6"/>
  <c r="G59" i="6"/>
  <c r="G71" i="6"/>
  <c r="G83" i="6"/>
  <c r="G95" i="6"/>
  <c r="G107" i="6"/>
  <c r="G119" i="6"/>
  <c r="G131" i="6"/>
  <c r="G143" i="6"/>
  <c r="G155" i="6"/>
  <c r="G167" i="6"/>
  <c r="G179" i="6"/>
  <c r="G191" i="6"/>
  <c r="G203" i="6"/>
  <c r="G215" i="6"/>
  <c r="G227" i="6"/>
  <c r="G239" i="6"/>
  <c r="G7" i="6"/>
  <c r="E19" i="6"/>
  <c r="E31" i="6"/>
  <c r="E43" i="6"/>
  <c r="E55" i="6"/>
  <c r="E67" i="6"/>
  <c r="E79" i="6"/>
  <c r="E91" i="6"/>
  <c r="E103" i="6"/>
  <c r="E115" i="6"/>
  <c r="E127" i="6"/>
  <c r="E139" i="6"/>
  <c r="E151" i="6"/>
  <c r="E163" i="6"/>
  <c r="E175" i="6"/>
  <c r="E187" i="6"/>
  <c r="E199" i="6"/>
  <c r="E211" i="6"/>
  <c r="E223" i="6"/>
  <c r="E235" i="6"/>
  <c r="E247" i="6"/>
  <c r="H67" i="6"/>
  <c r="H16" i="6"/>
  <c r="H28" i="6"/>
  <c r="H40" i="6"/>
  <c r="H52" i="6"/>
  <c r="H64" i="6"/>
  <c r="H76" i="6"/>
  <c r="H88" i="6"/>
  <c r="H100" i="6"/>
  <c r="H112" i="6"/>
  <c r="H124" i="6"/>
  <c r="H136" i="6"/>
  <c r="H148" i="6"/>
  <c r="H160" i="6"/>
  <c r="H172" i="6"/>
  <c r="H184" i="6"/>
  <c r="H196" i="6"/>
  <c r="H208" i="6"/>
  <c r="H220" i="6"/>
  <c r="H232" i="6"/>
  <c r="H244" i="6"/>
  <c r="G12" i="6"/>
  <c r="G24" i="6"/>
  <c r="G36" i="6"/>
  <c r="G48" i="6"/>
  <c r="G60" i="6"/>
  <c r="G72" i="6"/>
  <c r="G84" i="6"/>
  <c r="G96" i="6"/>
  <c r="G108" i="6"/>
  <c r="G120" i="6"/>
  <c r="G132" i="6"/>
  <c r="G144" i="6"/>
  <c r="G156" i="6"/>
  <c r="G168" i="6"/>
  <c r="G180" i="6"/>
  <c r="G192" i="6"/>
  <c r="G204" i="6"/>
  <c r="G216" i="6"/>
  <c r="G228" i="6"/>
  <c r="G240" i="6"/>
  <c r="E8" i="6"/>
  <c r="E20" i="6"/>
  <c r="E32" i="6"/>
  <c r="E44" i="6"/>
  <c r="E56" i="6"/>
  <c r="E68" i="6"/>
  <c r="E80" i="6"/>
  <c r="E92" i="6"/>
  <c r="E104" i="6"/>
  <c r="E116" i="6"/>
  <c r="E128" i="6"/>
  <c r="E140" i="6"/>
  <c r="E152" i="6"/>
  <c r="E164" i="6"/>
  <c r="E176" i="6"/>
  <c r="E188" i="6"/>
  <c r="E200" i="6"/>
  <c r="E212" i="6"/>
  <c r="E224" i="6"/>
  <c r="E236" i="6"/>
  <c r="E248" i="6"/>
  <c r="H55" i="6"/>
  <c r="G39" i="6"/>
  <c r="G171" i="6"/>
  <c r="E47" i="6"/>
  <c r="E143" i="6"/>
  <c r="H17" i="6"/>
  <c r="H29" i="6"/>
  <c r="H41" i="6"/>
  <c r="H53" i="6"/>
  <c r="H65" i="6"/>
  <c r="H77" i="6"/>
  <c r="H89" i="6"/>
  <c r="H101" i="6"/>
  <c r="H113" i="6"/>
  <c r="H125" i="6"/>
  <c r="H137" i="6"/>
  <c r="H149" i="6"/>
  <c r="H161" i="6"/>
  <c r="H173" i="6"/>
  <c r="H185" i="6"/>
  <c r="H197" i="6"/>
  <c r="H209" i="6"/>
  <c r="H221" i="6"/>
  <c r="H233" i="6"/>
  <c r="H245" i="6"/>
  <c r="G13" i="6"/>
  <c r="G25" i="6"/>
  <c r="G37" i="6"/>
  <c r="G49" i="6"/>
  <c r="G61" i="6"/>
  <c r="G73" i="6"/>
  <c r="G85" i="6"/>
  <c r="G97" i="6"/>
  <c r="G109" i="6"/>
  <c r="G121" i="6"/>
  <c r="G133" i="6"/>
  <c r="G145" i="6"/>
  <c r="G157" i="6"/>
  <c r="G169" i="6"/>
  <c r="G181" i="6"/>
  <c r="G193" i="6"/>
  <c r="G205" i="6"/>
  <c r="G217" i="6"/>
  <c r="G229" i="6"/>
  <c r="G241" i="6"/>
  <c r="E9" i="6"/>
  <c r="E21" i="6"/>
  <c r="E33" i="6"/>
  <c r="E45" i="6"/>
  <c r="E57" i="6"/>
  <c r="E69" i="6"/>
  <c r="E81" i="6"/>
  <c r="E93" i="6"/>
  <c r="E105" i="6"/>
  <c r="E117" i="6"/>
  <c r="E129" i="6"/>
  <c r="E141" i="6"/>
  <c r="E153" i="6"/>
  <c r="E165" i="6"/>
  <c r="E177" i="6"/>
  <c r="E189" i="6"/>
  <c r="E201" i="6"/>
  <c r="E213" i="6"/>
  <c r="E225" i="6"/>
  <c r="E237" i="6"/>
  <c r="E249" i="6"/>
  <c r="H19" i="6"/>
  <c r="H163" i="6"/>
  <c r="H187" i="6"/>
  <c r="G15" i="6"/>
  <c r="G75" i="6"/>
  <c r="G135" i="6"/>
  <c r="G219" i="6"/>
  <c r="E71" i="6"/>
  <c r="E155" i="6"/>
  <c r="H18" i="6"/>
  <c r="H30" i="6"/>
  <c r="H42" i="6"/>
  <c r="H54" i="6"/>
  <c r="H66" i="6"/>
  <c r="H78" i="6"/>
  <c r="H90" i="6"/>
  <c r="H102" i="6"/>
  <c r="H114" i="6"/>
  <c r="H126" i="6"/>
  <c r="H138" i="6"/>
  <c r="H150" i="6"/>
  <c r="H162" i="6"/>
  <c r="H174" i="6"/>
  <c r="H186" i="6"/>
  <c r="H198" i="6"/>
  <c r="H210" i="6"/>
  <c r="H222" i="6"/>
  <c r="H234" i="6"/>
  <c r="H246" i="6"/>
  <c r="G14" i="6"/>
  <c r="G26" i="6"/>
  <c r="G38" i="6"/>
  <c r="G50" i="6"/>
  <c r="G62" i="6"/>
  <c r="G74" i="6"/>
  <c r="G86" i="6"/>
  <c r="G98" i="6"/>
  <c r="G110" i="6"/>
  <c r="G122" i="6"/>
  <c r="G134" i="6"/>
  <c r="G146" i="6"/>
  <c r="G158" i="6"/>
  <c r="G170" i="6"/>
  <c r="G182" i="6"/>
  <c r="G194" i="6"/>
  <c r="G206" i="6"/>
  <c r="G218" i="6"/>
  <c r="G230" i="6"/>
  <c r="G242" i="6"/>
  <c r="E10" i="6"/>
  <c r="E22" i="6"/>
  <c r="E34" i="6"/>
  <c r="E46" i="6"/>
  <c r="E58" i="6"/>
  <c r="E70" i="6"/>
  <c r="E82" i="6"/>
  <c r="E94" i="6"/>
  <c r="E106" i="6"/>
  <c r="E118" i="6"/>
  <c r="E130" i="6"/>
  <c r="E142" i="6"/>
  <c r="E154" i="6"/>
  <c r="E166" i="6"/>
  <c r="E178" i="6"/>
  <c r="E190" i="6"/>
  <c r="E202" i="6"/>
  <c r="E214" i="6"/>
  <c r="E226" i="6"/>
  <c r="E238" i="6"/>
  <c r="E250" i="6"/>
  <c r="H31" i="6"/>
  <c r="G99" i="6"/>
  <c r="G231" i="6"/>
  <c r="E119" i="6"/>
  <c r="E7" i="6"/>
  <c r="K250" i="6"/>
  <c r="K242" i="6"/>
  <c r="K234" i="6"/>
  <c r="K226" i="6"/>
  <c r="K218" i="6"/>
  <c r="K210" i="6"/>
  <c r="K202" i="6"/>
  <c r="K194" i="6"/>
  <c r="K186" i="6"/>
  <c r="K178" i="6"/>
  <c r="K170" i="6"/>
  <c r="K162" i="6"/>
  <c r="K154" i="6"/>
  <c r="K146" i="6"/>
  <c r="K138" i="6"/>
  <c r="K130" i="6"/>
  <c r="K122" i="6"/>
  <c r="K114" i="6"/>
  <c r="K106" i="6"/>
  <c r="K98" i="6"/>
  <c r="K90" i="6"/>
  <c r="K82" i="6"/>
  <c r="K74" i="6"/>
  <c r="K66" i="6"/>
  <c r="K58" i="6"/>
  <c r="K50" i="6"/>
  <c r="K42" i="6"/>
  <c r="K34" i="6"/>
  <c r="K26" i="6"/>
  <c r="K18" i="6"/>
  <c r="K10" i="6"/>
  <c r="K95" i="6"/>
  <c r="K71" i="6"/>
  <c r="K31" i="6"/>
  <c r="K157" i="6"/>
  <c r="K13" i="6"/>
  <c r="K249" i="6"/>
  <c r="K241" i="6"/>
  <c r="K233" i="6"/>
  <c r="K225" i="6"/>
  <c r="K217" i="6"/>
  <c r="K209" i="6"/>
  <c r="K201" i="6"/>
  <c r="K193" i="6"/>
  <c r="K185" i="6"/>
  <c r="K177" i="6"/>
  <c r="K169" i="6"/>
  <c r="K161" i="6"/>
  <c r="K153" i="6"/>
  <c r="K145" i="6"/>
  <c r="K137" i="6"/>
  <c r="K129" i="6"/>
  <c r="K121" i="6"/>
  <c r="K113" i="6"/>
  <c r="K105" i="6"/>
  <c r="K97" i="6"/>
  <c r="K89" i="6"/>
  <c r="K81" i="6"/>
  <c r="K73" i="6"/>
  <c r="K65" i="6"/>
  <c r="K57" i="6"/>
  <c r="K49" i="6"/>
  <c r="K41" i="6"/>
  <c r="K33" i="6"/>
  <c r="K25" i="6"/>
  <c r="K17" i="6"/>
  <c r="K9" i="6"/>
  <c r="K103" i="6"/>
  <c r="K63" i="6"/>
  <c r="K23" i="6"/>
  <c r="K165" i="6"/>
  <c r="K29" i="6"/>
  <c r="K248" i="6"/>
  <c r="K240" i="6"/>
  <c r="K232" i="6"/>
  <c r="K224" i="6"/>
  <c r="K216" i="6"/>
  <c r="K208" i="6"/>
  <c r="K200" i="6"/>
  <c r="K192" i="6"/>
  <c r="K184" i="6"/>
  <c r="K176" i="6"/>
  <c r="K168" i="6"/>
  <c r="K160" i="6"/>
  <c r="K152" i="6"/>
  <c r="K144" i="6"/>
  <c r="K136" i="6"/>
  <c r="K128" i="6"/>
  <c r="K120" i="6"/>
  <c r="K112" i="6"/>
  <c r="K104" i="6"/>
  <c r="K96" i="6"/>
  <c r="K88" i="6"/>
  <c r="K80" i="6"/>
  <c r="K72" i="6"/>
  <c r="K64" i="6"/>
  <c r="K56" i="6"/>
  <c r="K48" i="6"/>
  <c r="K40" i="6"/>
  <c r="K32" i="6"/>
  <c r="K24" i="6"/>
  <c r="K16" i="6"/>
  <c r="K8" i="6"/>
  <c r="K111" i="6"/>
  <c r="K47" i="6"/>
  <c r="K7" i="6"/>
  <c r="K173" i="6"/>
  <c r="K61" i="6"/>
  <c r="K45" i="6"/>
  <c r="K247" i="6"/>
  <c r="K239" i="6"/>
  <c r="K231" i="6"/>
  <c r="K223" i="6"/>
  <c r="K215" i="6"/>
  <c r="K207" i="6"/>
  <c r="K199" i="6"/>
  <c r="K191" i="6"/>
  <c r="K183" i="6"/>
  <c r="K175" i="6"/>
  <c r="K167" i="6"/>
  <c r="K159" i="6"/>
  <c r="K151" i="6"/>
  <c r="K143" i="6"/>
  <c r="K135" i="6"/>
  <c r="K127" i="6"/>
  <c r="K119" i="6"/>
  <c r="K246" i="6"/>
  <c r="K238" i="6"/>
  <c r="K230" i="6"/>
  <c r="K222" i="6"/>
  <c r="K214" i="6"/>
  <c r="K206" i="6"/>
  <c r="K198" i="6"/>
  <c r="K190" i="6"/>
  <c r="K182" i="6"/>
  <c r="K174" i="6"/>
  <c r="K166" i="6"/>
  <c r="K158" i="6"/>
  <c r="K150" i="6"/>
  <c r="K142" i="6"/>
  <c r="K134" i="6"/>
  <c r="K126" i="6"/>
  <c r="K118" i="6"/>
  <c r="K110" i="6"/>
  <c r="K102" i="6"/>
  <c r="K94" i="6"/>
  <c r="K86" i="6"/>
  <c r="K78" i="6"/>
  <c r="K70" i="6"/>
  <c r="K62" i="6"/>
  <c r="K54" i="6"/>
  <c r="K46" i="6"/>
  <c r="K38" i="6"/>
  <c r="K30" i="6"/>
  <c r="K22" i="6"/>
  <c r="K14" i="6"/>
  <c r="K245" i="6"/>
  <c r="K237" i="6"/>
  <c r="K229" i="6"/>
  <c r="K221" i="6"/>
  <c r="K213" i="6"/>
  <c r="K205" i="6"/>
  <c r="K197" i="6"/>
  <c r="K189" i="6"/>
  <c r="K149" i="6"/>
  <c r="K141" i="6"/>
  <c r="K133" i="6"/>
  <c r="K125" i="6"/>
  <c r="K117" i="6"/>
  <c r="K109" i="6"/>
  <c r="K101" i="6"/>
  <c r="K93" i="6"/>
  <c r="K85" i="6"/>
  <c r="K77" i="6"/>
  <c r="K53" i="6"/>
  <c r="K21" i="6"/>
  <c r="K244" i="6"/>
  <c r="K236" i="6"/>
  <c r="K228" i="6"/>
  <c r="K220" i="6"/>
  <c r="K212" i="6"/>
  <c r="K204" i="6"/>
  <c r="K196" i="6"/>
  <c r="K188" i="6"/>
  <c r="K180" i="6"/>
  <c r="K172" i="6"/>
  <c r="K164" i="6"/>
  <c r="K156" i="6"/>
  <c r="K148" i="6"/>
  <c r="K140" i="6"/>
  <c r="K132" i="6"/>
  <c r="K124" i="6"/>
  <c r="K116" i="6"/>
  <c r="K108" i="6"/>
  <c r="K100" i="6"/>
  <c r="K92" i="6"/>
  <c r="K84" i="6"/>
  <c r="K76" i="6"/>
  <c r="K68" i="6"/>
  <c r="K60" i="6"/>
  <c r="K52" i="6"/>
  <c r="K44" i="6"/>
  <c r="K36" i="6"/>
  <c r="K28" i="6"/>
  <c r="K20" i="6"/>
  <c r="K12" i="6"/>
  <c r="K79" i="6"/>
  <c r="K55" i="6"/>
  <c r="K15" i="6"/>
  <c r="K181" i="6"/>
  <c r="K69" i="6"/>
  <c r="K37" i="6"/>
  <c r="K243" i="6"/>
  <c r="K235" i="6"/>
  <c r="K227" i="6"/>
  <c r="K219" i="6"/>
  <c r="K211" i="6"/>
  <c r="K203" i="6"/>
  <c r="K195" i="6"/>
  <c r="K187" i="6"/>
  <c r="K179" i="6"/>
  <c r="K171" i="6"/>
  <c r="K163" i="6"/>
  <c r="K155" i="6"/>
  <c r="K147" i="6"/>
  <c r="K139" i="6"/>
  <c r="K131" i="6"/>
  <c r="K123" i="6"/>
  <c r="K115" i="6"/>
  <c r="K107" i="6"/>
  <c r="K99" i="6"/>
  <c r="K91" i="6"/>
  <c r="K83" i="6"/>
  <c r="K75" i="6"/>
  <c r="K67" i="6"/>
  <c r="K59" i="6"/>
  <c r="K51" i="6"/>
  <c r="K43" i="6"/>
  <c r="K35" i="6"/>
  <c r="K27" i="6"/>
  <c r="K19" i="6"/>
  <c r="K11" i="6"/>
  <c r="K87" i="6"/>
  <c r="K39" i="6"/>
  <c r="D247" i="6"/>
  <c r="D235" i="6"/>
  <c r="D223" i="6"/>
  <c r="D200" i="6"/>
  <c r="D194" i="6"/>
  <c r="D182" i="6"/>
  <c r="D173" i="6"/>
  <c r="D164" i="6"/>
  <c r="D152" i="6"/>
  <c r="D140" i="6"/>
  <c r="D128" i="6"/>
  <c r="D116" i="6"/>
  <c r="D104" i="6"/>
  <c r="D93" i="6"/>
  <c r="D81" i="6"/>
  <c r="D70" i="6"/>
  <c r="D61" i="6"/>
  <c r="D50" i="6"/>
  <c r="D38" i="6"/>
  <c r="D27" i="6"/>
  <c r="D15" i="6"/>
  <c r="D249" i="6"/>
  <c r="D237" i="6"/>
  <c r="D225" i="6"/>
  <c r="D213" i="6"/>
  <c r="D202" i="6"/>
  <c r="D184" i="6"/>
  <c r="D174" i="6"/>
  <c r="D154" i="6"/>
  <c r="D142" i="6"/>
  <c r="D130" i="6"/>
  <c r="D118" i="6"/>
  <c r="D106" i="6"/>
  <c r="D95" i="6"/>
  <c r="D83" i="6"/>
  <c r="D72" i="6"/>
  <c r="D62" i="6"/>
  <c r="D52" i="6"/>
  <c r="D40" i="6"/>
  <c r="D29" i="6"/>
  <c r="D17" i="6"/>
  <c r="D248" i="6"/>
  <c r="D236" i="6"/>
  <c r="D224" i="6"/>
  <c r="D212" i="6"/>
  <c r="D201" i="6"/>
  <c r="D195" i="6"/>
  <c r="D183" i="6"/>
  <c r="D165" i="6"/>
  <c r="D153" i="6"/>
  <c r="D141" i="6"/>
  <c r="D129" i="6"/>
  <c r="D117" i="6"/>
  <c r="D105" i="6"/>
  <c r="D94" i="6"/>
  <c r="D82" i="6"/>
  <c r="D71" i="6"/>
  <c r="D51" i="6"/>
  <c r="D39" i="6"/>
  <c r="D28" i="6"/>
  <c r="D16" i="6"/>
  <c r="D246" i="6"/>
  <c r="D234" i="6"/>
  <c r="D222" i="6"/>
  <c r="D211" i="6"/>
  <c r="D199" i="6"/>
  <c r="D193" i="6"/>
  <c r="D181" i="6"/>
  <c r="D172" i="6"/>
  <c r="D163" i="6"/>
  <c r="D151" i="6"/>
  <c r="D139" i="6"/>
  <c r="D127" i="6"/>
  <c r="D115" i="6"/>
  <c r="D103" i="6"/>
  <c r="D92" i="6"/>
  <c r="D80" i="6"/>
  <c r="D60" i="6"/>
  <c r="D49" i="6"/>
  <c r="D37" i="6"/>
  <c r="D26" i="6"/>
  <c r="D14" i="6"/>
  <c r="D245" i="6"/>
  <c r="D233" i="6"/>
  <c r="D221" i="6"/>
  <c r="D210" i="6"/>
  <c r="D198" i="6"/>
  <c r="D192" i="6"/>
  <c r="D171" i="6"/>
  <c r="D162" i="6"/>
  <c r="D150" i="6"/>
  <c r="D138" i="6"/>
  <c r="D126" i="6"/>
  <c r="D114" i="6"/>
  <c r="D102" i="6"/>
  <c r="D91" i="6"/>
  <c r="D79" i="6"/>
  <c r="D69" i="6"/>
  <c r="D48" i="6"/>
  <c r="D36" i="6"/>
  <c r="D25" i="6"/>
  <c r="D13" i="6"/>
  <c r="D244" i="6"/>
  <c r="D232" i="6"/>
  <c r="D220" i="6"/>
  <c r="D209" i="6"/>
  <c r="D191" i="6"/>
  <c r="D170" i="6"/>
  <c r="D161" i="6"/>
  <c r="D149" i="6"/>
  <c r="D137" i="6"/>
  <c r="D125" i="6"/>
  <c r="D113" i="6"/>
  <c r="D101" i="6"/>
  <c r="D90" i="6"/>
  <c r="D78" i="6"/>
  <c r="D68" i="6"/>
  <c r="D59" i="6"/>
  <c r="D47" i="6"/>
  <c r="D35" i="6"/>
  <c r="D24" i="6"/>
  <c r="D12" i="6"/>
  <c r="D243" i="6"/>
  <c r="D231" i="6"/>
  <c r="D219" i="6"/>
  <c r="D208" i="6"/>
  <c r="D190" i="6"/>
  <c r="D180" i="6"/>
  <c r="D169" i="6"/>
  <c r="D160" i="6"/>
  <c r="D148" i="6"/>
  <c r="D136" i="6"/>
  <c r="D124" i="6"/>
  <c r="D112" i="6"/>
  <c r="D100" i="6"/>
  <c r="D89" i="6"/>
  <c r="D67" i="6"/>
  <c r="D58" i="6"/>
  <c r="D46" i="6"/>
  <c r="D34" i="6"/>
  <c r="D23" i="6"/>
  <c r="D11" i="6"/>
  <c r="D242" i="6"/>
  <c r="D230" i="6"/>
  <c r="D218" i="6"/>
  <c r="D207" i="6"/>
  <c r="D196" i="6"/>
  <c r="D189" i="6"/>
  <c r="D179" i="6"/>
  <c r="D168" i="6"/>
  <c r="D159" i="6"/>
  <c r="D147" i="6"/>
  <c r="D135" i="6"/>
  <c r="D123" i="6"/>
  <c r="D111" i="6"/>
  <c r="D88" i="6"/>
  <c r="D77" i="6"/>
  <c r="D66" i="6"/>
  <c r="D57" i="6"/>
  <c r="D45" i="6"/>
  <c r="D22" i="6"/>
  <c r="D10" i="6"/>
  <c r="D241" i="6"/>
  <c r="D229" i="6"/>
  <c r="D217" i="6"/>
  <c r="D206" i="6"/>
  <c r="D197" i="6"/>
  <c r="D188" i="6"/>
  <c r="D178" i="6"/>
  <c r="D158" i="6"/>
  <c r="D146" i="6"/>
  <c r="D134" i="6"/>
  <c r="D122" i="6"/>
  <c r="D110" i="6"/>
  <c r="D99" i="6"/>
  <c r="D87" i="6"/>
  <c r="D76" i="6"/>
  <c r="D65" i="6"/>
  <c r="D56" i="6"/>
  <c r="D44" i="6"/>
  <c r="D33" i="6"/>
  <c r="D21" i="6"/>
  <c r="D9" i="6"/>
  <c r="D240" i="6"/>
  <c r="D216" i="6"/>
  <c r="D205" i="6"/>
  <c r="D187" i="6"/>
  <c r="D177" i="6"/>
  <c r="D166" i="6"/>
  <c r="D157" i="6"/>
  <c r="D145" i="6"/>
  <c r="D133" i="6"/>
  <c r="D121" i="6"/>
  <c r="D109" i="6"/>
  <c r="D98" i="6"/>
  <c r="D86" i="6"/>
  <c r="D75" i="6"/>
  <c r="D64" i="6"/>
  <c r="D55" i="6"/>
  <c r="D43" i="6"/>
  <c r="D32" i="6"/>
  <c r="D20" i="6"/>
  <c r="D8" i="6"/>
  <c r="D239" i="6"/>
  <c r="D227" i="6"/>
  <c r="D215" i="6"/>
  <c r="D204" i="6"/>
  <c r="D186" i="6"/>
  <c r="D176" i="6"/>
  <c r="D156" i="6"/>
  <c r="D144" i="6"/>
  <c r="D132" i="6"/>
  <c r="D120" i="6"/>
  <c r="D108" i="6"/>
  <c r="D97" i="6"/>
  <c r="D85" i="6"/>
  <c r="D74" i="6"/>
  <c r="D54" i="6"/>
  <c r="D42" i="6"/>
  <c r="D31" i="6"/>
  <c r="D19" i="6"/>
  <c r="D7" i="6"/>
  <c r="D250" i="6"/>
  <c r="D238" i="6"/>
  <c r="D226" i="6"/>
  <c r="D214" i="6"/>
  <c r="D203" i="6"/>
  <c r="D185" i="6"/>
  <c r="D175" i="6"/>
  <c r="D155" i="6"/>
  <c r="D143" i="6"/>
  <c r="D131" i="6"/>
  <c r="D119" i="6"/>
  <c r="D107" i="6"/>
  <c r="D96" i="6"/>
  <c r="D84" i="6"/>
  <c r="D73" i="6"/>
  <c r="D63" i="6"/>
  <c r="D53" i="6"/>
  <c r="D41" i="6"/>
  <c r="D30" i="6"/>
  <c r="D18" i="6"/>
  <c r="D3" i="6" l="1"/>
  <c r="D5" i="6" s="1"/>
  <c r="D4" i="6"/>
  <c r="C14" i="5" l="1"/>
  <c r="D6" i="5" l="1"/>
  <c r="I6" i="5"/>
  <c r="G6" i="5"/>
  <c r="L16" i="6" l="1"/>
  <c r="L28" i="6"/>
  <c r="L51" i="6"/>
  <c r="L201" i="6"/>
  <c r="L212" i="6"/>
  <c r="L17" i="6"/>
  <c r="L130" i="6"/>
  <c r="L202" i="6"/>
  <c r="L225" i="6"/>
  <c r="L30" i="6"/>
  <c r="L84" i="6"/>
  <c r="L131" i="6"/>
  <c r="L203" i="6"/>
  <c r="L226" i="6"/>
  <c r="L250" i="6"/>
  <c r="L7" i="6"/>
  <c r="L19" i="6"/>
  <c r="L74" i="6"/>
  <c r="L132" i="6"/>
  <c r="L32" i="6"/>
  <c r="L86" i="6"/>
  <c r="L157" i="6"/>
  <c r="L197" i="6"/>
  <c r="L164" i="6"/>
  <c r="L13" i="6"/>
  <c r="L36" i="6"/>
  <c r="L126" i="6"/>
  <c r="L198" i="6"/>
  <c r="L37" i="6"/>
  <c r="L49" i="6"/>
  <c r="L181" i="6"/>
  <c r="L222" i="6"/>
  <c r="L128" i="6"/>
  <c r="H6" i="5"/>
  <c r="F37" i="6" l="1"/>
  <c r="J37" i="6" s="1"/>
  <c r="F49" i="6"/>
  <c r="J49" i="6" s="1"/>
  <c r="F181" i="6"/>
  <c r="J181" i="6" s="1"/>
  <c r="F222" i="6"/>
  <c r="J222" i="6" s="1"/>
  <c r="F128" i="6"/>
  <c r="J128" i="6" s="1"/>
  <c r="F164" i="6"/>
  <c r="J164" i="6" s="1"/>
  <c r="F16" i="6"/>
  <c r="J16" i="6" s="1"/>
  <c r="F28" i="6"/>
  <c r="J28" i="6" s="1"/>
  <c r="F51" i="6"/>
  <c r="J51" i="6" s="1"/>
  <c r="F17" i="6"/>
  <c r="J17" i="6" s="1"/>
  <c r="F130" i="6"/>
  <c r="J130" i="6" s="1"/>
  <c r="F202" i="6"/>
  <c r="J202" i="6" s="1"/>
  <c r="F30" i="6"/>
  <c r="J30" i="6" s="1"/>
  <c r="F84" i="6"/>
  <c r="J84" i="6" s="1"/>
  <c r="F131" i="6"/>
  <c r="J131" i="6" s="1"/>
  <c r="F203" i="6"/>
  <c r="J203" i="6" s="1"/>
  <c r="F226" i="6"/>
  <c r="J226" i="6" s="1"/>
  <c r="F250" i="6"/>
  <c r="J250" i="6" s="1"/>
  <c r="F7" i="6"/>
  <c r="J7" i="6" s="1"/>
  <c r="F19" i="6"/>
  <c r="J19" i="6" s="1"/>
  <c r="F74" i="6"/>
  <c r="J74" i="6" s="1"/>
  <c r="F132" i="6"/>
  <c r="J132" i="6" s="1"/>
  <c r="F32" i="6"/>
  <c r="J32" i="6" s="1"/>
  <c r="F86" i="6"/>
  <c r="J86" i="6" s="1"/>
  <c r="F157" i="6"/>
  <c r="J157" i="6" s="1"/>
  <c r="F13" i="6"/>
  <c r="J13" i="6" s="1"/>
  <c r="F126" i="6"/>
  <c r="J126" i="6" s="1"/>
  <c r="F197" i="6"/>
  <c r="J197" i="6" s="1"/>
  <c r="F198" i="6"/>
  <c r="J198" i="6" s="1"/>
  <c r="F36" i="6"/>
  <c r="J36" i="6" s="1"/>
  <c r="F212" i="6"/>
  <c r="J212" i="6" s="1"/>
  <c r="F225" i="6"/>
  <c r="J225" i="6" s="1"/>
  <c r="F201" i="6"/>
  <c r="J201" i="6" s="1"/>
  <c r="M30" i="6" l="1"/>
  <c r="N30" i="6" s="1"/>
  <c r="M36" i="6"/>
  <c r="N36" i="6" s="1"/>
  <c r="M19" i="6"/>
  <c r="N19" i="6" s="1"/>
  <c r="M7" i="6"/>
  <c r="N7" i="6" s="1"/>
  <c r="M212" i="6"/>
  <c r="N212" i="6" s="1"/>
  <c r="M126" i="6"/>
  <c r="N126" i="6" s="1"/>
  <c r="M32" i="6" l="1"/>
  <c r="N32" i="6" s="1"/>
  <c r="M157" i="6"/>
  <c r="N157" i="6" s="1"/>
  <c r="M132" i="6"/>
  <c r="N132" i="6" s="1"/>
  <c r="M49" i="6"/>
  <c r="N49" i="6" s="1"/>
  <c r="M17" i="6"/>
  <c r="N17" i="6" s="1"/>
  <c r="M198" i="6"/>
  <c r="N198" i="6" s="1"/>
  <c r="M164" i="6"/>
  <c r="N164" i="6" s="1"/>
  <c r="M51" i="6"/>
  <c r="N51" i="6" s="1"/>
  <c r="M250" i="6"/>
  <c r="N250" i="6" s="1"/>
  <c r="M197" i="6"/>
  <c r="N197" i="6" s="1"/>
  <c r="M74" i="6"/>
  <c r="N74" i="6" s="1"/>
  <c r="M226" i="6"/>
  <c r="N226" i="6" s="1"/>
  <c r="M202" i="6"/>
  <c r="N202" i="6" s="1"/>
  <c r="M86" i="6"/>
  <c r="N86" i="6" s="1"/>
  <c r="M13" i="6"/>
  <c r="N13" i="6" s="1"/>
  <c r="M131" i="6"/>
  <c r="N131" i="6" s="1"/>
  <c r="M130" i="6"/>
  <c r="N130" i="6" s="1"/>
  <c r="M16" i="6"/>
  <c r="N16" i="6" s="1"/>
  <c r="M181" i="6"/>
  <c r="N181" i="6" s="1"/>
  <c r="M37" i="6"/>
  <c r="N37" i="6" s="1"/>
  <c r="M201" i="6"/>
  <c r="N201" i="6" s="1"/>
  <c r="M84" i="6"/>
  <c r="N84" i="6" s="1"/>
  <c r="M222" i="6"/>
  <c r="N222" i="6" s="1"/>
  <c r="M225" i="6"/>
  <c r="N225" i="6" s="1"/>
  <c r="M128" i="6"/>
  <c r="N128" i="6" s="1"/>
  <c r="M203" i="6"/>
  <c r="N203" i="6" s="1"/>
  <c r="M28" i="6"/>
  <c r="N28" i="6" s="1"/>
  <c r="O7" i="6"/>
  <c r="O19" i="6"/>
  <c r="O36" i="6"/>
  <c r="O30" i="6"/>
  <c r="O126" i="6"/>
  <c r="O212" i="6"/>
  <c r="G7" i="5"/>
  <c r="G8" i="5" s="1"/>
  <c r="O132" i="6" l="1"/>
  <c r="O157" i="6"/>
  <c r="O32" i="6"/>
  <c r="O198" i="6"/>
  <c r="O49" i="6"/>
  <c r="O17" i="6"/>
  <c r="O51" i="6"/>
  <c r="O250" i="6"/>
  <c r="O131" i="6"/>
  <c r="O164" i="6"/>
  <c r="O128" i="6"/>
  <c r="O201" i="6"/>
  <c r="O226" i="6"/>
  <c r="O202" i="6"/>
  <c r="O84" i="6"/>
  <c r="O222" i="6"/>
  <c r="O74" i="6"/>
  <c r="O181" i="6"/>
  <c r="O225" i="6"/>
  <c r="O37" i="6"/>
  <c r="O86" i="6"/>
  <c r="O28" i="6"/>
  <c r="O197" i="6"/>
  <c r="O130" i="6"/>
  <c r="O13" i="6"/>
  <c r="O203" i="6"/>
  <c r="O16" i="6"/>
  <c r="D7" i="5"/>
  <c r="D8" i="5" s="1"/>
  <c r="H7" i="5"/>
  <c r="F262" i="6" s="1"/>
  <c r="J262" i="6" s="1"/>
  <c r="I7" i="5"/>
  <c r="L255" i="6" l="1"/>
  <c r="L261" i="6"/>
  <c r="L258" i="6"/>
  <c r="L252" i="6"/>
  <c r="L260" i="6"/>
  <c r="L259" i="6"/>
  <c r="L251" i="6"/>
  <c r="L256" i="6"/>
  <c r="L262" i="6"/>
  <c r="M262" i="6" s="1"/>
  <c r="N262" i="6" s="1"/>
  <c r="L263" i="6"/>
  <c r="L253" i="6"/>
  <c r="L257" i="6"/>
  <c r="L264" i="6"/>
  <c r="L254" i="6"/>
  <c r="F255" i="6"/>
  <c r="J255" i="6" s="1"/>
  <c r="F260" i="6"/>
  <c r="J260" i="6" s="1"/>
  <c r="F264" i="6"/>
  <c r="J264" i="6" s="1"/>
  <c r="F259" i="6"/>
  <c r="J259" i="6" s="1"/>
  <c r="F252" i="6"/>
  <c r="J252" i="6" s="1"/>
  <c r="F256" i="6"/>
  <c r="J256" i="6" s="1"/>
  <c r="F254" i="6"/>
  <c r="J254" i="6" s="1"/>
  <c r="F257" i="6"/>
  <c r="J257" i="6" s="1"/>
  <c r="F258" i="6"/>
  <c r="J258" i="6" s="1"/>
  <c r="F263" i="6"/>
  <c r="J263" i="6" s="1"/>
  <c r="F251" i="6"/>
  <c r="J251" i="6" s="1"/>
  <c r="F253" i="6"/>
  <c r="J253" i="6" s="1"/>
  <c r="F261" i="6"/>
  <c r="J261" i="6" s="1"/>
  <c r="F167" i="6"/>
  <c r="J167" i="6" s="1"/>
  <c r="F228" i="6"/>
  <c r="J228" i="6" s="1"/>
  <c r="L228" i="6"/>
  <c r="L167" i="6"/>
  <c r="L20" i="6"/>
  <c r="L34" i="6"/>
  <c r="L48" i="6"/>
  <c r="L61" i="6"/>
  <c r="L70" i="6"/>
  <c r="L82" i="6"/>
  <c r="L96" i="6"/>
  <c r="L107" i="6"/>
  <c r="L119" i="6"/>
  <c r="L136" i="6"/>
  <c r="L148" i="6"/>
  <c r="L161" i="6"/>
  <c r="L171" i="6"/>
  <c r="L193" i="6"/>
  <c r="L204" i="6"/>
  <c r="L216" i="6"/>
  <c r="L21" i="6"/>
  <c r="L35" i="6"/>
  <c r="L50" i="6"/>
  <c r="L71" i="6"/>
  <c r="L83" i="6"/>
  <c r="L97" i="6"/>
  <c r="L108" i="6"/>
  <c r="L120" i="6"/>
  <c r="L137" i="6"/>
  <c r="L149" i="6"/>
  <c r="L162" i="6"/>
  <c r="L172" i="6"/>
  <c r="L182" i="6"/>
  <c r="L194" i="6"/>
  <c r="L205" i="6"/>
  <c r="L217" i="6"/>
  <c r="L232" i="6"/>
  <c r="L244" i="6"/>
  <c r="L81" i="6"/>
  <c r="L22" i="6"/>
  <c r="L38" i="6"/>
  <c r="L52" i="6"/>
  <c r="L62" i="6"/>
  <c r="L72" i="6"/>
  <c r="L85" i="6"/>
  <c r="L98" i="6"/>
  <c r="L109" i="6"/>
  <c r="L121" i="6"/>
  <c r="L138" i="6"/>
  <c r="L150" i="6"/>
  <c r="L163" i="6"/>
  <c r="L173" i="6"/>
  <c r="L183" i="6"/>
  <c r="L195" i="6"/>
  <c r="L206" i="6"/>
  <c r="L218" i="6"/>
  <c r="L233" i="6"/>
  <c r="L245" i="6"/>
  <c r="L95" i="6"/>
  <c r="L23" i="6"/>
  <c r="L39" i="6"/>
  <c r="L53" i="6"/>
  <c r="L63" i="6"/>
  <c r="L73" i="6"/>
  <c r="L87" i="6"/>
  <c r="L99" i="6"/>
  <c r="L110" i="6"/>
  <c r="L122" i="6"/>
  <c r="L139" i="6"/>
  <c r="L151" i="6"/>
  <c r="L165" i="6"/>
  <c r="L184" i="6"/>
  <c r="L207" i="6"/>
  <c r="L219" i="6"/>
  <c r="L234" i="6"/>
  <c r="L246" i="6"/>
  <c r="L147" i="6"/>
  <c r="L8" i="6"/>
  <c r="L24" i="6"/>
  <c r="L40" i="6"/>
  <c r="L54" i="6"/>
  <c r="L75" i="6"/>
  <c r="L88" i="6"/>
  <c r="L111" i="6"/>
  <c r="L123" i="6"/>
  <c r="L140" i="6"/>
  <c r="L152" i="6"/>
  <c r="L174" i="6"/>
  <c r="L185" i="6"/>
  <c r="L208" i="6"/>
  <c r="L220" i="6"/>
  <c r="L235" i="6"/>
  <c r="L247" i="6"/>
  <c r="L241" i="6"/>
  <c r="L9" i="6"/>
  <c r="L25" i="6"/>
  <c r="L41" i="6"/>
  <c r="L55" i="6"/>
  <c r="L64" i="6"/>
  <c r="L76" i="6"/>
  <c r="L89" i="6"/>
  <c r="L100" i="6"/>
  <c r="L112" i="6"/>
  <c r="L124" i="6"/>
  <c r="L141" i="6"/>
  <c r="L153" i="6"/>
  <c r="L175" i="6"/>
  <c r="L186" i="6"/>
  <c r="L209" i="6"/>
  <c r="L221" i="6"/>
  <c r="L236" i="6"/>
  <c r="L248" i="6"/>
  <c r="L69" i="6"/>
  <c r="L60" i="6"/>
  <c r="L10" i="6"/>
  <c r="L26" i="6"/>
  <c r="L42" i="6"/>
  <c r="L56" i="6"/>
  <c r="L65" i="6"/>
  <c r="L77" i="6"/>
  <c r="L90" i="6"/>
  <c r="L101" i="6"/>
  <c r="L113" i="6"/>
  <c r="L125" i="6"/>
  <c r="L142" i="6"/>
  <c r="L154" i="6"/>
  <c r="L176" i="6"/>
  <c r="L187" i="6"/>
  <c r="L210" i="6"/>
  <c r="L223" i="6"/>
  <c r="L237" i="6"/>
  <c r="L249" i="6"/>
  <c r="L214" i="6"/>
  <c r="L11" i="6"/>
  <c r="L27" i="6"/>
  <c r="L43" i="6"/>
  <c r="L57" i="6"/>
  <c r="L66" i="6"/>
  <c r="L91" i="6"/>
  <c r="L102" i="6"/>
  <c r="L114" i="6"/>
  <c r="L127" i="6"/>
  <c r="L143" i="6"/>
  <c r="L155" i="6"/>
  <c r="L166" i="6"/>
  <c r="L177" i="6"/>
  <c r="L188" i="6"/>
  <c r="L211" i="6"/>
  <c r="L224" i="6"/>
  <c r="L238" i="6"/>
  <c r="L33" i="6"/>
  <c r="L94" i="6"/>
  <c r="L117" i="6"/>
  <c r="L146" i="6"/>
  <c r="L169" i="6"/>
  <c r="L191" i="6"/>
  <c r="L199" i="6"/>
  <c r="L18" i="6"/>
  <c r="L118" i="6"/>
  <c r="L160" i="6"/>
  <c r="L230" i="6"/>
  <c r="L243" i="6"/>
  <c r="L12" i="6"/>
  <c r="L29" i="6"/>
  <c r="L44" i="6"/>
  <c r="L58" i="6"/>
  <c r="L67" i="6"/>
  <c r="L78" i="6"/>
  <c r="L92" i="6"/>
  <c r="L103" i="6"/>
  <c r="L115" i="6"/>
  <c r="L129" i="6"/>
  <c r="L144" i="6"/>
  <c r="L156" i="6"/>
  <c r="L178" i="6"/>
  <c r="L189" i="6"/>
  <c r="L196" i="6"/>
  <c r="L227" i="6"/>
  <c r="L239" i="6"/>
  <c r="L46" i="6"/>
  <c r="L47" i="6"/>
  <c r="L14" i="6"/>
  <c r="L31" i="6"/>
  <c r="L45" i="6"/>
  <c r="L59" i="6"/>
  <c r="L68" i="6"/>
  <c r="L79" i="6"/>
  <c r="L93" i="6"/>
  <c r="L104" i="6"/>
  <c r="L116" i="6"/>
  <c r="L133" i="6"/>
  <c r="L145" i="6"/>
  <c r="L158" i="6"/>
  <c r="L168" i="6"/>
  <c r="L179" i="6"/>
  <c r="L190" i="6"/>
  <c r="L213" i="6"/>
  <c r="L240" i="6"/>
  <c r="L15" i="6"/>
  <c r="L80" i="6"/>
  <c r="L105" i="6"/>
  <c r="L134" i="6"/>
  <c r="L159" i="6"/>
  <c r="L180" i="6"/>
  <c r="L229" i="6"/>
  <c r="L106" i="6"/>
  <c r="L135" i="6"/>
  <c r="L170" i="6"/>
  <c r="L192" i="6"/>
  <c r="L200" i="6"/>
  <c r="L215" i="6"/>
  <c r="L242" i="6"/>
  <c r="L231" i="6"/>
  <c r="F22" i="6"/>
  <c r="J22" i="6" s="1"/>
  <c r="F38" i="6"/>
  <c r="J38" i="6" s="1"/>
  <c r="F52" i="6"/>
  <c r="J52" i="6" s="1"/>
  <c r="F62" i="6"/>
  <c r="J62" i="6" s="1"/>
  <c r="F72" i="6"/>
  <c r="J72" i="6" s="1"/>
  <c r="F85" i="6"/>
  <c r="J85" i="6" s="1"/>
  <c r="F98" i="6"/>
  <c r="J98" i="6" s="1"/>
  <c r="F109" i="6"/>
  <c r="J109" i="6" s="1"/>
  <c r="F121" i="6"/>
  <c r="J121" i="6" s="1"/>
  <c r="F138" i="6"/>
  <c r="J138" i="6" s="1"/>
  <c r="F150" i="6"/>
  <c r="J150" i="6" s="1"/>
  <c r="F163" i="6"/>
  <c r="J163" i="6" s="1"/>
  <c r="F173" i="6"/>
  <c r="J173" i="6" s="1"/>
  <c r="F183" i="6"/>
  <c r="J183" i="6" s="1"/>
  <c r="F195" i="6"/>
  <c r="J195" i="6" s="1"/>
  <c r="F206" i="6"/>
  <c r="J206" i="6" s="1"/>
  <c r="F218" i="6"/>
  <c r="J218" i="6" s="1"/>
  <c r="F233" i="6"/>
  <c r="J233" i="6" s="1"/>
  <c r="F245" i="6"/>
  <c r="J245" i="6" s="1"/>
  <c r="F165" i="6"/>
  <c r="J165" i="6" s="1"/>
  <c r="F184" i="6"/>
  <c r="J184" i="6" s="1"/>
  <c r="F207" i="6"/>
  <c r="J207" i="6" s="1"/>
  <c r="F234" i="6"/>
  <c r="J234" i="6" s="1"/>
  <c r="F112" i="6"/>
  <c r="J112" i="6" s="1"/>
  <c r="F186" i="6"/>
  <c r="J186" i="6" s="1"/>
  <c r="F209" i="6"/>
  <c r="J209" i="6" s="1"/>
  <c r="F236" i="6"/>
  <c r="J236" i="6" s="1"/>
  <c r="F248" i="6"/>
  <c r="J248" i="6" s="1"/>
  <c r="F137" i="6"/>
  <c r="J137" i="6" s="1"/>
  <c r="F194" i="6"/>
  <c r="J194" i="6" s="1"/>
  <c r="F23" i="6"/>
  <c r="J23" i="6" s="1"/>
  <c r="F39" i="6"/>
  <c r="J39" i="6" s="1"/>
  <c r="F53" i="6"/>
  <c r="J53" i="6" s="1"/>
  <c r="F63" i="6"/>
  <c r="J63" i="6" s="1"/>
  <c r="F73" i="6"/>
  <c r="J73" i="6" s="1"/>
  <c r="F87" i="6"/>
  <c r="J87" i="6" s="1"/>
  <c r="F99" i="6"/>
  <c r="J99" i="6" s="1"/>
  <c r="F110" i="6"/>
  <c r="J110" i="6" s="1"/>
  <c r="F122" i="6"/>
  <c r="J122" i="6" s="1"/>
  <c r="F139" i="6"/>
  <c r="J139" i="6" s="1"/>
  <c r="F151" i="6"/>
  <c r="J151" i="6" s="1"/>
  <c r="F219" i="6"/>
  <c r="J219" i="6" s="1"/>
  <c r="F246" i="6"/>
  <c r="J246" i="6" s="1"/>
  <c r="F124" i="6"/>
  <c r="J124" i="6" s="1"/>
  <c r="F71" i="6"/>
  <c r="J71" i="6" s="1"/>
  <c r="F232" i="6"/>
  <c r="J232" i="6" s="1"/>
  <c r="F8" i="6"/>
  <c r="J8" i="6" s="1"/>
  <c r="F24" i="6"/>
  <c r="J24" i="6" s="1"/>
  <c r="F40" i="6"/>
  <c r="J40" i="6" s="1"/>
  <c r="F54" i="6"/>
  <c r="J54" i="6" s="1"/>
  <c r="F75" i="6"/>
  <c r="J75" i="6" s="1"/>
  <c r="F88" i="6"/>
  <c r="J88" i="6" s="1"/>
  <c r="F111" i="6"/>
  <c r="J111" i="6" s="1"/>
  <c r="F123" i="6"/>
  <c r="J123" i="6" s="1"/>
  <c r="F140" i="6"/>
  <c r="J140" i="6" s="1"/>
  <c r="F152" i="6"/>
  <c r="J152" i="6" s="1"/>
  <c r="F174" i="6"/>
  <c r="J174" i="6" s="1"/>
  <c r="F185" i="6"/>
  <c r="J185" i="6" s="1"/>
  <c r="F208" i="6"/>
  <c r="J208" i="6" s="1"/>
  <c r="F220" i="6"/>
  <c r="J220" i="6" s="1"/>
  <c r="F235" i="6"/>
  <c r="J235" i="6" s="1"/>
  <c r="F247" i="6"/>
  <c r="J247" i="6" s="1"/>
  <c r="F141" i="6"/>
  <c r="J141" i="6" s="1"/>
  <c r="F221" i="6"/>
  <c r="J221" i="6" s="1"/>
  <c r="F97" i="6"/>
  <c r="J97" i="6" s="1"/>
  <c r="F9" i="6"/>
  <c r="J9" i="6" s="1"/>
  <c r="F25" i="6"/>
  <c r="J25" i="6" s="1"/>
  <c r="F41" i="6"/>
  <c r="J41" i="6" s="1"/>
  <c r="F55" i="6"/>
  <c r="J55" i="6" s="1"/>
  <c r="F64" i="6"/>
  <c r="J64" i="6" s="1"/>
  <c r="F76" i="6"/>
  <c r="J76" i="6" s="1"/>
  <c r="F89" i="6"/>
  <c r="J89" i="6" s="1"/>
  <c r="F100" i="6"/>
  <c r="J100" i="6" s="1"/>
  <c r="F153" i="6"/>
  <c r="J153" i="6" s="1"/>
  <c r="F175" i="6"/>
  <c r="J175" i="6" s="1"/>
  <c r="F50" i="6"/>
  <c r="J50" i="6" s="1"/>
  <c r="F149" i="6"/>
  <c r="J149" i="6" s="1"/>
  <c r="F244" i="6"/>
  <c r="J244" i="6" s="1"/>
  <c r="F10" i="6"/>
  <c r="J10" i="6" s="1"/>
  <c r="F26" i="6"/>
  <c r="J26" i="6" s="1"/>
  <c r="F42" i="6"/>
  <c r="J42" i="6" s="1"/>
  <c r="F56" i="6"/>
  <c r="J56" i="6" s="1"/>
  <c r="F65" i="6"/>
  <c r="J65" i="6" s="1"/>
  <c r="F77" i="6"/>
  <c r="J77" i="6" s="1"/>
  <c r="F90" i="6"/>
  <c r="J90" i="6" s="1"/>
  <c r="F101" i="6"/>
  <c r="J101" i="6" s="1"/>
  <c r="F113" i="6"/>
  <c r="J113" i="6" s="1"/>
  <c r="F125" i="6"/>
  <c r="J125" i="6" s="1"/>
  <c r="F142" i="6"/>
  <c r="J142" i="6" s="1"/>
  <c r="F154" i="6"/>
  <c r="J154" i="6" s="1"/>
  <c r="F176" i="6"/>
  <c r="J176" i="6" s="1"/>
  <c r="F187" i="6"/>
  <c r="J187" i="6" s="1"/>
  <c r="F210" i="6"/>
  <c r="J210" i="6" s="1"/>
  <c r="F223" i="6"/>
  <c r="J223" i="6" s="1"/>
  <c r="F237" i="6"/>
  <c r="J237" i="6" s="1"/>
  <c r="F249" i="6"/>
  <c r="J249" i="6" s="1"/>
  <c r="F108" i="6"/>
  <c r="J108" i="6" s="1"/>
  <c r="F205" i="6"/>
  <c r="J205" i="6" s="1"/>
  <c r="F11" i="6"/>
  <c r="J11" i="6" s="1"/>
  <c r="F27" i="6"/>
  <c r="J27" i="6" s="1"/>
  <c r="F43" i="6"/>
  <c r="J43" i="6" s="1"/>
  <c r="F57" i="6"/>
  <c r="J57" i="6" s="1"/>
  <c r="F66" i="6"/>
  <c r="J66" i="6" s="1"/>
  <c r="F91" i="6"/>
  <c r="J91" i="6" s="1"/>
  <c r="F102" i="6"/>
  <c r="J102" i="6" s="1"/>
  <c r="F114" i="6"/>
  <c r="J114" i="6" s="1"/>
  <c r="F127" i="6"/>
  <c r="J127" i="6" s="1"/>
  <c r="F143" i="6"/>
  <c r="J143" i="6" s="1"/>
  <c r="F155" i="6"/>
  <c r="J155" i="6" s="1"/>
  <c r="F166" i="6"/>
  <c r="J166" i="6" s="1"/>
  <c r="F177" i="6"/>
  <c r="J177" i="6" s="1"/>
  <c r="F188" i="6"/>
  <c r="J188" i="6" s="1"/>
  <c r="F211" i="6"/>
  <c r="J211" i="6" s="1"/>
  <c r="F224" i="6"/>
  <c r="J224" i="6" s="1"/>
  <c r="F238" i="6"/>
  <c r="J238" i="6" s="1"/>
  <c r="F44" i="6"/>
  <c r="J44" i="6" s="1"/>
  <c r="F78" i="6"/>
  <c r="J78" i="6" s="1"/>
  <c r="F92" i="6"/>
  <c r="J92" i="6" s="1"/>
  <c r="F115" i="6"/>
  <c r="J115" i="6" s="1"/>
  <c r="F129" i="6"/>
  <c r="J129" i="6" s="1"/>
  <c r="F156" i="6"/>
  <c r="J156" i="6" s="1"/>
  <c r="F178" i="6"/>
  <c r="J178" i="6" s="1"/>
  <c r="F189" i="6"/>
  <c r="J189" i="6" s="1"/>
  <c r="F196" i="6"/>
  <c r="J196" i="6" s="1"/>
  <c r="F227" i="6"/>
  <c r="J227" i="6" s="1"/>
  <c r="F239" i="6"/>
  <c r="J239" i="6" s="1"/>
  <c r="F12" i="6"/>
  <c r="J12" i="6" s="1"/>
  <c r="F29" i="6"/>
  <c r="J29" i="6" s="1"/>
  <c r="F58" i="6"/>
  <c r="J58" i="6" s="1"/>
  <c r="F67" i="6"/>
  <c r="J67" i="6" s="1"/>
  <c r="F103" i="6"/>
  <c r="J103" i="6" s="1"/>
  <c r="F144" i="6"/>
  <c r="J144" i="6" s="1"/>
  <c r="F204" i="6"/>
  <c r="J204" i="6" s="1"/>
  <c r="F120" i="6"/>
  <c r="J120" i="6" s="1"/>
  <c r="F217" i="6"/>
  <c r="J217" i="6" s="1"/>
  <c r="F14" i="6"/>
  <c r="J14" i="6" s="1"/>
  <c r="F31" i="6"/>
  <c r="J31" i="6" s="1"/>
  <c r="F45" i="6"/>
  <c r="J45" i="6" s="1"/>
  <c r="F59" i="6"/>
  <c r="J59" i="6" s="1"/>
  <c r="F68" i="6"/>
  <c r="J68" i="6" s="1"/>
  <c r="F79" i="6"/>
  <c r="J79" i="6" s="1"/>
  <c r="F93" i="6"/>
  <c r="J93" i="6" s="1"/>
  <c r="F104" i="6"/>
  <c r="J104" i="6" s="1"/>
  <c r="F116" i="6"/>
  <c r="J116" i="6" s="1"/>
  <c r="F133" i="6"/>
  <c r="J133" i="6" s="1"/>
  <c r="F145" i="6"/>
  <c r="J145" i="6" s="1"/>
  <c r="F158" i="6"/>
  <c r="J158" i="6" s="1"/>
  <c r="F168" i="6"/>
  <c r="J168" i="6" s="1"/>
  <c r="F179" i="6"/>
  <c r="J179" i="6" s="1"/>
  <c r="F190" i="6"/>
  <c r="J190" i="6" s="1"/>
  <c r="F213" i="6"/>
  <c r="J213" i="6" s="1"/>
  <c r="F240" i="6"/>
  <c r="J240" i="6" s="1"/>
  <c r="F33" i="6"/>
  <c r="J33" i="6" s="1"/>
  <c r="F69" i="6"/>
  <c r="J69" i="6" s="1"/>
  <c r="F80" i="6"/>
  <c r="J80" i="6" s="1"/>
  <c r="F94" i="6"/>
  <c r="J94" i="6" s="1"/>
  <c r="F117" i="6"/>
  <c r="J117" i="6" s="1"/>
  <c r="F134" i="6"/>
  <c r="J134" i="6" s="1"/>
  <c r="F146" i="6"/>
  <c r="J146" i="6" s="1"/>
  <c r="F169" i="6"/>
  <c r="J169" i="6" s="1"/>
  <c r="F191" i="6"/>
  <c r="J191" i="6" s="1"/>
  <c r="F199" i="6"/>
  <c r="J199" i="6" s="1"/>
  <c r="F214" i="6"/>
  <c r="J214" i="6" s="1"/>
  <c r="F241" i="6"/>
  <c r="J241" i="6" s="1"/>
  <c r="F171" i="6"/>
  <c r="J171" i="6" s="1"/>
  <c r="F21" i="6"/>
  <c r="J21" i="6" s="1"/>
  <c r="F162" i="6"/>
  <c r="J162" i="6" s="1"/>
  <c r="F15" i="6"/>
  <c r="J15" i="6" s="1"/>
  <c r="F46" i="6"/>
  <c r="J46" i="6" s="1"/>
  <c r="F105" i="6"/>
  <c r="J105" i="6" s="1"/>
  <c r="F159" i="6"/>
  <c r="J159" i="6" s="1"/>
  <c r="F180" i="6"/>
  <c r="J180" i="6" s="1"/>
  <c r="F229" i="6"/>
  <c r="J229" i="6" s="1"/>
  <c r="F193" i="6"/>
  <c r="J193" i="6" s="1"/>
  <c r="F35" i="6"/>
  <c r="J35" i="6" s="1"/>
  <c r="F172" i="6"/>
  <c r="J172" i="6" s="1"/>
  <c r="F18" i="6"/>
  <c r="J18" i="6" s="1"/>
  <c r="F47" i="6"/>
  <c r="J47" i="6" s="1"/>
  <c r="F60" i="6"/>
  <c r="J60" i="6" s="1"/>
  <c r="F81" i="6"/>
  <c r="J81" i="6" s="1"/>
  <c r="F95" i="6"/>
  <c r="J95" i="6" s="1"/>
  <c r="F106" i="6"/>
  <c r="J106" i="6" s="1"/>
  <c r="F118" i="6"/>
  <c r="J118" i="6" s="1"/>
  <c r="F135" i="6"/>
  <c r="J135" i="6" s="1"/>
  <c r="F147" i="6"/>
  <c r="J147" i="6" s="1"/>
  <c r="F160" i="6"/>
  <c r="J160" i="6" s="1"/>
  <c r="F170" i="6"/>
  <c r="J170" i="6" s="1"/>
  <c r="F192" i="6"/>
  <c r="J192" i="6" s="1"/>
  <c r="F200" i="6"/>
  <c r="J200" i="6" s="1"/>
  <c r="F215" i="6"/>
  <c r="J215" i="6" s="1"/>
  <c r="F230" i="6"/>
  <c r="J230" i="6" s="1"/>
  <c r="F242" i="6"/>
  <c r="J242" i="6" s="1"/>
  <c r="F20" i="6"/>
  <c r="J20" i="6" s="1"/>
  <c r="F34" i="6"/>
  <c r="J34" i="6" s="1"/>
  <c r="F48" i="6"/>
  <c r="J48" i="6" s="1"/>
  <c r="F61" i="6"/>
  <c r="J61" i="6" s="1"/>
  <c r="F70" i="6"/>
  <c r="J70" i="6" s="1"/>
  <c r="F82" i="6"/>
  <c r="J82" i="6" s="1"/>
  <c r="F96" i="6"/>
  <c r="J96" i="6" s="1"/>
  <c r="F107" i="6"/>
  <c r="J107" i="6" s="1"/>
  <c r="F119" i="6"/>
  <c r="J119" i="6" s="1"/>
  <c r="F136" i="6"/>
  <c r="J136" i="6" s="1"/>
  <c r="F148" i="6"/>
  <c r="J148" i="6" s="1"/>
  <c r="F161" i="6"/>
  <c r="J161" i="6" s="1"/>
  <c r="F216" i="6"/>
  <c r="J216" i="6" s="1"/>
  <c r="F231" i="6"/>
  <c r="J231" i="6" s="1"/>
  <c r="F243" i="6"/>
  <c r="J243" i="6" s="1"/>
  <c r="F83" i="6"/>
  <c r="J83" i="6" s="1"/>
  <c r="F182" i="6"/>
  <c r="J182" i="6" s="1"/>
  <c r="M263" i="6" l="1"/>
  <c r="N263" i="6" s="1"/>
  <c r="M261" i="6"/>
  <c r="N261" i="6" s="1"/>
  <c r="P262" i="6"/>
  <c r="M255" i="6"/>
  <c r="N255" i="6" s="1"/>
  <c r="M253" i="6"/>
  <c r="N253" i="6" s="1"/>
  <c r="M252" i="6"/>
  <c r="N252" i="6" s="1"/>
  <c r="M251" i="6"/>
  <c r="N251" i="6" s="1"/>
  <c r="M264" i="6"/>
  <c r="N264" i="6" s="1"/>
  <c r="M257" i="6"/>
  <c r="N257" i="6" s="1"/>
  <c r="M256" i="6"/>
  <c r="N256" i="6" s="1"/>
  <c r="M254" i="6"/>
  <c r="N254" i="6" s="1"/>
  <c r="M259" i="6"/>
  <c r="N259" i="6" s="1"/>
  <c r="M260" i="6"/>
  <c r="N260" i="6" s="1"/>
  <c r="M258" i="6"/>
  <c r="N258" i="6" s="1"/>
  <c r="O262" i="6"/>
  <c r="M80" i="6"/>
  <c r="N80" i="6" s="1"/>
  <c r="M238" i="6"/>
  <c r="N238" i="6" s="1"/>
  <c r="M35" i="6"/>
  <c r="N35" i="6" s="1"/>
  <c r="M66" i="6"/>
  <c r="N66" i="6" s="1"/>
  <c r="M246" i="6"/>
  <c r="N246" i="6" s="1"/>
  <c r="M140" i="6"/>
  <c r="N140" i="6" s="1"/>
  <c r="M61" i="6"/>
  <c r="N61" i="6" s="1"/>
  <c r="M159" i="6"/>
  <c r="N159" i="6" s="1"/>
  <c r="M175" i="6"/>
  <c r="N175" i="6" s="1"/>
  <c r="M127" i="6"/>
  <c r="N127" i="6" s="1"/>
  <c r="M245" i="6"/>
  <c r="N245" i="6" s="1"/>
  <c r="M82" i="6"/>
  <c r="N82" i="6" s="1"/>
  <c r="M176" i="6"/>
  <c r="N176" i="6" s="1"/>
  <c r="M10" i="6"/>
  <c r="N10" i="6" s="1"/>
  <c r="M154" i="6"/>
  <c r="N154" i="6" s="1"/>
  <c r="M195" i="6"/>
  <c r="N195" i="6" s="1"/>
  <c r="M52" i="6"/>
  <c r="N52" i="6" s="1"/>
  <c r="M243" i="6"/>
  <c r="N243" i="6" s="1"/>
  <c r="M34" i="6"/>
  <c r="N34" i="6" s="1"/>
  <c r="M100" i="6"/>
  <c r="N100" i="6" s="1"/>
  <c r="M60" i="6"/>
  <c r="N60" i="6" s="1"/>
  <c r="M8" i="6"/>
  <c r="N8" i="6" s="1"/>
  <c r="M70" i="6"/>
  <c r="N70" i="6" s="1"/>
  <c r="M21" i="6"/>
  <c r="N21" i="6" s="1"/>
  <c r="M205" i="6"/>
  <c r="N205" i="6" s="1"/>
  <c r="M233" i="6"/>
  <c r="N233" i="6" s="1"/>
  <c r="M85" i="6"/>
  <c r="N85" i="6" s="1"/>
  <c r="M12" i="6"/>
  <c r="N12" i="6" s="1"/>
  <c r="M141" i="6"/>
  <c r="N141" i="6" s="1"/>
  <c r="M231" i="6"/>
  <c r="N231" i="6" s="1"/>
  <c r="M105" i="6"/>
  <c r="N105" i="6" s="1"/>
  <c r="M247" i="6"/>
  <c r="N247" i="6" s="1"/>
  <c r="M54" i="6"/>
  <c r="N54" i="6" s="1"/>
  <c r="M104" i="6"/>
  <c r="N104" i="6" s="1"/>
  <c r="M114" i="6"/>
  <c r="N114" i="6" s="1"/>
  <c r="M210" i="6"/>
  <c r="N210" i="6" s="1"/>
  <c r="M42" i="6"/>
  <c r="N42" i="6" s="1"/>
  <c r="M44" i="6"/>
  <c r="N44" i="6" s="1"/>
  <c r="M224" i="6"/>
  <c r="N224" i="6" s="1"/>
  <c r="M57" i="6"/>
  <c r="N57" i="6" s="1"/>
  <c r="M142" i="6"/>
  <c r="N142" i="6" s="1"/>
  <c r="M137" i="6"/>
  <c r="N137" i="6" s="1"/>
  <c r="M59" i="6"/>
  <c r="N59" i="6" s="1"/>
  <c r="M38" i="6"/>
  <c r="N38" i="6" s="1"/>
  <c r="M147" i="6"/>
  <c r="N147" i="6" s="1"/>
  <c r="M213" i="6"/>
  <c r="N213" i="6" s="1"/>
  <c r="M144" i="6"/>
  <c r="N144" i="6" s="1"/>
  <c r="M89" i="6"/>
  <c r="N89" i="6" s="1"/>
  <c r="M87" i="6"/>
  <c r="N87" i="6" s="1"/>
  <c r="M20" i="6"/>
  <c r="N20" i="6" s="1"/>
  <c r="M69" i="6"/>
  <c r="N69" i="6" s="1"/>
  <c r="M230" i="6"/>
  <c r="N230" i="6" s="1"/>
  <c r="M151" i="6"/>
  <c r="N151" i="6" s="1"/>
  <c r="M134" i="6"/>
  <c r="N134" i="6" s="1"/>
  <c r="M153" i="6"/>
  <c r="N153" i="6" s="1"/>
  <c r="M110" i="6"/>
  <c r="N110" i="6" s="1"/>
  <c r="M116" i="6"/>
  <c r="N116" i="6" s="1"/>
  <c r="M56" i="6"/>
  <c r="N56" i="6" s="1"/>
  <c r="M223" i="6"/>
  <c r="N223" i="6" s="1"/>
  <c r="M241" i="6"/>
  <c r="N241" i="6" s="1"/>
  <c r="M113" i="6"/>
  <c r="N113" i="6" s="1"/>
  <c r="M236" i="6"/>
  <c r="N236" i="6" s="1"/>
  <c r="M108" i="6"/>
  <c r="N108" i="6" s="1"/>
  <c r="M81" i="6"/>
  <c r="N81" i="6" s="1"/>
  <c r="M148" i="6"/>
  <c r="N148" i="6" s="1"/>
  <c r="M64" i="6"/>
  <c r="N64" i="6" s="1"/>
  <c r="M63" i="6"/>
  <c r="N63" i="6" s="1"/>
  <c r="M179" i="6"/>
  <c r="N179" i="6" s="1"/>
  <c r="M31" i="6"/>
  <c r="N31" i="6" s="1"/>
  <c r="M135" i="6"/>
  <c r="N135" i="6" s="1"/>
  <c r="M169" i="6"/>
  <c r="N169" i="6" s="1"/>
  <c r="M188" i="6"/>
  <c r="N188" i="6" s="1"/>
  <c r="M27" i="6"/>
  <c r="N27" i="6" s="1"/>
  <c r="M88" i="6"/>
  <c r="N88" i="6" s="1"/>
  <c r="M206" i="6"/>
  <c r="N206" i="6" s="1"/>
  <c r="M62" i="6"/>
  <c r="N62" i="6" s="1"/>
  <c r="M204" i="6"/>
  <c r="N204" i="6" s="1"/>
  <c r="M242" i="6"/>
  <c r="N242" i="6" s="1"/>
  <c r="M15" i="6"/>
  <c r="N15" i="6" s="1"/>
  <c r="M94" i="6"/>
  <c r="N94" i="6" s="1"/>
  <c r="M24" i="6"/>
  <c r="N24" i="6" s="1"/>
  <c r="M112" i="6"/>
  <c r="N112" i="6" s="1"/>
  <c r="M33" i="6"/>
  <c r="N33" i="6" s="1"/>
  <c r="M79" i="6"/>
  <c r="N79" i="6" s="1"/>
  <c r="M152" i="6"/>
  <c r="N152" i="6" s="1"/>
  <c r="M214" i="6"/>
  <c r="N214" i="6" s="1"/>
  <c r="M239" i="6"/>
  <c r="N239" i="6" s="1"/>
  <c r="M9" i="6"/>
  <c r="N9" i="6" s="1"/>
  <c r="M25" i="6"/>
  <c r="N25" i="6" s="1"/>
  <c r="M229" i="6"/>
  <c r="N229" i="6" s="1"/>
  <c r="M191" i="6"/>
  <c r="N191" i="6" s="1"/>
  <c r="M111" i="6"/>
  <c r="N111" i="6" s="1"/>
  <c r="M218" i="6"/>
  <c r="N218" i="6" s="1"/>
  <c r="M72" i="6"/>
  <c r="N72" i="6" s="1"/>
  <c r="M95" i="6"/>
  <c r="N95" i="6" s="1"/>
  <c r="M235" i="6"/>
  <c r="N235" i="6" s="1"/>
  <c r="M40" i="6"/>
  <c r="N40" i="6" s="1"/>
  <c r="M65" i="6"/>
  <c r="N65" i="6" s="1"/>
  <c r="M93" i="6"/>
  <c r="N93" i="6" s="1"/>
  <c r="M67" i="6"/>
  <c r="N67" i="6" s="1"/>
  <c r="M102" i="6"/>
  <c r="N102" i="6" s="1"/>
  <c r="M107" i="6"/>
  <c r="N107" i="6" s="1"/>
  <c r="M172" i="6"/>
  <c r="N172" i="6" s="1"/>
  <c r="M240" i="6"/>
  <c r="N240" i="6" s="1"/>
  <c r="M68" i="6"/>
  <c r="N68" i="6" s="1"/>
  <c r="M29" i="6"/>
  <c r="N29" i="6" s="1"/>
  <c r="M187" i="6"/>
  <c r="N187" i="6" s="1"/>
  <c r="M26" i="6"/>
  <c r="N26" i="6" s="1"/>
  <c r="M124" i="6"/>
  <c r="N124" i="6" s="1"/>
  <c r="M109" i="6"/>
  <c r="N109" i="6" s="1"/>
  <c r="M199" i="6"/>
  <c r="N199" i="6" s="1"/>
  <c r="M190" i="6"/>
  <c r="N190" i="6" s="1"/>
  <c r="M45" i="6"/>
  <c r="N45" i="6" s="1"/>
  <c r="M244" i="6"/>
  <c r="N244" i="6" s="1"/>
  <c r="M219" i="6"/>
  <c r="N219" i="6" s="1"/>
  <c r="M125" i="6"/>
  <c r="N125" i="6" s="1"/>
  <c r="M11" i="6"/>
  <c r="N11" i="6" s="1"/>
  <c r="M211" i="6"/>
  <c r="N211" i="6" s="1"/>
  <c r="M158" i="6"/>
  <c r="N158" i="6" s="1"/>
  <c r="M120" i="6"/>
  <c r="N120" i="6" s="1"/>
  <c r="M248" i="6"/>
  <c r="N248" i="6" s="1"/>
  <c r="M145" i="6"/>
  <c r="N145" i="6" s="1"/>
  <c r="M166" i="6"/>
  <c r="N166" i="6" s="1"/>
  <c r="M101" i="6"/>
  <c r="N101" i="6" s="1"/>
  <c r="M209" i="6"/>
  <c r="N209" i="6" s="1"/>
  <c r="M46" i="6"/>
  <c r="N46" i="6" s="1"/>
  <c r="M133" i="6"/>
  <c r="N133" i="6" s="1"/>
  <c r="M155" i="6"/>
  <c r="N155" i="6" s="1"/>
  <c r="M90" i="6"/>
  <c r="N90" i="6" s="1"/>
  <c r="M186" i="6"/>
  <c r="N186" i="6" s="1"/>
  <c r="M173" i="6"/>
  <c r="N173" i="6" s="1"/>
  <c r="M22" i="6"/>
  <c r="N22" i="6" s="1"/>
  <c r="M14" i="6"/>
  <c r="N14" i="6" s="1"/>
  <c r="M161" i="6"/>
  <c r="N161" i="6" s="1"/>
  <c r="M129" i="6"/>
  <c r="N129" i="6" s="1"/>
  <c r="M249" i="6"/>
  <c r="N249" i="6" s="1"/>
  <c r="M103" i="6"/>
  <c r="N103" i="6" s="1"/>
  <c r="M115" i="6"/>
  <c r="N115" i="6" s="1"/>
  <c r="M76" i="6"/>
  <c r="N76" i="6" s="1"/>
  <c r="M73" i="6"/>
  <c r="N73" i="6" s="1"/>
  <c r="M234" i="6"/>
  <c r="N234" i="6" s="1"/>
  <c r="M150" i="6"/>
  <c r="N150" i="6" s="1"/>
  <c r="M221" i="6"/>
  <c r="N221" i="6" s="1"/>
  <c r="M136" i="6"/>
  <c r="N136" i="6" s="1"/>
  <c r="M232" i="6"/>
  <c r="N232" i="6" s="1"/>
  <c r="M207" i="6"/>
  <c r="N207" i="6" s="1"/>
  <c r="M138" i="6"/>
  <c r="N138" i="6" s="1"/>
  <c r="M177" i="6"/>
  <c r="N177" i="6" s="1"/>
  <c r="M47" i="6"/>
  <c r="N47" i="6" s="1"/>
  <c r="M119" i="6"/>
  <c r="N119" i="6" s="1"/>
  <c r="M18" i="6"/>
  <c r="N18" i="6" s="1"/>
  <c r="M78" i="6"/>
  <c r="N78" i="6" s="1"/>
  <c r="M55" i="6"/>
  <c r="N55" i="6" s="1"/>
  <c r="M174" i="6"/>
  <c r="N174" i="6" s="1"/>
  <c r="M71" i="6"/>
  <c r="N71" i="6" s="1"/>
  <c r="M53" i="6"/>
  <c r="N53" i="6" s="1"/>
  <c r="M184" i="6"/>
  <c r="N184" i="6" s="1"/>
  <c r="M121" i="6"/>
  <c r="N121" i="6" s="1"/>
  <c r="M41" i="6"/>
  <c r="N41" i="6" s="1"/>
  <c r="M39" i="6"/>
  <c r="N39" i="6" s="1"/>
  <c r="P261" i="6" l="1"/>
  <c r="P264" i="6"/>
  <c r="P257" i="6"/>
  <c r="P251" i="6"/>
  <c r="P253" i="6"/>
  <c r="P258" i="6"/>
  <c r="P252" i="6"/>
  <c r="P260" i="6"/>
  <c r="P259" i="6"/>
  <c r="P255" i="6"/>
  <c r="P263" i="6"/>
  <c r="P256" i="6"/>
  <c r="P254" i="6"/>
  <c r="O254" i="6"/>
  <c r="O253" i="6"/>
  <c r="O258" i="6"/>
  <c r="O251" i="6"/>
  <c r="O261" i="6"/>
  <c r="O260" i="6"/>
  <c r="O259" i="6"/>
  <c r="O256" i="6"/>
  <c r="O263" i="6"/>
  <c r="O255" i="6"/>
  <c r="O264" i="6"/>
  <c r="O252" i="6"/>
  <c r="O257" i="6"/>
  <c r="M165" i="6"/>
  <c r="N165" i="6" s="1"/>
  <c r="M178" i="6"/>
  <c r="N178" i="6" s="1"/>
  <c r="M92" i="6"/>
  <c r="N92" i="6" s="1"/>
  <c r="M189" i="6"/>
  <c r="N189" i="6" s="1"/>
  <c r="M168" i="6"/>
  <c r="N168" i="6" s="1"/>
  <c r="M97" i="6"/>
  <c r="N97" i="6" s="1"/>
  <c r="M58" i="6"/>
  <c r="N58" i="6" s="1"/>
  <c r="M185" i="6"/>
  <c r="N185" i="6" s="1"/>
  <c r="M160" i="6"/>
  <c r="N160" i="6" s="1"/>
  <c r="M208" i="6"/>
  <c r="N208" i="6" s="1"/>
  <c r="M43" i="6"/>
  <c r="N43" i="6" s="1"/>
  <c r="M123" i="6"/>
  <c r="N123" i="6" s="1"/>
  <c r="M237" i="6"/>
  <c r="N237" i="6" s="1"/>
  <c r="M77" i="6"/>
  <c r="N77" i="6" s="1"/>
  <c r="M23" i="6"/>
  <c r="N23" i="6" s="1"/>
  <c r="M139" i="6"/>
  <c r="N139" i="6" s="1"/>
  <c r="M182" i="6"/>
  <c r="N182" i="6" s="1"/>
  <c r="M106" i="6"/>
  <c r="N106" i="6" s="1"/>
  <c r="M146" i="6"/>
  <c r="N146" i="6" s="1"/>
  <c r="M83" i="6"/>
  <c r="N83" i="6" s="1"/>
  <c r="M91" i="6"/>
  <c r="N91" i="6" s="1"/>
  <c r="M99" i="6"/>
  <c r="N99" i="6" s="1"/>
  <c r="M171" i="6"/>
  <c r="N171" i="6" s="1"/>
  <c r="M96" i="6"/>
  <c r="N96" i="6" s="1"/>
  <c r="M167" i="6"/>
  <c r="N167" i="6" s="1"/>
  <c r="M220" i="6"/>
  <c r="N220" i="6" s="1"/>
  <c r="M196" i="6"/>
  <c r="N196" i="6" s="1"/>
  <c r="M192" i="6"/>
  <c r="N192" i="6" s="1"/>
  <c r="M149" i="6"/>
  <c r="N149" i="6" s="1"/>
  <c r="M216" i="6"/>
  <c r="N216" i="6" s="1"/>
  <c r="M48" i="6"/>
  <c r="N48" i="6" s="1"/>
  <c r="M194" i="6"/>
  <c r="N194" i="6" s="1"/>
  <c r="M215" i="6"/>
  <c r="N215" i="6" s="1"/>
  <c r="M98" i="6"/>
  <c r="N98" i="6" s="1"/>
  <c r="M122" i="6"/>
  <c r="N122" i="6" s="1"/>
  <c r="M217" i="6"/>
  <c r="N217" i="6" s="1"/>
  <c r="M162" i="6"/>
  <c r="N162" i="6" s="1"/>
  <c r="M163" i="6"/>
  <c r="N163" i="6" s="1"/>
  <c r="M50" i="6"/>
  <c r="N50" i="6" s="1"/>
  <c r="M143" i="6"/>
  <c r="N143" i="6" s="1"/>
  <c r="M180" i="6"/>
  <c r="N180" i="6" s="1"/>
  <c r="M228" i="6"/>
  <c r="N228" i="6" s="1"/>
  <c r="M227" i="6"/>
  <c r="N227" i="6" s="1"/>
  <c r="M117" i="6"/>
  <c r="N117" i="6" s="1"/>
  <c r="M200" i="6"/>
  <c r="N200" i="6" s="1"/>
  <c r="M118" i="6"/>
  <c r="N118" i="6" s="1"/>
  <c r="M183" i="6"/>
  <c r="N183" i="6" s="1"/>
  <c r="M193" i="6"/>
  <c r="N193" i="6" s="1"/>
  <c r="M156" i="6"/>
  <c r="N156" i="6" s="1"/>
  <c r="M75" i="6"/>
  <c r="N75" i="6" s="1"/>
  <c r="M170" i="6"/>
  <c r="N170" i="6" s="1"/>
  <c r="O34" i="6"/>
  <c r="O69" i="6"/>
  <c r="O80" i="6"/>
  <c r="O166" i="6"/>
  <c r="O169" i="6"/>
  <c r="O244" i="6"/>
  <c r="O35" i="6"/>
  <c r="O42" i="6"/>
  <c r="O238" i="6"/>
  <c r="O135" i="6"/>
  <c r="O231" i="6"/>
  <c r="O229" i="6"/>
  <c r="O109" i="6"/>
  <c r="O206" i="6"/>
  <c r="O124" i="6"/>
  <c r="O63" i="6"/>
  <c r="O52" i="6"/>
  <c r="O211" i="6"/>
  <c r="O44" i="6"/>
  <c r="O87" i="6"/>
  <c r="O115" i="6"/>
  <c r="O179" i="6"/>
  <c r="O241" i="6"/>
  <c r="O176" i="6"/>
  <c r="O46" i="6"/>
  <c r="O110" i="6"/>
  <c r="O56" i="6"/>
  <c r="O119" i="6"/>
  <c r="O136" i="6"/>
  <c r="O236" i="6"/>
  <c r="O27" i="6"/>
  <c r="O207" i="6"/>
  <c r="O94" i="6"/>
  <c r="O90" i="6"/>
  <c r="O108" i="6"/>
  <c r="O95" i="6"/>
  <c r="O71" i="6"/>
  <c r="O245" i="6"/>
  <c r="O73" i="6"/>
  <c r="O155" i="6"/>
  <c r="O210" i="6"/>
  <c r="O60" i="6"/>
  <c r="O184" i="6"/>
  <c r="O190" i="6"/>
  <c r="O111" i="6"/>
  <c r="O93" i="6"/>
  <c r="O204" i="6"/>
  <c r="O66" i="6"/>
  <c r="O10" i="6"/>
  <c r="O78" i="6"/>
  <c r="O248" i="6"/>
  <c r="O76" i="6"/>
  <c r="O47" i="6"/>
  <c r="O235" i="6"/>
  <c r="O172" i="6"/>
  <c r="O177" i="6"/>
  <c r="O18" i="6"/>
  <c r="O26" i="6"/>
  <c r="O81" i="6"/>
  <c r="O72" i="6"/>
  <c r="O114" i="6"/>
  <c r="O107" i="6"/>
  <c r="O100" i="6"/>
  <c r="O233" i="6"/>
  <c r="O230" i="6"/>
  <c r="O67" i="6"/>
  <c r="O173" i="6"/>
  <c r="O148" i="6"/>
  <c r="O54" i="6"/>
  <c r="O120" i="6"/>
  <c r="O53" i="6"/>
  <c r="O144" i="6"/>
  <c r="O88" i="6"/>
  <c r="O137" i="6"/>
  <c r="O224" i="6"/>
  <c r="O187" i="6"/>
  <c r="O112" i="6"/>
  <c r="O199" i="6"/>
  <c r="O41" i="6"/>
  <c r="O142" i="6"/>
  <c r="O234" i="6"/>
  <c r="O186" i="6"/>
  <c r="O154" i="6"/>
  <c r="O89" i="6"/>
  <c r="O247" i="6"/>
  <c r="O174" i="6"/>
  <c r="O11" i="6"/>
  <c r="O249" i="6"/>
  <c r="O15" i="6"/>
  <c r="O82" i="6"/>
  <c r="O101" i="6"/>
  <c r="O61" i="6"/>
  <c r="O33" i="6"/>
  <c r="O62" i="6"/>
  <c r="O125" i="6"/>
  <c r="O147" i="6"/>
  <c r="O116" i="6"/>
  <c r="O138" i="6"/>
  <c r="O223" i="6"/>
  <c r="O21" i="6"/>
  <c r="O175" i="6"/>
  <c r="O191" i="6"/>
  <c r="O39" i="6"/>
  <c r="O134" i="6"/>
  <c r="O9" i="6"/>
  <c r="O22" i="6"/>
  <c r="O133" i="6"/>
  <c r="O243" i="6"/>
  <c r="O45" i="6"/>
  <c r="O127" i="6"/>
  <c r="O209" i="6"/>
  <c r="O205" i="6"/>
  <c r="O105" i="6"/>
  <c r="O57" i="6"/>
  <c r="O103" i="6"/>
  <c r="O195" i="6"/>
  <c r="O113" i="6"/>
  <c r="O159" i="6"/>
  <c r="O12" i="6"/>
  <c r="O55" i="6"/>
  <c r="O129" i="6"/>
  <c r="O221" i="6"/>
  <c r="O14" i="6"/>
  <c r="O239" i="6"/>
  <c r="O29" i="6"/>
  <c r="O151" i="6"/>
  <c r="O59" i="6"/>
  <c r="O79" i="6"/>
  <c r="O242" i="6"/>
  <c r="O64" i="6"/>
  <c r="O150" i="6"/>
  <c r="O65" i="6"/>
  <c r="O140" i="6"/>
  <c r="O8" i="6"/>
  <c r="O68" i="6"/>
  <c r="O40" i="6"/>
  <c r="O20" i="6"/>
  <c r="O219" i="6"/>
  <c r="O213" i="6"/>
  <c r="O38" i="6"/>
  <c r="O153" i="6"/>
  <c r="O145" i="6"/>
  <c r="O158" i="6"/>
  <c r="O70" i="6"/>
  <c r="O214" i="6"/>
  <c r="O102" i="6"/>
  <c r="O161" i="6"/>
  <c r="O141" i="6"/>
  <c r="O31" i="6"/>
  <c r="O246" i="6"/>
  <c r="O240" i="6"/>
  <c r="O188" i="6"/>
  <c r="O85" i="6"/>
  <c r="O152" i="6"/>
  <c r="O104" i="6"/>
  <c r="O218" i="6"/>
  <c r="O25" i="6"/>
  <c r="O121" i="6"/>
  <c r="O24" i="6"/>
  <c r="O232" i="6"/>
  <c r="L4" i="6"/>
  <c r="B14" i="5"/>
  <c r="O91" i="6" l="1"/>
  <c r="O97" i="6"/>
  <c r="O23" i="6"/>
  <c r="O171" i="6"/>
  <c r="O160" i="6"/>
  <c r="O162" i="6"/>
  <c r="O168" i="6"/>
  <c r="O208" i="6"/>
  <c r="O178" i="6"/>
  <c r="O92" i="6"/>
  <c r="O118" i="6"/>
  <c r="O43" i="6"/>
  <c r="O83" i="6"/>
  <c r="O192" i="6"/>
  <c r="O217" i="6"/>
  <c r="O189" i="6"/>
  <c r="O123" i="6"/>
  <c r="O149" i="6"/>
  <c r="O237" i="6"/>
  <c r="O200" i="6"/>
  <c r="O99" i="6"/>
  <c r="O77" i="6"/>
  <c r="O163" i="6"/>
  <c r="O227" i="6"/>
  <c r="O180" i="6"/>
  <c r="O196" i="6"/>
  <c r="O170" i="6"/>
  <c r="O165" i="6"/>
  <c r="O194" i="6"/>
  <c r="O182" i="6"/>
  <c r="O215" i="6"/>
  <c r="O122" i="6"/>
  <c r="O156" i="6"/>
  <c r="O146" i="6"/>
  <c r="O143" i="6"/>
  <c r="O96" i="6"/>
  <c r="O185" i="6"/>
  <c r="O193" i="6"/>
  <c r="O58" i="6"/>
  <c r="O139" i="6"/>
  <c r="O98" i="6"/>
  <c r="O106" i="6"/>
  <c r="O220" i="6"/>
  <c r="O167" i="6"/>
  <c r="O48" i="6"/>
  <c r="O216" i="6"/>
  <c r="O75" i="6"/>
  <c r="O183" i="6"/>
  <c r="O117" i="6"/>
  <c r="O50" i="6"/>
  <c r="O228" i="6"/>
  <c r="F3" i="6"/>
  <c r="L3" i="6"/>
  <c r="L5" i="6" s="1"/>
  <c r="K3" i="6"/>
  <c r="G3" i="6"/>
  <c r="J3" i="6"/>
  <c r="E3" i="6"/>
  <c r="H3" i="6"/>
  <c r="H4" i="6"/>
  <c r="G4" i="6"/>
  <c r="J4" i="6"/>
  <c r="E4" i="6"/>
  <c r="K4" i="6"/>
  <c r="F4" i="6"/>
  <c r="E5" i="6" l="1"/>
  <c r="H5" i="6"/>
  <c r="J5" i="6"/>
  <c r="G5" i="6"/>
  <c r="K5" i="6"/>
  <c r="F5" i="6"/>
  <c r="M3" i="6"/>
  <c r="M4" i="6"/>
  <c r="M5" i="6" l="1"/>
  <c r="P3" i="6"/>
  <c r="N3" i="6"/>
  <c r="N4" i="6"/>
  <c r="N5" i="6" l="1"/>
  <c r="P4" i="6"/>
  <c r="P5" i="6" s="1"/>
  <c r="O4" i="6"/>
  <c r="O3" i="6"/>
  <c r="O5" i="6" l="1"/>
</calcChain>
</file>

<file path=xl/sharedStrings.xml><?xml version="1.0" encoding="utf-8"?>
<sst xmlns="http://schemas.openxmlformats.org/spreadsheetml/2006/main" count="10677" uniqueCount="1949">
  <si>
    <t>HARP 2024 Assumptions</t>
  </si>
  <si>
    <t>2024 Medicare Upper Payment Limit (UPL) Room</t>
  </si>
  <si>
    <t>Ownership Category</t>
  </si>
  <si>
    <t>Total Inpatient Medicare UPL Room</t>
  </si>
  <si>
    <t>Total Outpatient Medicare UPL Room</t>
  </si>
  <si>
    <t>Total Medicare UPL Room</t>
  </si>
  <si>
    <t>Total Positive Inpatient UPL Room</t>
  </si>
  <si>
    <t>Total Positive Outpatient UPL Room</t>
  </si>
  <si>
    <t>Total Positive Medicare UPL Room</t>
  </si>
  <si>
    <t>Inpatient Reduction % to stay under total IP Medicare UPL Room</t>
  </si>
  <si>
    <t>Outpatient Reduction % to stay under total OP Medicare UPL Room</t>
  </si>
  <si>
    <t>NSGO</t>
  </si>
  <si>
    <t>Private</t>
  </si>
  <si>
    <t>Total</t>
  </si>
  <si>
    <t>FMAP</t>
  </si>
  <si>
    <t>First Payment</t>
  </si>
  <si>
    <t>Second Payment</t>
  </si>
  <si>
    <t>Federal Share</t>
  </si>
  <si>
    <t>State Share</t>
  </si>
  <si>
    <t>HARP 2024 Calculation</t>
  </si>
  <si>
    <t>Master Texas Provider Identifier (TPI)</t>
  </si>
  <si>
    <t>2024 Master National Provider Identifier (NPI)</t>
  </si>
  <si>
    <t>Hospital Name</t>
  </si>
  <si>
    <t>Class</t>
  </si>
  <si>
    <t>Inpatient Medicare UPL Gap (No Limit)</t>
  </si>
  <si>
    <t>Maximum Inpatient Payment (Full Year)</t>
  </si>
  <si>
    <t>Total Medicaid Payments (before HARP)</t>
  </si>
  <si>
    <t>Inpatient Medicaid Charges</t>
  </si>
  <si>
    <t>Charges are more than Payments; Are Charges Nominal?</t>
  </si>
  <si>
    <t>Maximum Inpatient Payment After Charges Limitation (Full Year)</t>
  </si>
  <si>
    <t>Outpatient Medicare UPL Gap</t>
  </si>
  <si>
    <t>Maximum Outpatient Payment (Full Year)</t>
  </si>
  <si>
    <t>Total Maximum HARP Payment (Full Year)</t>
  </si>
  <si>
    <t>Maximum HARP Payment (First Payment)</t>
  </si>
  <si>
    <t>Maximum HARP Payment (Second Payment)</t>
  </si>
  <si>
    <t>POSTED IGT Required for First Payment</t>
  </si>
  <si>
    <t>134772611</t>
  </si>
  <si>
    <t>1780823021</t>
  </si>
  <si>
    <t>Coryell County Memorial Hospital Authority</t>
  </si>
  <si>
    <t>396650901</t>
  </si>
  <si>
    <t>1972071991</t>
  </si>
  <si>
    <t xml:space="preserve">Gainesville Community Hospital, Inc dba North Texas Medical Center </t>
  </si>
  <si>
    <t>181706601</t>
  </si>
  <si>
    <t>1154361475</t>
  </si>
  <si>
    <t>St. Joseph Medical Center</t>
  </si>
  <si>
    <t>112711003</t>
  </si>
  <si>
    <t>1801852736</t>
  </si>
  <si>
    <t>Odessa Regional Medical Center</t>
  </si>
  <si>
    <t>163925401</t>
  </si>
  <si>
    <t>1861467573</t>
  </si>
  <si>
    <t>The Medical Center of Southeast Texas</t>
  </si>
  <si>
    <t>405102101</t>
  </si>
  <si>
    <t>1285191452</t>
  </si>
  <si>
    <t>Scenic Mountain Medical Center</t>
  </si>
  <si>
    <t>133244705</t>
  </si>
  <si>
    <t>1275581852</t>
  </si>
  <si>
    <t>Rolling Plains Memorial Hospital</t>
  </si>
  <si>
    <t>207311601</t>
  </si>
  <si>
    <t>1114903523</t>
  </si>
  <si>
    <t>Wadley Regional Medical Center</t>
  </si>
  <si>
    <t>112679902</t>
  </si>
  <si>
    <t>1205833985</t>
  </si>
  <si>
    <t>Mission Hospital, Inc.</t>
  </si>
  <si>
    <t>135235306</t>
  </si>
  <si>
    <t>1740273994</t>
  </si>
  <si>
    <t>Ector County Hospital District</t>
  </si>
  <si>
    <t>136143806</t>
  </si>
  <si>
    <t>1255325817</t>
  </si>
  <si>
    <t>Midland County Hospital District</t>
  </si>
  <si>
    <t>132812205</t>
  </si>
  <si>
    <t>1548286172</t>
  </si>
  <si>
    <t>Driscoll Children's Hospital</t>
  </si>
  <si>
    <t>127295703</t>
  </si>
  <si>
    <t>1932123247</t>
  </si>
  <si>
    <t>Dallas County Hospital District</t>
  </si>
  <si>
    <t>112688004</t>
  </si>
  <si>
    <t>1447574819</t>
  </si>
  <si>
    <t>Frio Hospital Association dba Frio Regional Hospital</t>
  </si>
  <si>
    <t>135035706</t>
  </si>
  <si>
    <t>1861488579</t>
  </si>
  <si>
    <t>Knapp Medical Center</t>
  </si>
  <si>
    <t>331242301</t>
  </si>
  <si>
    <t>1851632616</t>
  </si>
  <si>
    <t>Crescent Medical Center Lancaster</t>
  </si>
  <si>
    <t>110803703</t>
  </si>
  <si>
    <t>1770579591</t>
  </si>
  <si>
    <t>Fort Duncan Medical Center</t>
  </si>
  <si>
    <t>094186602</t>
  </si>
  <si>
    <t>1396731105</t>
  </si>
  <si>
    <t>Laredo Regional Medical Center</t>
  </si>
  <si>
    <t>137245009</t>
  </si>
  <si>
    <t>1467442418</t>
  </si>
  <si>
    <t>Northwest Texas Healthcare System</t>
  </si>
  <si>
    <t>094113001</t>
  </si>
  <si>
    <t>1770573586</t>
  </si>
  <si>
    <t>South Texas Health System</t>
  </si>
  <si>
    <t>194997601</t>
  </si>
  <si>
    <t>1851390967</t>
  </si>
  <si>
    <t>UHS of Texoma</t>
  </si>
  <si>
    <t>330811601</t>
  </si>
  <si>
    <t>1760417646</t>
  </si>
  <si>
    <t>Fannin County Hospital Authority</t>
  </si>
  <si>
    <t>160709501</t>
  </si>
  <si>
    <t>1053317362</t>
  </si>
  <si>
    <t xml:space="preserve">Doctors Hospital at Renaissance, Ltd. </t>
  </si>
  <si>
    <t>137999206</t>
  </si>
  <si>
    <t>1821087164</t>
  </si>
  <si>
    <t>Lubbock County Hospital District</t>
  </si>
  <si>
    <t>130614405</t>
  </si>
  <si>
    <t>1174533343</t>
  </si>
  <si>
    <t>Texas Health Arlington Memorial Hospital</t>
  </si>
  <si>
    <t>135034009</t>
  </si>
  <si>
    <t>1871583153</t>
  </si>
  <si>
    <t>Electra Memorial Hospital</t>
  </si>
  <si>
    <t>021184901</t>
  </si>
  <si>
    <t>1891765178</t>
  </si>
  <si>
    <t>Cook Children's Medical Center</t>
  </si>
  <si>
    <t>094224503</t>
  </si>
  <si>
    <t>1356312243</t>
  </si>
  <si>
    <t>Big Bend Medical Center</t>
  </si>
  <si>
    <t>315440301</t>
  </si>
  <si>
    <t>1760628184</t>
  </si>
  <si>
    <t>Texas Scottish Rite Hospital for Crippled Children</t>
  </si>
  <si>
    <t>126675104</t>
  </si>
  <si>
    <t>1992753222</t>
  </si>
  <si>
    <t>Tarrant County Hospital District d/b/a JPS Health Network</t>
  </si>
  <si>
    <t>136141205</t>
  </si>
  <si>
    <t>1821011248</t>
  </si>
  <si>
    <t>Bexar County Hospital District d/b/a University Health</t>
  </si>
  <si>
    <t>094187402</t>
  </si>
  <si>
    <t>1275580938</t>
  </si>
  <si>
    <t>HCA Houston Healthcare West</t>
  </si>
  <si>
    <t>112677302</t>
  </si>
  <si>
    <t>1336172105</t>
  </si>
  <si>
    <t>Texas Health Harris Methodist Hospital Fort Worth</t>
  </si>
  <si>
    <t>127304703</t>
  </si>
  <si>
    <t>1508899204</t>
  </si>
  <si>
    <t>TEXAS HEALTH HARRIS METHODIST HOSPITAL</t>
  </si>
  <si>
    <t>120726804</t>
  </si>
  <si>
    <t>1417980202</t>
  </si>
  <si>
    <t>Texas Health Harris Methodist Hospital Southwest Fort Worth</t>
  </si>
  <si>
    <t>136326908</t>
  </si>
  <si>
    <t>1104845015</t>
  </si>
  <si>
    <t>Texas Health Harris Methodist Hospital Hurst-Euless-Bedford</t>
  </si>
  <si>
    <t>131036903</t>
  </si>
  <si>
    <t>1396778064</t>
  </si>
  <si>
    <t>Texas Health Harris Methodist Hospital Cleburne</t>
  </si>
  <si>
    <t>121794503</t>
  </si>
  <si>
    <t>1922031541</t>
  </si>
  <si>
    <t>Texas Health Harris Methodist Hospital Stephenville</t>
  </si>
  <si>
    <t>020908201</t>
  </si>
  <si>
    <t>1396779948</t>
  </si>
  <si>
    <t>Texas Health Presbyterian Hospital Dallas</t>
  </si>
  <si>
    <t>094140302</t>
  </si>
  <si>
    <t>1457382798</t>
  </si>
  <si>
    <t>Texas Health Presbyterian Hospital Kaufman</t>
  </si>
  <si>
    <t>094207002</t>
  </si>
  <si>
    <t>1770514077</t>
  </si>
  <si>
    <t>Texas Health Presbyterian Hospital Plano</t>
  </si>
  <si>
    <t>020982701</t>
  </si>
  <si>
    <t>1548291883</t>
  </si>
  <si>
    <t>Texas Health Presbyterian Hospital Allen</t>
  </si>
  <si>
    <t>133250406</t>
  </si>
  <si>
    <t>1326079534</t>
  </si>
  <si>
    <t>Childress County Hospital District</t>
  </si>
  <si>
    <t>350857401</t>
  </si>
  <si>
    <t>1871911016</t>
  </si>
  <si>
    <t>Medical City Alliance</t>
  </si>
  <si>
    <t>133355104</t>
  </si>
  <si>
    <t>1205900370</t>
  </si>
  <si>
    <t>Harris County Hospital District dba Harris Health System</t>
  </si>
  <si>
    <t>020950401</t>
  </si>
  <si>
    <t>1134172406</t>
  </si>
  <si>
    <t>Medical City Arlington</t>
  </si>
  <si>
    <t>020943901</t>
  </si>
  <si>
    <t>1689628984</t>
  </si>
  <si>
    <t>Medical City Dallas</t>
  </si>
  <si>
    <t>111905902</t>
  </si>
  <si>
    <t>1306897277</t>
  </si>
  <si>
    <t>Medical City Denton</t>
  </si>
  <si>
    <t>094193202</t>
  </si>
  <si>
    <t>1659323772</t>
  </si>
  <si>
    <t>Medical City Fort Worth</t>
  </si>
  <si>
    <t>020979302</t>
  </si>
  <si>
    <t>1902857766</t>
  </si>
  <si>
    <t>Medical City Las Colinas</t>
  </si>
  <si>
    <t>094192402</t>
  </si>
  <si>
    <t>1255384533</t>
  </si>
  <si>
    <t>Medical City Lewisville</t>
  </si>
  <si>
    <t>112698903</t>
  </si>
  <si>
    <t>1437102639</t>
  </si>
  <si>
    <t>Medical City McKinney</t>
  </si>
  <si>
    <t>094105602</t>
  </si>
  <si>
    <t>1518911833</t>
  </si>
  <si>
    <t>Medical City North Hills</t>
  </si>
  <si>
    <t>127311205</t>
  </si>
  <si>
    <t>1699726406</t>
  </si>
  <si>
    <t>Medical City Plano</t>
  </si>
  <si>
    <t>385345901</t>
  </si>
  <si>
    <t>1417471467</t>
  </si>
  <si>
    <t>Medical City Weatherford</t>
  </si>
  <si>
    <t>094151004</t>
  </si>
  <si>
    <t>1003833013</t>
  </si>
  <si>
    <t>Ascension Seton Highland Lakes</t>
  </si>
  <si>
    <t>094153604</t>
  </si>
  <si>
    <t>1356446686</t>
  </si>
  <si>
    <t>Ascension Seton Edgar B Davis</t>
  </si>
  <si>
    <t>111829102</t>
  </si>
  <si>
    <t>1093708679</t>
  </si>
  <si>
    <t>Ascension Providence</t>
  </si>
  <si>
    <t>135225404</t>
  </si>
  <si>
    <t>1164526786</t>
  </si>
  <si>
    <t>Ascension Seton Medical Center Austin</t>
  </si>
  <si>
    <t>137265806</t>
  </si>
  <si>
    <t>1093810327</t>
  </si>
  <si>
    <t>Dell Seton Medical Center at University of Texas</t>
  </si>
  <si>
    <t>158977201</t>
  </si>
  <si>
    <t>1750499273</t>
  </si>
  <si>
    <t>Ascension Seton Southwest</t>
  </si>
  <si>
    <t>158980601</t>
  </si>
  <si>
    <t>1124137054</t>
  </si>
  <si>
    <t>Ascension Seton Northwest</t>
  </si>
  <si>
    <t>186599001</t>
  </si>
  <si>
    <t>1447355771</t>
  </si>
  <si>
    <t>Dell Children's Medical Center</t>
  </si>
  <si>
    <t>194106401</t>
  </si>
  <si>
    <t>1578780870</t>
  </si>
  <si>
    <t>Ascension Seton Williamson</t>
  </si>
  <si>
    <t>208013701</t>
  </si>
  <si>
    <t>1619115383</t>
  </si>
  <si>
    <t>Ascension Seton Hays</t>
  </si>
  <si>
    <t>286326801</t>
  </si>
  <si>
    <t>1154612638</t>
  </si>
  <si>
    <t>Ascension Seton Smithville</t>
  </si>
  <si>
    <t>414962701</t>
  </si>
  <si>
    <t>1942795133</t>
  </si>
  <si>
    <t>Ascension Seton Bastrop</t>
  </si>
  <si>
    <t>376537203</t>
  </si>
  <si>
    <t>1235685892</t>
  </si>
  <si>
    <t>Fairfield Hospital District dba Freestone Medical Center</t>
  </si>
  <si>
    <t>094148602</t>
  </si>
  <si>
    <t>1093744187</t>
  </si>
  <si>
    <t>Baptist Hospitals of Southeast Texas</t>
  </si>
  <si>
    <t>020967802</t>
  </si>
  <si>
    <t>1003883158</t>
  </si>
  <si>
    <t>Texas Health Presbyterian Hospital Denton</t>
  </si>
  <si>
    <t>316296801</t>
  </si>
  <si>
    <t>1215296884</t>
  </si>
  <si>
    <t>Texas Health Harris Methodist Hospital Alliance</t>
  </si>
  <si>
    <t>193399601</t>
  </si>
  <si>
    <t>1629138029</t>
  </si>
  <si>
    <t>Texas Health Rockwall</t>
  </si>
  <si>
    <t>171461001</t>
  </si>
  <si>
    <t>1629064928</t>
  </si>
  <si>
    <t>Texas Health Southlake</t>
  </si>
  <si>
    <t>217744601</t>
  </si>
  <si>
    <t>1902047376</t>
  </si>
  <si>
    <t>Texas Health Flower Mound</t>
  </si>
  <si>
    <t>174662001</t>
  </si>
  <si>
    <t>1316933609</t>
  </si>
  <si>
    <t>Texas Health Center for Diagnostics and Surgery</t>
  </si>
  <si>
    <t>414763901</t>
  </si>
  <si>
    <t>1104381292</t>
  </si>
  <si>
    <t xml:space="preserve">Texas Health Frisco </t>
  </si>
  <si>
    <t>282322101</t>
  </si>
  <si>
    <t>1407169196</t>
  </si>
  <si>
    <t>Texas Health Heart and Vascular Hospital</t>
  </si>
  <si>
    <t>137907508</t>
  </si>
  <si>
    <t>1124052162</t>
  </si>
  <si>
    <t xml:space="preserve">Citizens Medical Center </t>
  </si>
  <si>
    <t>412883701</t>
  </si>
  <si>
    <t>1184262800</t>
  </si>
  <si>
    <t>Sana Healthcare Carrollton</t>
  </si>
  <si>
    <t>138913209</t>
  </si>
  <si>
    <t>1174526529</t>
  </si>
  <si>
    <t>TITUS COUNTY HOSPITAL DISTRICT DBA TITUS REGIONAL MEDICAL CENTER</t>
  </si>
  <si>
    <t>408600101</t>
  </si>
  <si>
    <t>1972517365</t>
  </si>
  <si>
    <t>Covenant Medical Center</t>
  </si>
  <si>
    <t>127319504</t>
  </si>
  <si>
    <t>1437171568</t>
  </si>
  <si>
    <t>Methodist Children's Hospital dba Covenant Children's Hospital</t>
  </si>
  <si>
    <t>133258705</t>
  </si>
  <si>
    <t>1225146400</t>
  </si>
  <si>
    <t>Methodist Hospital Levelland, Inc. dba Covenant Hospital Levelland</t>
  </si>
  <si>
    <t>127263503</t>
  </si>
  <si>
    <t>1073580726</t>
  </si>
  <si>
    <t>Methodist Hospital Plainview dba Covenant Hospital Plainview</t>
  </si>
  <si>
    <t>322879301</t>
  </si>
  <si>
    <t>1407191984</t>
  </si>
  <si>
    <t>BSA Hospital</t>
  </si>
  <si>
    <t>165305701</t>
  </si>
  <si>
    <t>1912948845</t>
  </si>
  <si>
    <t>Quail Creek Surgical Hospital</t>
  </si>
  <si>
    <t>312239201</t>
  </si>
  <si>
    <t>1841562709</t>
  </si>
  <si>
    <t>Seton Medical Center Harker Heights</t>
  </si>
  <si>
    <t>387515501</t>
  </si>
  <si>
    <t>1417465824</t>
  </si>
  <si>
    <t>UT Health Athens</t>
  </si>
  <si>
    <t>387663301</t>
  </si>
  <si>
    <t>1538667035</t>
  </si>
  <si>
    <t>UT Health Carthage</t>
  </si>
  <si>
    <t>387377001</t>
  </si>
  <si>
    <t>1326546797</t>
  </si>
  <si>
    <t>UT Health Henderson</t>
  </si>
  <si>
    <t>387381201</t>
  </si>
  <si>
    <t>1730697350</t>
  </si>
  <si>
    <t>UT Health Jacksonville</t>
  </si>
  <si>
    <t>388696201</t>
  </si>
  <si>
    <t>1184132524</t>
  </si>
  <si>
    <t>UT Health Pittsburg</t>
  </si>
  <si>
    <t>388701003</t>
  </si>
  <si>
    <t>1477061885</t>
  </si>
  <si>
    <t>UT Health Quitman</t>
  </si>
  <si>
    <t>388758001</t>
  </si>
  <si>
    <t>1962900472</t>
  </si>
  <si>
    <t>UT Health Specialty</t>
  </si>
  <si>
    <t>388347201</t>
  </si>
  <si>
    <t>1407364847</t>
  </si>
  <si>
    <t>UT Health Tyler</t>
  </si>
  <si>
    <t>139485012</t>
  </si>
  <si>
    <t>1447250253</t>
  </si>
  <si>
    <t>Baylor University Medical Center</t>
  </si>
  <si>
    <t>151691601</t>
  </si>
  <si>
    <t>1609855139</t>
  </si>
  <si>
    <t>Baylor Heart and Vascular Center LLP</t>
  </si>
  <si>
    <t>020966001</t>
  </si>
  <si>
    <t>1205018439</t>
  </si>
  <si>
    <t>Baylor Scott &amp; White Medical Center – Lake Pointe</t>
  </si>
  <si>
    <t>388217701</t>
  </si>
  <si>
    <t>1801826839</t>
  </si>
  <si>
    <t>Baylor Scott &amp; White Medical Center – Centennial</t>
  </si>
  <si>
    <t>135223905</t>
  </si>
  <si>
    <t>1265430177</t>
  </si>
  <si>
    <t>Baylor Scott &amp; White Medical Center- Waxahachie</t>
  </si>
  <si>
    <t>127262703</t>
  </si>
  <si>
    <t>1073511762</t>
  </si>
  <si>
    <t>Baylor Scott &amp; White Medical Center- Grapevine</t>
  </si>
  <si>
    <t>171848805</t>
  </si>
  <si>
    <t>1649273434</t>
  </si>
  <si>
    <t>Baylor Scott &amp; White Medical Center- Plano</t>
  </si>
  <si>
    <t>185556101</t>
  </si>
  <si>
    <t>1962504340</t>
  </si>
  <si>
    <t>Texas Heart Hospital of the Southwest LLP</t>
  </si>
  <si>
    <t>330388501</t>
  </si>
  <si>
    <t>1194753590</t>
  </si>
  <si>
    <t>THHBP Management Company LLC</t>
  </si>
  <si>
    <t>314161601</t>
  </si>
  <si>
    <t>1124305065</t>
  </si>
  <si>
    <t>Baylor Scott &amp; White Medical Center- McKinney</t>
  </si>
  <si>
    <t>121776205</t>
  </si>
  <si>
    <t>1992700983</t>
  </si>
  <si>
    <t>Baylor Scott &amp; White Medical Center - Irving</t>
  </si>
  <si>
    <t>137226005</t>
  </si>
  <si>
    <t>1992707228</t>
  </si>
  <si>
    <t>Shannon Medical Center</t>
  </si>
  <si>
    <t>135036506</t>
  </si>
  <si>
    <t>1669472387</t>
  </si>
  <si>
    <t>Baylor Scott &amp; White All Saints Medical Center - Fort Worth</t>
  </si>
  <si>
    <t>190123303</t>
  </si>
  <si>
    <t>1265568638</t>
  </si>
  <si>
    <t>Baylor Scott &amp; White Medical Center - Round Rock</t>
  </si>
  <si>
    <t>138962907</t>
  </si>
  <si>
    <t>1891882833</t>
  </si>
  <si>
    <t>Baylor Scott &amp; White Medical Center - Hillcrest</t>
  </si>
  <si>
    <t>326725404</t>
  </si>
  <si>
    <t>1265772362</t>
  </si>
  <si>
    <t>Baylor Scott &amp; White Medical Center - College Station</t>
  </si>
  <si>
    <t>353712801</t>
  </si>
  <si>
    <t>1396138970</t>
  </si>
  <si>
    <t>Baylor Scott &amp; White Medical Center - Marble Falls</t>
  </si>
  <si>
    <t>137249208</t>
  </si>
  <si>
    <t>1477516466</t>
  </si>
  <si>
    <t>Scott &amp; White Medical Center - Temple</t>
  </si>
  <si>
    <t>388635001</t>
  </si>
  <si>
    <t>1013085083</t>
  </si>
  <si>
    <t>Baylor Scott &amp; White Continuing Care Hospital</t>
  </si>
  <si>
    <t>135226205</t>
  </si>
  <si>
    <t>1154315307</t>
  </si>
  <si>
    <t>Baylor Scott &amp; White Medical Center - Brenham</t>
  </si>
  <si>
    <t>136327710</t>
  </si>
  <si>
    <t>1962497800</t>
  </si>
  <si>
    <t>Baylor Scott &amp; White Medical Center - Taylor</t>
  </si>
  <si>
    <t>395486901</t>
  </si>
  <si>
    <t>1346729159</t>
  </si>
  <si>
    <t>Baylor Scott &amp; White Medical Center – Pflugerville</t>
  </si>
  <si>
    <t>409204101</t>
  </si>
  <si>
    <t>1902366305</t>
  </si>
  <si>
    <t>Baylor Scott &amp; White Medical Center – Austin Oak Hill</t>
  </si>
  <si>
    <t>407926101</t>
  </si>
  <si>
    <t>1144781501</t>
  </si>
  <si>
    <t>Baylor Scott &amp; White Medical Center - Buda</t>
  </si>
  <si>
    <t>109588703</t>
  </si>
  <si>
    <t>1558354241</t>
  </si>
  <si>
    <t>Hemphill County Hospital District</t>
  </si>
  <si>
    <t>139135109</t>
  </si>
  <si>
    <t>1477643690</t>
  </si>
  <si>
    <t>Texas Children's Hospital</t>
  </si>
  <si>
    <t>127313803</t>
  </si>
  <si>
    <t>1700854288</t>
  </si>
  <si>
    <t>Lamb County Hospital DBA Lamb Healthcare Center</t>
  </si>
  <si>
    <t>135237906</t>
  </si>
  <si>
    <t>1023013448</t>
  </si>
  <si>
    <t>United Regional Health Care System, Inc</t>
  </si>
  <si>
    <t>137227806</t>
  </si>
  <si>
    <t>1790702371</t>
  </si>
  <si>
    <t>County of Yoakum dba Yoakum County Hospital</t>
  </si>
  <si>
    <t>112673204</t>
  </si>
  <si>
    <t>1881697878</t>
  </si>
  <si>
    <t>Yoakum Community Hospital</t>
  </si>
  <si>
    <t>127303903</t>
  </si>
  <si>
    <t>1700883196</t>
  </si>
  <si>
    <t>Oakbend Medical Center</t>
  </si>
  <si>
    <t>020973601</t>
  </si>
  <si>
    <t>1508810573</t>
  </si>
  <si>
    <t>Bay Area Healthcare Group Ltd</t>
  </si>
  <si>
    <t>112716902</t>
  </si>
  <si>
    <t>1619924719</t>
  </si>
  <si>
    <t>Columbia Rio Grande Healthcare Lp</t>
  </si>
  <si>
    <t>020947001</t>
  </si>
  <si>
    <t>1043267701</t>
  </si>
  <si>
    <t>Columbia Valley Healthcare Systems Lp</t>
  </si>
  <si>
    <t>460291402</t>
  </si>
  <si>
    <t>1700509577</t>
  </si>
  <si>
    <t>Pampa Regional Medical Center</t>
  </si>
  <si>
    <t>094178302</t>
  </si>
  <si>
    <t>1114998911</t>
  </si>
  <si>
    <t>Lake Granbury Hospital</t>
  </si>
  <si>
    <t>162033801</t>
  </si>
  <si>
    <t>1548232044</t>
  </si>
  <si>
    <t>Laredo Medical Center</t>
  </si>
  <si>
    <t>192622201</t>
  </si>
  <si>
    <t>1376662296</t>
  </si>
  <si>
    <t>Cedar Park Regional Medical Center</t>
  </si>
  <si>
    <t>094118902</t>
  </si>
  <si>
    <t>1851343909</t>
  </si>
  <si>
    <t>Detar Hospital</t>
  </si>
  <si>
    <t>110839103</t>
  </si>
  <si>
    <t>1528026267</t>
  </si>
  <si>
    <t>Longview Regional Medical Center</t>
  </si>
  <si>
    <t>094164302</t>
  </si>
  <si>
    <t>1487607792</t>
  </si>
  <si>
    <t>Woodland Heights Medical Center</t>
  </si>
  <si>
    <t>112701102</t>
  </si>
  <si>
    <t>1144274226</t>
  </si>
  <si>
    <t>Navarro Regional Hospital</t>
  </si>
  <si>
    <t>314080801</t>
  </si>
  <si>
    <t>1033120423</t>
  </si>
  <si>
    <t>Texas Health Huguley, Inc., dba Texas Health Huguley Hospital Fort Worth South</t>
  </si>
  <si>
    <t>431284501</t>
  </si>
  <si>
    <t>1356960132</t>
  </si>
  <si>
    <t>Texas Health Huguley, Inc. dba Texas Health Hospital Mansfield</t>
  </si>
  <si>
    <t>094119702</t>
  </si>
  <si>
    <t>1629089966</t>
  </si>
  <si>
    <t>Metroplex Adventist Hospital, Inc., dba AdventHealth Central Texas</t>
  </si>
  <si>
    <t>149073203</t>
  </si>
  <si>
    <t>1750392916</t>
  </si>
  <si>
    <t>Metroplex Adventist Hospital, Inc., dba AdventHealth Rollins Brook</t>
  </si>
  <si>
    <t>135032405</t>
  </si>
  <si>
    <t>1528027786</t>
  </si>
  <si>
    <t>Methodist Dallas Medical Center</t>
  </si>
  <si>
    <t>126679303</t>
  </si>
  <si>
    <t>1275592131</t>
  </si>
  <si>
    <t>Methodist Charlton Medical Center</t>
  </si>
  <si>
    <t>186221101</t>
  </si>
  <si>
    <t>1689629941</t>
  </si>
  <si>
    <t>Methodist Mansfield Medical Center</t>
  </si>
  <si>
    <t>209345201</t>
  </si>
  <si>
    <t>1033165501</t>
  </si>
  <si>
    <t>Methodist Richardson Medical Center</t>
  </si>
  <si>
    <t>425740401</t>
  </si>
  <si>
    <t>1487271375</t>
  </si>
  <si>
    <t>Methodist Midlothian Medical Center</t>
  </si>
  <si>
    <t>281406304</t>
  </si>
  <si>
    <t>1346544616</t>
  </si>
  <si>
    <t>Comanche County Medical Center</t>
  </si>
  <si>
    <t>432815501</t>
  </si>
  <si>
    <t>1568818417</t>
  </si>
  <si>
    <t>Methodist Southlake Medical Center</t>
  </si>
  <si>
    <t>137962006</t>
  </si>
  <si>
    <t>1891789772</t>
  </si>
  <si>
    <t>Houston Methodist Baytown Hospital</t>
  </si>
  <si>
    <t>137949705</t>
  </si>
  <si>
    <t>1548387418</t>
  </si>
  <si>
    <t>Houston Methodist Hospital</t>
  </si>
  <si>
    <t>131038504</t>
  </si>
  <si>
    <t>1598750721</t>
  </si>
  <si>
    <t>Hunt Regional Medical Center</t>
  </si>
  <si>
    <t>094219503</t>
  </si>
  <si>
    <t>1497871628</t>
  </si>
  <si>
    <t>Houston Methodist Sugar Land Hospital</t>
  </si>
  <si>
    <t>140713201</t>
  </si>
  <si>
    <t>1871619254</t>
  </si>
  <si>
    <t>Houston Methodist Willowbrook Hospital</t>
  </si>
  <si>
    <t>281028501</t>
  </si>
  <si>
    <t>1083937593</t>
  </si>
  <si>
    <t>Houston Methodist West Hospital</t>
  </si>
  <si>
    <t>376837601</t>
  </si>
  <si>
    <t>1184179194</t>
  </si>
  <si>
    <t>Houston Methodist The Woodlands Hospital</t>
  </si>
  <si>
    <t>336478801</t>
  </si>
  <si>
    <t>1952723967</t>
  </si>
  <si>
    <t>Houston Methodist Clear Lake Hospital</t>
  </si>
  <si>
    <t>342897103</t>
  </si>
  <si>
    <t>1306268321</t>
  </si>
  <si>
    <t>Houston Methodist Continuing Care Hospital</t>
  </si>
  <si>
    <t>138411709</t>
  </si>
  <si>
    <t>1720088123</t>
  </si>
  <si>
    <t>Guadalupe County Hospital Board DBA Guadalupe Regional Medical Center</t>
  </si>
  <si>
    <t>412747401</t>
  </si>
  <si>
    <t>1245878990</t>
  </si>
  <si>
    <t>Huntsville Community Hospital Inc.</t>
  </si>
  <si>
    <t>094222903</t>
  </si>
  <si>
    <t>1003885641</t>
  </si>
  <si>
    <t>CHRISTUS SPOHN HEALTH SYSTEM CORPORATION-CHRISTUS SPOHN HOSPITAL ALICE</t>
  </si>
  <si>
    <t>020811801</t>
  </si>
  <si>
    <t>1447228747</t>
  </si>
  <si>
    <t>CHRISTUS SPOHN HEALTH SYSTEM CORPORATION-CHRISTUS SPOHN HOSPITAL BEEVILLE</t>
  </si>
  <si>
    <t>121775403</t>
  </si>
  <si>
    <t>1689641680</t>
  </si>
  <si>
    <t>CHRISTUS SPOHN HEALTH SYSTEM CORPORATION-CHRISTUS SPOHN HOSPITAL CORPUS CHRISTI</t>
  </si>
  <si>
    <t>136436606</t>
  </si>
  <si>
    <t>1093783391</t>
  </si>
  <si>
    <t>CHRISTUS SPOHN HEALTH SYSTEM CORPORATION-CHRISTUS SPOHN HOSPITAL KLEBERG</t>
  </si>
  <si>
    <t>366812101</t>
  </si>
  <si>
    <t>1033568621</t>
  </si>
  <si>
    <t>CHRISTUS HOPKINS HEALTH ALLIANCE-CHRISTUS MOTHER FRANCES HOSPITAL - SULPHUR SPRINGS</t>
  </si>
  <si>
    <t>141858401</t>
  </si>
  <si>
    <t>1952306672</t>
  </si>
  <si>
    <t>MOTHER FRANCES HOSPITAL JACKSONVILLE</t>
  </si>
  <si>
    <t>094108002</t>
  </si>
  <si>
    <t>1679578439</t>
  </si>
  <si>
    <t>MOTHER FRANCES HOSPITAL REGIONAL HEALTHCARE CENTER-MOTHER FRANCES HOSPITAL</t>
  </si>
  <si>
    <t>127301306</t>
  </si>
  <si>
    <t>1659308948</t>
  </si>
  <si>
    <t>MOTHER FRANCES HOSPITAL WINNSBORO</t>
  </si>
  <si>
    <t>112706003</t>
  </si>
  <si>
    <t>1598749707</t>
  </si>
  <si>
    <t>CHRISTUS JASPER MEMORIAL HOSPITAL</t>
  </si>
  <si>
    <t>020976902</t>
  </si>
  <si>
    <t>1295736734</t>
  </si>
  <si>
    <t>CHRISTUS HEALTH ARK LATEX</t>
  </si>
  <si>
    <t>112667403</t>
  </si>
  <si>
    <t>1124092036</t>
  </si>
  <si>
    <t>CHRISTUS GOOD SHEPHERD MEDICAL CENTER</t>
  </si>
  <si>
    <t>138296208</t>
  </si>
  <si>
    <t>1679557888</t>
  </si>
  <si>
    <t>CHRISTUS HEALTH SOUTHEAST TEXAS-CHRISTUS HOSPITAL</t>
  </si>
  <si>
    <t>415580601</t>
  </si>
  <si>
    <t>1447883301</t>
  </si>
  <si>
    <t>CHRISTUS SANTA ROSA HEALTH CARE CORPORATION-CHRISTUS SANTA ROSA HOSPITAL - SAN MARCOS</t>
  </si>
  <si>
    <t>020844903</t>
  </si>
  <si>
    <t>1821004151</t>
  </si>
  <si>
    <t>CHRISTUS CHILDREN'S HOSPITAL</t>
  </si>
  <si>
    <t>020844909</t>
  </si>
  <si>
    <t>1194787218</t>
  </si>
  <si>
    <t>CHRISTUS SANTA ROSA HEALTH CARE CORPORATION-CHRISTUS SANTA ROSA HOSPITAL</t>
  </si>
  <si>
    <t>130959304</t>
  </si>
  <si>
    <t>1679678767</t>
  </si>
  <si>
    <t>Matgorda County Hospital Dstrict</t>
  </si>
  <si>
    <t>127300503</t>
  </si>
  <si>
    <t>1184622847</t>
  </si>
  <si>
    <t>CHI St. Luke's Health Baylor College of Medicine Medical Center</t>
  </si>
  <si>
    <t>298019501</t>
  </si>
  <si>
    <t>1659559573</t>
  </si>
  <si>
    <t xml:space="preserve">St Luke's Community Development Corporation </t>
  </si>
  <si>
    <t>160630301</t>
  </si>
  <si>
    <t>1942208616</t>
  </si>
  <si>
    <t>St. Luke's Community Health Services - The Woodlands</t>
  </si>
  <si>
    <t>339153401</t>
  </si>
  <si>
    <t>1710314141</t>
  </si>
  <si>
    <t>St. Luke's Hospital at the Vintage</t>
  </si>
  <si>
    <t>210274101</t>
  </si>
  <si>
    <t>1184868879</t>
  </si>
  <si>
    <t>St Lukes Lakeside Hospital LLC</t>
  </si>
  <si>
    <t>281219001</t>
  </si>
  <si>
    <t>1407990088</t>
  </si>
  <si>
    <t xml:space="preserve">PMC Hospital LLC </t>
  </si>
  <si>
    <t>112671602</t>
  </si>
  <si>
    <t>1972581940</t>
  </si>
  <si>
    <t xml:space="preserve">The Community Hospital of Brazosport </t>
  </si>
  <si>
    <t>112697102</t>
  </si>
  <si>
    <t>1689650616</t>
  </si>
  <si>
    <t>Memorial Hospital of Polk County</t>
  </si>
  <si>
    <t>139172412</t>
  </si>
  <si>
    <t>1396746129</t>
  </si>
  <si>
    <t xml:space="preserve">Memorial Medical Center of East Texas </t>
  </si>
  <si>
    <t>127267603</t>
  </si>
  <si>
    <t>1942294939</t>
  </si>
  <si>
    <t>St. Joseph Regional Health Center</t>
  </si>
  <si>
    <t>112725003</t>
  </si>
  <si>
    <t>1750377289</t>
  </si>
  <si>
    <t>Burleson St. Joseph Health Center</t>
  </si>
  <si>
    <t>147918003</t>
  </si>
  <si>
    <t>1154317774</t>
  </si>
  <si>
    <t>St. Joseph Regional Health Center (St. Joseph Health Grimes Hospital)</t>
  </si>
  <si>
    <t>020990001</t>
  </si>
  <si>
    <t>1780731737</t>
  </si>
  <si>
    <t>Madison St. Joseph Health Center</t>
  </si>
  <si>
    <t>130734007</t>
  </si>
  <si>
    <t>1578547345</t>
  </si>
  <si>
    <t xml:space="preserve">Memorial Hospital - San Augustine </t>
  </si>
  <si>
    <t>283280001</t>
  </si>
  <si>
    <t>1871898478</t>
  </si>
  <si>
    <t>Mayhill Hospital</t>
  </si>
  <si>
    <t>136142011</t>
  </si>
  <si>
    <t>1033118716</t>
  </si>
  <si>
    <t>CASTRO COUNTY HOSPITAL DISTRICT DBA PLAINS MEMORIAL HOSPITAL</t>
  </si>
  <si>
    <t>121785303</t>
  </si>
  <si>
    <t>1932108214</t>
  </si>
  <si>
    <t>Gonzales Healthcare Systems</t>
  </si>
  <si>
    <t>138910807</t>
  </si>
  <si>
    <t>1194743013</t>
  </si>
  <si>
    <t xml:space="preserve">Children's Medical Center of Dallas </t>
  </si>
  <si>
    <t>354178101</t>
  </si>
  <si>
    <t>1720480627</t>
  </si>
  <si>
    <t xml:space="preserve">Children's Medical Center Plano </t>
  </si>
  <si>
    <t>112692202</t>
  </si>
  <si>
    <t>1598746703</t>
  </si>
  <si>
    <t>Fisher County Hospital District</t>
  </si>
  <si>
    <t>119877204</t>
  </si>
  <si>
    <t>1104830900</t>
  </si>
  <si>
    <t>Val Verde Hospital Corporation dba Val Verde Regional Medical Center</t>
  </si>
  <si>
    <t>189947801</t>
  </si>
  <si>
    <t>1134108053</t>
  </si>
  <si>
    <t>Dawson County Hospital District dba Medical Arts Hospital</t>
  </si>
  <si>
    <t>316360201</t>
  </si>
  <si>
    <t>1407121189</t>
  </si>
  <si>
    <t>Preferred Hospital Leasing Coleman, Inc.</t>
  </si>
  <si>
    <t>126840107</t>
  </si>
  <si>
    <t>1477594299</t>
  </si>
  <si>
    <t>Preferred Hospital Leasing, Inc.</t>
  </si>
  <si>
    <t>176354201</t>
  </si>
  <si>
    <t>1013970862</t>
  </si>
  <si>
    <t>Preferred Hospital Leasing Van Horn, Inc.</t>
  </si>
  <si>
    <t>179272301</t>
  </si>
  <si>
    <t>1295764553</t>
  </si>
  <si>
    <t>Preferred Hospital Leasing Eldorado, Inc.</t>
  </si>
  <si>
    <t>206083201</t>
  </si>
  <si>
    <t>1164688495</t>
  </si>
  <si>
    <t>Preferred Hospital Leasing Junction, Inc.</t>
  </si>
  <si>
    <t>137343308</t>
  </si>
  <si>
    <t>1861475626</t>
  </si>
  <si>
    <t>PARMER COUNTY COMMUNITY HOSPITAL</t>
  </si>
  <si>
    <t>200683501</t>
  </si>
  <si>
    <t>1932379856</t>
  </si>
  <si>
    <t>Preferred Hospital Leasing Hemphill, Inc.</t>
  </si>
  <si>
    <t>434254502</t>
  </si>
  <si>
    <t>1336818707</t>
  </si>
  <si>
    <t>Preferred Hospital Leasing Shamrock, Inc.</t>
  </si>
  <si>
    <t>112684904</t>
  </si>
  <si>
    <t>1831170273</t>
  </si>
  <si>
    <t>Reeves County Hospital District dba Reeves Regional Health</t>
  </si>
  <si>
    <t>094109802</t>
  </si>
  <si>
    <t>1770536120</t>
  </si>
  <si>
    <t>El Paso Healthcare System, Ltd</t>
  </si>
  <si>
    <t>379200401</t>
  </si>
  <si>
    <t>1376071530</t>
  </si>
  <si>
    <t>Methodist Hospital Atascosa</t>
  </si>
  <si>
    <t>130605205</t>
  </si>
  <si>
    <t>1700885076</t>
  </si>
  <si>
    <t>Nacogdoches Medical Center</t>
  </si>
  <si>
    <t>294543801</t>
  </si>
  <si>
    <t>1184911877</t>
  </si>
  <si>
    <t>Valley Baptist Medical Center Brownsville</t>
  </si>
  <si>
    <t>136430906</t>
  </si>
  <si>
    <t>1497726343</t>
  </si>
  <si>
    <t>Methodist Hospital Hill Country</t>
  </si>
  <si>
    <t>112712802</t>
  </si>
  <si>
    <t>1023065794</t>
  </si>
  <si>
    <t>Woman's Hospital of Texas</t>
  </si>
  <si>
    <t>094154402</t>
  </si>
  <si>
    <t>1124074273</t>
  </si>
  <si>
    <t>Methodist Healthcare System of San Antonio</t>
  </si>
  <si>
    <t>204254101</t>
  </si>
  <si>
    <t>1659525236</t>
  </si>
  <si>
    <t>Methodist Stone Oak Hospital</t>
  </si>
  <si>
    <t>159156201</t>
  </si>
  <si>
    <t>1598744856</t>
  </si>
  <si>
    <t>Baptist Health System</t>
  </si>
  <si>
    <t>138951211</t>
  </si>
  <si>
    <t>1316936990</t>
  </si>
  <si>
    <t>El Paso County Hospital District</t>
  </si>
  <si>
    <t>112724302</t>
  </si>
  <si>
    <t>1811942238</t>
  </si>
  <si>
    <t>HCA Houston Healthcare Kingwood</t>
  </si>
  <si>
    <t>020841501</t>
  </si>
  <si>
    <t>1962455816</t>
  </si>
  <si>
    <t>HCA Houston Healthcare Conroe</t>
  </si>
  <si>
    <t>130606006</t>
  </si>
  <si>
    <t>1124076401</t>
  </si>
  <si>
    <t>Wise Health System</t>
  </si>
  <si>
    <t>133544006</t>
  </si>
  <si>
    <t>1568454403</t>
  </si>
  <si>
    <t>Deaf Smith County Hospital District</t>
  </si>
  <si>
    <t>377705402</t>
  </si>
  <si>
    <t>1750819025</t>
  </si>
  <si>
    <t>HCA Houston Healthcare Tomball</t>
  </si>
  <si>
    <t>020817501</t>
  </si>
  <si>
    <t>1174576698</t>
  </si>
  <si>
    <t>HCA Houston Healthcare Southeast</t>
  </si>
  <si>
    <t>378943001</t>
  </si>
  <si>
    <t>1073043592</t>
  </si>
  <si>
    <t>HCA Houston Healthcare Medical Center</t>
  </si>
  <si>
    <t>020977701</t>
  </si>
  <si>
    <t>1134166192</t>
  </si>
  <si>
    <t>Texas Orthopedic Hospital</t>
  </si>
  <si>
    <t>121816602</t>
  </si>
  <si>
    <t>1164510673</t>
  </si>
  <si>
    <t>Palestine Regional Medical Center</t>
  </si>
  <si>
    <t>111915801</t>
  </si>
  <si>
    <t>1497708929</t>
  </si>
  <si>
    <t>Parkview Regional Hospital</t>
  </si>
  <si>
    <t>121822403</t>
  </si>
  <si>
    <t>1700805678</t>
  </si>
  <si>
    <t>Ennis Regional Medical Center</t>
  </si>
  <si>
    <t>163111101</t>
  </si>
  <si>
    <t>1063411767</t>
  </si>
  <si>
    <t>Paris Regional Medical Center</t>
  </si>
  <si>
    <t>291854201</t>
  </si>
  <si>
    <t>1558659714</t>
  </si>
  <si>
    <t>El Paso Children's Hospital Corporation</t>
  </si>
  <si>
    <t>196829901</t>
  </si>
  <si>
    <t>1972709970</t>
  </si>
  <si>
    <t>Tenet Hospitals LTD. Providence East</t>
  </si>
  <si>
    <t>130601104</t>
  </si>
  <si>
    <t>1700801909</t>
  </si>
  <si>
    <t>Tenet Hospitals LTD. Providence Memorial</t>
  </si>
  <si>
    <t>133245406</t>
  </si>
  <si>
    <t>1215969787</t>
  </si>
  <si>
    <t>Tenet Hospitals LTD. Providence Sierra</t>
  </si>
  <si>
    <t>369162801</t>
  </si>
  <si>
    <t>1538522412</t>
  </si>
  <si>
    <t>Tenet Hospitals LTD. Transmountain</t>
  </si>
  <si>
    <t>343723801</t>
  </si>
  <si>
    <t>1427472463</t>
  </si>
  <si>
    <t>Resolute Hospital Company, LLC</t>
  </si>
  <si>
    <t>292096901</t>
  </si>
  <si>
    <t>1154618742</t>
  </si>
  <si>
    <t>Valley Baptist Micro Hospital-Weslaco</t>
  </si>
  <si>
    <t>094160103</t>
  </si>
  <si>
    <t>1720033947</t>
  </si>
  <si>
    <t>St. David's Medical Center</t>
  </si>
  <si>
    <t>094216103</t>
  </si>
  <si>
    <t>1629021845</t>
  </si>
  <si>
    <t>North Austin Medical Center</t>
  </si>
  <si>
    <t>112717702</t>
  </si>
  <si>
    <t>1679528889</t>
  </si>
  <si>
    <t>South Austin Medical Center</t>
  </si>
  <si>
    <t>020957901</t>
  </si>
  <si>
    <t>1649223645</t>
  </si>
  <si>
    <t>Round Rock Medical Center</t>
  </si>
  <si>
    <t>193867201</t>
  </si>
  <si>
    <t>1740450121</t>
  </si>
  <si>
    <t>HCA Houston Healthcare Northwest</t>
  </si>
  <si>
    <t>121807504</t>
  </si>
  <si>
    <t>1063466035</t>
  </si>
  <si>
    <t>HCA Houston Healthcare Clear Lake</t>
  </si>
  <si>
    <t>349366001</t>
  </si>
  <si>
    <t>1609275585</t>
  </si>
  <si>
    <t>HCA Houston Healthcare Pearland</t>
  </si>
  <si>
    <t>220351501</t>
  </si>
  <si>
    <t>1013957836</t>
  </si>
  <si>
    <t>Sherman/Grayson Hospital</t>
  </si>
  <si>
    <t>112702904</t>
  </si>
  <si>
    <t>1184607897</t>
  </si>
  <si>
    <t>Haskell Memorial Hospital</t>
  </si>
  <si>
    <t>146509801</t>
  </si>
  <si>
    <t>1932152337</t>
  </si>
  <si>
    <t>Memorial Hermann Katy Hospital</t>
  </si>
  <si>
    <t>020834001</t>
  </si>
  <si>
    <t>1730132234</t>
  </si>
  <si>
    <t>Memorial Hermann Hospital System</t>
  </si>
  <si>
    <t>146021401</t>
  </si>
  <si>
    <t>1295788735</t>
  </si>
  <si>
    <t>Memorial Hermann Sugar Land Hospital</t>
  </si>
  <si>
    <t>137805107</t>
  </si>
  <si>
    <t>1982666111</t>
  </si>
  <si>
    <t>Memorial Hermann Texas Medical Center</t>
  </si>
  <si>
    <t>020934801</t>
  </si>
  <si>
    <t>1740233782</t>
  </si>
  <si>
    <t>Memorial Hermann Memorial City Medical Center</t>
  </si>
  <si>
    <t>192751901</t>
  </si>
  <si>
    <t>1295843787</t>
  </si>
  <si>
    <t>Memorial Hermann Northeast</t>
  </si>
  <si>
    <t>337433201</t>
  </si>
  <si>
    <t>1710985098</t>
  </si>
  <si>
    <t>TIRR Memorial Hermann</t>
  </si>
  <si>
    <t>354018901</t>
  </si>
  <si>
    <t>1790174860</t>
  </si>
  <si>
    <t>Prime Healthcare Services Mesquite LLC</t>
  </si>
  <si>
    <t>154504801</t>
  </si>
  <si>
    <t>1881688976</t>
  </si>
  <si>
    <t>Harlingen Medical Center</t>
  </si>
  <si>
    <t>219336901</t>
  </si>
  <si>
    <t>1861690364</t>
  </si>
  <si>
    <t>Dallas Medical Center</t>
  </si>
  <si>
    <t>391575301</t>
  </si>
  <si>
    <t>1083112023</t>
  </si>
  <si>
    <t xml:space="preserve">White Rock Medical Center </t>
  </si>
  <si>
    <t>437483703</t>
  </si>
  <si>
    <t>1073183141</t>
  </si>
  <si>
    <t>Lion Star Nacogdoches Hospital, LLC d/b/a - Nacogdoches Memorial Hospital</t>
  </si>
  <si>
    <t>138644310</t>
  </si>
  <si>
    <t>1528064649</t>
  </si>
  <si>
    <t>Hendrick Medical Center</t>
  </si>
  <si>
    <t>420957901</t>
  </si>
  <si>
    <t>1184233785</t>
  </si>
  <si>
    <t>Hendrick Mecical Center Brownwood</t>
  </si>
  <si>
    <t>Removed Applicants: Not in 2024 UPL Tests or not Private or Non-State Government Owned and Operated Acute Care Hospitals</t>
  </si>
  <si>
    <t>Master TPI</t>
  </si>
  <si>
    <t>Hospital 10-digit National Provider Identifier (NPI)</t>
  </si>
  <si>
    <t>Removal Reason</t>
  </si>
  <si>
    <t xml:space="preserve"> CHI St. Joseph Health - Madison</t>
  </si>
  <si>
    <t>Duplicate</t>
  </si>
  <si>
    <t>Ascension Seton Edgar B. Davis</t>
  </si>
  <si>
    <t>BAPTIST SAINT ANTHONYS HOSPITAL</t>
  </si>
  <si>
    <t>BAY AREA HEALTHCARE GROUP, LTD-CORPUS CHRISTI MEDICAL CENTER</t>
  </si>
  <si>
    <t>Baylor Heart and Vascular Hospital</t>
  </si>
  <si>
    <t>Cook Children's Medical Center Prosper</t>
  </si>
  <si>
    <t>Not in UPL</t>
  </si>
  <si>
    <t>Dallas Behavioral Healthcare Hospital</t>
  </si>
  <si>
    <t>345305201</t>
  </si>
  <si>
    <t>1275956807</t>
  </si>
  <si>
    <t>Georgetown Behavioral Health Institute LLC</t>
  </si>
  <si>
    <t>IMD Not Approved Class</t>
  </si>
  <si>
    <t>094382101</t>
  </si>
  <si>
    <t>1538264866</t>
  </si>
  <si>
    <t>Ascension Seton Shoal Creek</t>
  </si>
  <si>
    <t>349059101</t>
  </si>
  <si>
    <t>1871917971</t>
  </si>
  <si>
    <t>San Antonio Behavioral Healthcare Hospital</t>
  </si>
  <si>
    <t>1730278417</t>
  </si>
  <si>
    <t>Texas Health Specialty Hospital Fort Worth</t>
  </si>
  <si>
    <t>389645801</t>
  </si>
  <si>
    <t>1174021695</t>
  </si>
  <si>
    <t>UT Health Rehab</t>
  </si>
  <si>
    <t>348990801</t>
  </si>
  <si>
    <t>1689098790</t>
  </si>
  <si>
    <t>Houston Behavioral Healthcare Hospital LLC</t>
  </si>
  <si>
    <t>333366801</t>
  </si>
  <si>
    <t>1750620456</t>
  </si>
  <si>
    <t>Oceans Behavioral Hospital of Abilene</t>
  </si>
  <si>
    <t>336658501</t>
  </si>
  <si>
    <t>1396184180</t>
  </si>
  <si>
    <t>Oceans Behavioral Hospital of the Permian Basin</t>
  </si>
  <si>
    <t>184505902</t>
  </si>
  <si>
    <t>1316911068</t>
  </si>
  <si>
    <t>TRINITY MOTHER FRANCES REHABILITATION HOSPITAL-CHRISTUS TRINITY MOTHER FRANCES REHABILITATION HOS</t>
  </si>
  <si>
    <t>408236401</t>
  </si>
  <si>
    <t>1700441086</t>
  </si>
  <si>
    <t>Perimeter Behavioral Hospital of Garland</t>
  </si>
  <si>
    <t>406443801</t>
  </si>
  <si>
    <t>1346805520</t>
  </si>
  <si>
    <t>Perimeter Behavioral Hospital of Arlington, LLC</t>
  </si>
  <si>
    <t>371439601</t>
  </si>
  <si>
    <t>1154782548</t>
  </si>
  <si>
    <t xml:space="preserve">STRATEGIC BH-BROWNSVILLE PALMS BEHAVIORAL </t>
  </si>
  <si>
    <t>333086201</t>
  </si>
  <si>
    <t>1578809505</t>
  </si>
  <si>
    <t>Austin Oaks Hospital</t>
  </si>
  <si>
    <t>191968002</t>
  </si>
  <si>
    <t>1386779304</t>
  </si>
  <si>
    <t>University BH of El Paso</t>
  </si>
  <si>
    <t>217547301</t>
  </si>
  <si>
    <t>1093021719</t>
  </si>
  <si>
    <t>Behavioral Health Bellaire</t>
  </si>
  <si>
    <t>177658501</t>
  </si>
  <si>
    <t>1851346407</t>
  </si>
  <si>
    <t>University Behavioral Health of Denton</t>
  </si>
  <si>
    <t>184076101</t>
  </si>
  <si>
    <t>1205999232</t>
  </si>
  <si>
    <t>Hickory Trail</t>
  </si>
  <si>
    <t>021203701</t>
  </si>
  <si>
    <t>1730187568</t>
  </si>
  <si>
    <t>Cypress Creek Hospital Inc</t>
  </si>
  <si>
    <t>112745802</t>
  </si>
  <si>
    <t>1518937218</t>
  </si>
  <si>
    <t>River Crest Hospital</t>
  </si>
  <si>
    <t>112746602</t>
  </si>
  <si>
    <t>1922078815</t>
  </si>
  <si>
    <t>Glen Oaks Hospital</t>
  </si>
  <si>
    <t>121829905</t>
  </si>
  <si>
    <t>1598764359</t>
  </si>
  <si>
    <t xml:space="preserve">West Oak Hospital Inc </t>
  </si>
  <si>
    <t>175965601</t>
  </si>
  <si>
    <t>1861598633</t>
  </si>
  <si>
    <t>SHC KPH LP</t>
  </si>
  <si>
    <t>021240902</t>
  </si>
  <si>
    <t>1043280951</t>
  </si>
  <si>
    <t>Laurel Ridge Treatment Center</t>
  </si>
  <si>
    <t>021189801</t>
  </si>
  <si>
    <t>1023015120</t>
  </si>
  <si>
    <t>Millwood Hospital</t>
  </si>
  <si>
    <t>421199701</t>
  </si>
  <si>
    <t>1427671064</t>
  </si>
  <si>
    <t>Temple Behavioral Healthcare Hospital Inc</t>
  </si>
  <si>
    <t>361635101</t>
  </si>
  <si>
    <t>1003282039</t>
  </si>
  <si>
    <t>SUN Houston, LLC</t>
  </si>
  <si>
    <t>339487601</t>
  </si>
  <si>
    <t>1366880627</t>
  </si>
  <si>
    <t>Mesa Springs</t>
  </si>
  <si>
    <t>344854001</t>
  </si>
  <si>
    <t>1215354899</t>
  </si>
  <si>
    <t>Westpark Springs</t>
  </si>
  <si>
    <t>391264401</t>
  </si>
  <si>
    <t>1740791748</t>
  </si>
  <si>
    <t>Woodland Springs</t>
  </si>
  <si>
    <t>461187301</t>
  </si>
  <si>
    <t>1811580434</t>
  </si>
  <si>
    <t>Oceans Behavioral Hospital of Corpus Christi LLC</t>
  </si>
  <si>
    <t>Status</t>
  </si>
  <si>
    <t>(All)</t>
  </si>
  <si>
    <t>Line Number</t>
  </si>
  <si>
    <t>(Multiple Items)</t>
  </si>
  <si>
    <t>Costs for Critical Access Hospitals and Children's Hospitals</t>
  </si>
  <si>
    <t>Costs for Other Hospitals</t>
  </si>
  <si>
    <t>IP Charges</t>
  </si>
  <si>
    <t>Sum of Value</t>
  </si>
  <si>
    <t>Sheet</t>
  </si>
  <si>
    <t>Column</t>
  </si>
  <si>
    <t>C000001</t>
  </si>
  <si>
    <t>Prov Num</t>
  </si>
  <si>
    <t>Provider</t>
  </si>
  <si>
    <t>FYE</t>
  </si>
  <si>
    <t>rpt_rec_num</t>
  </si>
  <si>
    <t>Cost-to-Charge Ratio</t>
  </si>
  <si>
    <t>Nominal Charge Provider?</t>
  </si>
  <si>
    <t>450289</t>
  </si>
  <si>
    <t>HARRIS HEALTH SYSTEM</t>
  </si>
  <si>
    <t>450698</t>
  </si>
  <si>
    <t>LAMB HEALTHCARE CENTER</t>
  </si>
  <si>
    <t>451308</t>
  </si>
  <si>
    <t>YOAKUM COUNTY HOSPITAL</t>
  </si>
  <si>
    <t>451360</t>
  </si>
  <si>
    <t>ST LUKES HEALTH MEMORIAL SAN AUGUST</t>
  </si>
  <si>
    <t>2024 Medicare Inpatient Fee-for-Service Upper Payment Limit Demonstration</t>
  </si>
  <si>
    <t>(Required)
State 
[001]</t>
  </si>
  <si>
    <t>(Required)
Demonstration
Begin Date 
[002]</t>
  </si>
  <si>
    <t>(Required)
Demonstration
End Date 
[003]</t>
  </si>
  <si>
    <t>(PIA)
Retrospective/ Prospective Demonstration
[116]</t>
  </si>
  <si>
    <t>(PIA)
State Plan Amendment Number (SPA)
[117]</t>
  </si>
  <si>
    <t>TX</t>
  </si>
  <si>
    <t>Prospective</t>
  </si>
  <si>
    <t/>
  </si>
  <si>
    <t>Demonstration Information</t>
  </si>
  <si>
    <t>Provider Identification</t>
  </si>
  <si>
    <t>Medicare Payment and Charge data (basis for calculating UPL) for base period</t>
  </si>
  <si>
    <t>Medicaid Charge and Payment Data for Base Period</t>
  </si>
  <si>
    <t>Medicaid Payments Inflated to Demonstration Year</t>
  </si>
  <si>
    <t>UPL Calculation (Medicare PTC ratio * Medicaid charges) &amp; Inflation to Demonstration Year</t>
  </si>
  <si>
    <t>Adjustments to UPL</t>
  </si>
  <si>
    <t>Calculation of UPL Gap</t>
  </si>
  <si>
    <t>Database Variable Number</t>
  </si>
  <si>
    <t>109</t>
  </si>
  <si>
    <t>Variable Description</t>
  </si>
  <si>
    <t>State</t>
  </si>
  <si>
    <t>State Demonstration Rate Year</t>
  </si>
  <si>
    <t>Service Type</t>
  </si>
  <si>
    <t>Demonstration Type (Cost, Payment, DRG, Per Diem)</t>
  </si>
  <si>
    <t>Other State Provider ID Number</t>
  </si>
  <si>
    <t>National Provider ID</t>
  </si>
  <si>
    <t>Medicare Certification Number
(Medicare ID)</t>
  </si>
  <si>
    <t>State-specific Provider ID (Medicaid ID)</t>
  </si>
  <si>
    <t>Provider Name</t>
  </si>
  <si>
    <t>Ownership Category Type (Private, NSGO, SGO)</t>
  </si>
  <si>
    <t>Critical Access Hospital (CAH) Status</t>
  </si>
  <si>
    <t>Medicare Cost Report Begin Date</t>
  </si>
  <si>
    <t>Medicare Cost Report End Date</t>
  </si>
  <si>
    <t>Medicare Cost Report Filing Status</t>
  </si>
  <si>
    <t>Medicare Payments</t>
  </si>
  <si>
    <t>Medicare Charges</t>
  </si>
  <si>
    <t>Medicare Payment-To-Charge Ratio (PTC)</t>
  </si>
  <si>
    <t>Time Period of Medicaid Charge and Payment Data - Begin Date</t>
  </si>
  <si>
    <t>Time Period of Medicaid Charge and Payment Data - End Date</t>
  </si>
  <si>
    <t>Medicaid Charges</t>
  </si>
  <si>
    <t>Medicaid Regular Payments</t>
  </si>
  <si>
    <t>Medicaid Supplemental Payments</t>
  </si>
  <si>
    <t>Medicaid Supplemental Payments
(GME/Training)</t>
  </si>
  <si>
    <t>Medicaid Supplemental Payments
(Other)</t>
  </si>
  <si>
    <t>Total Medicaid Supplemental Payments</t>
  </si>
  <si>
    <t>MCD Inflation Factor Type (e.g., Market Basket)</t>
  </si>
  <si>
    <t>MCD Inflation Factor</t>
  </si>
  <si>
    <t>Other Adjustment to Medicaid Payments</t>
  </si>
  <si>
    <t>Inflated Medicaid Payments to Demonstration Year</t>
  </si>
  <si>
    <t>Calculated Medicaid UPL Amount</t>
  </si>
  <si>
    <t>UPL Inflation Factor Type (e.g., Market Basket)</t>
  </si>
  <si>
    <t>UPL Inflation Factor</t>
  </si>
  <si>
    <t>Inflated UPL Amount</t>
  </si>
  <si>
    <t>Other Adjustments to the UPL Amount ($)</t>
  </si>
  <si>
    <t>Adjusted Medicaid UPL Amount</t>
  </si>
  <si>
    <t>UPL Gap Amount</t>
  </si>
  <si>
    <t>Adjustment to the UPL Gap ($)</t>
  </si>
  <si>
    <t>Adjusted UPL Gap</t>
  </si>
  <si>
    <t>Detailed Description/ Data Source</t>
  </si>
  <si>
    <t>State Abbre-viation (e.g., AL, AK)</t>
  </si>
  <si>
    <t>Specified by State (e.g., 2016)</t>
  </si>
  <si>
    <t>IP</t>
  </si>
  <si>
    <t>Payment</t>
  </si>
  <si>
    <t xml:space="preserve">Other State Provider Numbers (Other than Medicaid ID)  </t>
  </si>
  <si>
    <t>Unique ID number issued to providers by CMS</t>
  </si>
  <si>
    <t>Obtain from Medicare Cost Reports</t>
  </si>
  <si>
    <t>State Provided</t>
  </si>
  <si>
    <t>Specify if CAH - Y/N</t>
  </si>
  <si>
    <t>Obtain from Medicare Cost Reports (No More than 2 Years Prior to Demon-stration Rate Year)</t>
  </si>
  <si>
    <t>Obtain from Medicare Cost Reports (No More Than 2 Years Prior to Demon-stration Rate Year)</t>
  </si>
  <si>
    <t>Obtain from Medicare Cost Reports (e.g., Filed, Settled)</t>
  </si>
  <si>
    <t>Specify Wkst, Col and Line Numbers Used in Narrative</t>
  </si>
  <si>
    <t>Calculate as 
205 / 204</t>
  </si>
  <si>
    <t xml:space="preserve">Specify Time Period of Medicaid Charge and Payment Data - Should be within Same Period as Medicare Data (200.1 &amp; 200.2) </t>
  </si>
  <si>
    <t>Total Medicaid Inpatient Facility Charges  for Period Specified in 300.1 &amp; 300.2</t>
  </si>
  <si>
    <t>Total Medicaid Regular Payments for Inpatient Facility Services for Period Specified in 300.1 &amp; 300.2</t>
  </si>
  <si>
    <t>Total Medicaid Supplemental Payments for Inpatient Facility Services for Period Specified in 300.1 &amp; 300.2</t>
  </si>
  <si>
    <t>Total Medicaid Supplemental Payments for Inpatient Facility GME/Training Services for Period Specified in 300.1 &amp; 300.2</t>
  </si>
  <si>
    <t>Total Medicaid Supplemental Payments for Inpatient Facility Other Services for Period Specified in 300.1 &amp; 300.2</t>
  </si>
  <si>
    <t>Calculate as 
303.1 + 303.2 + 303.3</t>
  </si>
  <si>
    <t>Note - Inflation Rate Used and How it was Applied</t>
  </si>
  <si>
    <t>Inflation Factor Used to Inflate Medicaid Payments from the Midpoint of the Reported Period (300.1 &amp; 300.2) to the Midpoint of the Demonstration Rate Year</t>
  </si>
  <si>
    <t xml:space="preserve">Adjustments to Medicaid Payments Other than Inflation (i.e., Utilization Adjustment, MCO Migration, etc.) </t>
  </si>
  <si>
    <t>Calculate as 
306 + (302 * 308 * 309)</t>
  </si>
  <si>
    <t>Calculate as 
209 * 301</t>
  </si>
  <si>
    <t>Note - Inflation Rate Used and How it Was Applied</t>
  </si>
  <si>
    <t>Inflation Factor Used to Inflate UPL (Medicaid Charges * RCC) from the Midpoint of the Reported Period (300.1 &amp; 300.2) to the Midpoint of the Demonstration Rate Year</t>
  </si>
  <si>
    <t>Calculate as 
400 * 405</t>
  </si>
  <si>
    <t>Other Adjustment to the UPL in Demonstration Rate Year Dollars (Specify in Narrative)</t>
  </si>
  <si>
    <t>Calculate as 
406 + 402</t>
  </si>
  <si>
    <t>Calculate as 
403 - 318</t>
  </si>
  <si>
    <t xml:space="preserve">Any Adjustments to the UPL Amount - in Demonstration Year Dollars -Specify in Narrative </t>
  </si>
  <si>
    <t>Calculate as 
407 + 408</t>
  </si>
  <si>
    <t>No Data</t>
  </si>
  <si>
    <t>670071</t>
  </si>
  <si>
    <t xml:space="preserve">AMH CATH LABS, LLC-TEXAS HEALTH HEART &amp; VASCULAR HOSPITAL ARLINGTON  </t>
  </si>
  <si>
    <t>N</t>
  </si>
  <si>
    <t>Filed</t>
  </si>
  <si>
    <t>None</t>
  </si>
  <si>
    <t>Market Basket</t>
  </si>
  <si>
    <t>127298107</t>
  </si>
  <si>
    <t>1174563779</t>
  </si>
  <si>
    <t>450144</t>
  </si>
  <si>
    <t xml:space="preserve">ANDREWS COUNTY HOSPITAL DISTRICT                  </t>
  </si>
  <si>
    <t>450042</t>
  </si>
  <si>
    <t xml:space="preserve">ASCENSION PROVIDENCE                              </t>
  </si>
  <si>
    <t>670056</t>
  </si>
  <si>
    <t xml:space="preserve">ASCENSION SETON-ASCENSION SETON HAYS                              </t>
  </si>
  <si>
    <t>450143</t>
  </si>
  <si>
    <t xml:space="preserve">ASCENSION SETON-ASCENSION SETON SMITHVILLE                        </t>
  </si>
  <si>
    <t>450865</t>
  </si>
  <si>
    <t xml:space="preserve">ASCENSION SETON-ASCENSION SETON SOUTHWEST                         </t>
  </si>
  <si>
    <t>450389</t>
  </si>
  <si>
    <t xml:space="preserve">ATHENS HOSPITAL LLC-UT HEALTH EAST TEXAS ATHENS HOSPITAL              </t>
  </si>
  <si>
    <t>450346</t>
  </si>
  <si>
    <t xml:space="preserve">BAPTIST HOSPITALS OF SOUTHEAST TEXAS-MEMORIAL HERMANN BAPTIST BEAUMONT HOSPITAL        </t>
  </si>
  <si>
    <t>Settled</t>
  </si>
  <si>
    <t>450788</t>
  </si>
  <si>
    <t xml:space="preserve">BAY AREA HEALTHCARE GROUP LTD-CORPUS CHRISTI MEDICAL CENTER                     </t>
  </si>
  <si>
    <t>450137</t>
  </si>
  <si>
    <t>BAYLOR ALL SAINTS MEDICAL CENTER-BAYLOR SCOTT &amp; WHITE ALL SAINTS MEDICAL CENTER FOR</t>
  </si>
  <si>
    <t>138353107</t>
  </si>
  <si>
    <t>1194893263</t>
  </si>
  <si>
    <t>450586</t>
  </si>
  <si>
    <t xml:space="preserve">BAYLOR COUNTY HOSPITAL DISTRICT-SEYMOUR HOSPITAL                                  </t>
  </si>
  <si>
    <t>450851</t>
  </si>
  <si>
    <t xml:space="preserve">BAYLOR HEART AND VASCULAR CENTER                  </t>
  </si>
  <si>
    <t>670082</t>
  </si>
  <si>
    <t xml:space="preserve">BAYLOR MEDICAL CENTERS AT GARLAND AND MCKINNEY-BAYLOR SCOTT AND WHITE MEDICAL CENTER - MCKINNEY  </t>
  </si>
  <si>
    <t>450885</t>
  </si>
  <si>
    <t xml:space="preserve">BAYLOR SCOTT &amp; WHITE MEDICAL CENTER - CENTENNIAL-                                                  </t>
  </si>
  <si>
    <t>670128</t>
  </si>
  <si>
    <t>BAYLOR SCOTT &amp; WHITE MEDICAL CENTERS - CAPITOL ARE-BAYLOR SCOTT &amp; WHITE MEDICAL CENTER - PFLUGERVILLE</t>
  </si>
  <si>
    <t>450563</t>
  </si>
  <si>
    <t xml:space="preserve">BAYLOR SCOTT AND WHITE MEDICAL CENTER GRAPEVINE   </t>
  </si>
  <si>
    <t>450079</t>
  </si>
  <si>
    <t xml:space="preserve">BAYLOR SCOTT AND WHITE MEDICAL CENTER IRVING-                                                  </t>
  </si>
  <si>
    <t>450890</t>
  </si>
  <si>
    <t xml:space="preserve">BAYLOR SCOTT AND WHITE MEDICAL CENTER PLANO       </t>
  </si>
  <si>
    <t>450372</t>
  </si>
  <si>
    <t xml:space="preserve">BAYLOR SCOTT AND WHITE MEDICAL CENTER WAXAHACHIE  </t>
  </si>
  <si>
    <t>670136</t>
  </si>
  <si>
    <t xml:space="preserve">BAYLOR SCOTT AND WHITE MEDICAL CENTERS CAPITOL ARE-BAYLOR SCOTT &amp; WHITE MEDICAL CENTER - AUSTIN      </t>
  </si>
  <si>
    <t>450021</t>
  </si>
  <si>
    <t xml:space="preserve">BAYLOR UNIVERSITY MEDICAL CENTER                  </t>
  </si>
  <si>
    <t>083290905</t>
  </si>
  <si>
    <t>1477857332</t>
  </si>
  <si>
    <t>450253</t>
  </si>
  <si>
    <t xml:space="preserve">BELLVILLE ST JOSEPH HEALTH CENTER-                                                  </t>
  </si>
  <si>
    <t>450213</t>
  </si>
  <si>
    <t xml:space="preserve">BEXAR COUNTY HOSPITAL DISTRICT-UNIVERSITY HEALTH SYSTEM                          </t>
  </si>
  <si>
    <t>451378</t>
  </si>
  <si>
    <t xml:space="preserve">BIG BEND REGIONAL MEDICAL CENTER                  </t>
  </si>
  <si>
    <t>Y</t>
  </si>
  <si>
    <t>401736001</t>
  </si>
  <si>
    <t>1104383371</t>
  </si>
  <si>
    <t>451385</t>
  </si>
  <si>
    <t xml:space="preserve">BOSQUE COUNTY HOSPITAL DISTRICT-GOODALL-WITCHER HOSPITAL                          </t>
  </si>
  <si>
    <t>450200</t>
  </si>
  <si>
    <t xml:space="preserve">BRIM HEALTHCARE OF TEXAS LLC-WADLEY REGIONAL MEDICAL CENTER                    </t>
  </si>
  <si>
    <t>450231</t>
  </si>
  <si>
    <t xml:space="preserve">BSA HOSPITAL LLC-BAPTIST ST ANTHONYS HEALTH SYSTEM                 </t>
  </si>
  <si>
    <t>451305</t>
  </si>
  <si>
    <t xml:space="preserve">BURLESON ST JOSEPH HEALTH CENTER-BURLESON ST. JOSEPH HEALTH CENTER                 </t>
  </si>
  <si>
    <t>450210</t>
  </si>
  <si>
    <t xml:space="preserve">CARTHAGE HOSPITAL LLC-UT HEALTH EAST TEXAS CARTHAGE HOSPITAL            </t>
  </si>
  <si>
    <t>451350</t>
  </si>
  <si>
    <t xml:space="preserve">CASTRO COUNTY HOSPITAL DISTRICT-PLAINS MEMORIAL HOSPITAL                          </t>
  </si>
  <si>
    <t>211970301</t>
  </si>
  <si>
    <t>1013142553</t>
  </si>
  <si>
    <t>670061</t>
  </si>
  <si>
    <t xml:space="preserve">CBSH,LLC-                                                  </t>
  </si>
  <si>
    <t>670043</t>
  </si>
  <si>
    <t xml:space="preserve">CEDAR PARK HEALTH SYSTEM LP-CEDAR PARK REGIONAL MEDICAL CENTER                </t>
  </si>
  <si>
    <t>450097</t>
  </si>
  <si>
    <t xml:space="preserve">CHCA BAYSHORE LP-HCA HOUSTON HEALTHCARE SOUTHEAST                  </t>
  </si>
  <si>
    <t>450617</t>
  </si>
  <si>
    <t xml:space="preserve">CHCA CLEAR LAKE  LP-HCA HOUSTON HEALTHCARE CLEAR LAKE                 </t>
  </si>
  <si>
    <t>450222</t>
  </si>
  <si>
    <t xml:space="preserve">CHCA CONROE LP-HCA HOUSTON HEALTHCARE CONROE                     </t>
  </si>
  <si>
    <t>670106</t>
  </si>
  <si>
    <t xml:space="preserve">CHCA PEARLAND LP-HCA HOUSTON HEALTHCARE PEARLAND                   </t>
  </si>
  <si>
    <t>450644</t>
  </si>
  <si>
    <t xml:space="preserve">CHCA WEST HOUSTON LP-HCA HOUSTON HEALTHCARE WEST                       </t>
  </si>
  <si>
    <t>450674</t>
  </si>
  <si>
    <t xml:space="preserve">CHCA WOMANS HOSPITAL LP-THE WOMANS HOSPITAL OF TEXAS                      </t>
  </si>
  <si>
    <t>450193</t>
  </si>
  <si>
    <t xml:space="preserve">CHI ST LUKES HEALTH BAYLOR COLLEGE OF MEDICINE MED-                                                  </t>
  </si>
  <si>
    <t>453302</t>
  </si>
  <si>
    <t xml:space="preserve">CHILDRENS HEALTH CLINICAL OPERATIONS-CHILDRENS MEDICAL CENTER DALLAS                   </t>
  </si>
  <si>
    <t>453316</t>
  </si>
  <si>
    <t xml:space="preserve">CHILDRENS HEALTH CLINICAL OPERATIONS-CHILDRENS MEDICAL CENTER PLANO                    </t>
  </si>
  <si>
    <t>450369</t>
  </si>
  <si>
    <t xml:space="preserve">CHILDRESS COUNTY HOSPITAL DISTRICT-CHILDRESS REGIONAL MEDICAL CENTER                 </t>
  </si>
  <si>
    <t>450032</t>
  </si>
  <si>
    <t xml:space="preserve">CHRISTUS GOOD SHEPHERD MEDICAL CENTER-CHRISTUS GOOD SHEPHERD MEDICAL CENTER MARSHALL    </t>
  </si>
  <si>
    <t>450801</t>
  </si>
  <si>
    <t xml:space="preserve">CHRISTUS HEALTH ARK LA TEX-                                                  </t>
  </si>
  <si>
    <t>450034</t>
  </si>
  <si>
    <t xml:space="preserve">CHRISTUS HEALTH SOUTHEAST TEXAS-CHRISTUS HOSPITAL                                 </t>
  </si>
  <si>
    <t>450573</t>
  </si>
  <si>
    <t xml:space="preserve">CHRISTUS HEALTH SOUTHEAST TEXAS-CHRISTUS SOUTHEAST TEXAS JASPER MEMORIAL          </t>
  </si>
  <si>
    <t>450236</t>
  </si>
  <si>
    <t>453315</t>
  </si>
  <si>
    <t xml:space="preserve">CHRISTUS SANTA ROSA HEALTH CARE CORPORATION-CHILDRENS HOSPITAL OF SAN ANTONIO                 </t>
  </si>
  <si>
    <t>450237</t>
  </si>
  <si>
    <t xml:space="preserve">CHRISTUS SANTA ROSA HEALTH CARE CORPORATION-CHRISTUS SANTA ROSA HOSPITAL                      </t>
  </si>
  <si>
    <t>450272</t>
  </si>
  <si>
    <t xml:space="preserve">CHRISTUS SANTA ROSA HEALTH CARE CORPORATION-CHRISTUS SANTA ROSA HOSPITAL - SAN MARCOS         </t>
  </si>
  <si>
    <t>450828</t>
  </si>
  <si>
    <t xml:space="preserve">CHRISTUS SPOHN HEALTH SYSTEM CORPORATION-                                                  </t>
  </si>
  <si>
    <t>450082</t>
  </si>
  <si>
    <t xml:space="preserve">CHRISTUS SPOHN HEALTH SYSTEM CORPORATION-CHRISTUS SPOHN HOSPITAL BEEVILLE                  </t>
  </si>
  <si>
    <t>450046</t>
  </si>
  <si>
    <t xml:space="preserve">CHRISTUS SPOHN HEALTH SYSTEM CORPORATION-CHRISTUS SPOHN HOSPITAL CORPUS CHRISTI            </t>
  </si>
  <si>
    <t>450163</t>
  </si>
  <si>
    <t xml:space="preserve">CHRISTUS SPOHN HEALTH SYSTEM CORPORATION-CHRISTUS SPOHN HOSPITAL KLEBERG                   </t>
  </si>
  <si>
    <t>450023</t>
  </si>
  <si>
    <t xml:space="preserve">CITIZENS MEDICAL CENTER COUNTY OF VICTORIA-CITIZENS MEDICAL CENTER                           </t>
  </si>
  <si>
    <t>450647</t>
  </si>
  <si>
    <t xml:space="preserve">COLUMBIA HOSPITAL MEDICAL CITY DALLAS, SUBSIDIARY-MEDICAL CITY DALLAS                               </t>
  </si>
  <si>
    <t>450675</t>
  </si>
  <si>
    <t xml:space="preserve">COLUMBIA MEDICAL CENTER OF ARLINGTON SUBSIDIARY LP-MEDICAL CITY ARLINGTON                            </t>
  </si>
  <si>
    <t>450634</t>
  </si>
  <si>
    <t xml:space="preserve">COLUMBIA MEDICAL CENTER OF DENTON SUBSIDIARY LP-MEDICAL CITY DENTON                               </t>
  </si>
  <si>
    <t>450822</t>
  </si>
  <si>
    <t xml:space="preserve">COLUMBIA MEDICAL CENTER OF LAS COLINAS, INC-MEDICAL CITY LAS COLINAS                          </t>
  </si>
  <si>
    <t>450403</t>
  </si>
  <si>
    <t xml:space="preserve">COLUMBIA MEDICAL CENTER OF MCKINNEY SUBSIDIARY LP-MEDICAL CENTER OF MCKINNEY                        </t>
  </si>
  <si>
    <t>450651</t>
  </si>
  <si>
    <t xml:space="preserve">COLUMBIA MEDICAL CENTER OF PLANO LP-MEDICAL CITY PLANO                                </t>
  </si>
  <si>
    <t>450087</t>
  </si>
  <si>
    <t xml:space="preserve">COLUMBIA NORTH HILLS HOSPITAL-MEDICAL CITY NORTH HILLS                          </t>
  </si>
  <si>
    <t>450672</t>
  </si>
  <si>
    <t xml:space="preserve">COLUMBIA PLAZA MED CTR OF FT WORTH SUBSIDIARY LP-MEDICAL CITY FORT WORTH                           </t>
  </si>
  <si>
    <t>450711</t>
  </si>
  <si>
    <t xml:space="preserve">COLUMBIA RIO GRANDE HEALTHCARE LP-RIO GRANDE REGIONAL HOSPITAL                      </t>
  </si>
  <si>
    <t>450662</t>
  </si>
  <si>
    <t xml:space="preserve">COLUMBIA VALLEY HEALTHCARE SYSTEM LP-VALLEY REGIONAL MEDICAL CENTER                    </t>
  </si>
  <si>
    <t>135033210</t>
  </si>
  <si>
    <t>1740238641</t>
  </si>
  <si>
    <t>450370</t>
  </si>
  <si>
    <t xml:space="preserve">COLUMBUS COMMUNITY HOSPITAL-                                                  </t>
  </si>
  <si>
    <t>450072</t>
  </si>
  <si>
    <t xml:space="preserve">COMMUNITY HOSPITAL OF BRAZOSPORT-BRAZOSPORT REGIONAL HEALTH SYSTEM                 </t>
  </si>
  <si>
    <t>453300</t>
  </si>
  <si>
    <t xml:space="preserve">COOK CHILDREN'S MEDICAL CENTER-                                                  </t>
  </si>
  <si>
    <t>451379</t>
  </si>
  <si>
    <t xml:space="preserve">CORYELL COUNTY MEMORIAL HOSPITAL AUTHORITY-                                                  </t>
  </si>
  <si>
    <t xml:space="preserve">COUNTY OF YOAKUM-YOAKUM COUNTY HOSPITAL                            </t>
  </si>
  <si>
    <t>450040</t>
  </si>
  <si>
    <t xml:space="preserve">COVENANT MEDICAL CENTER-                                                  </t>
  </si>
  <si>
    <t>199602701</t>
  </si>
  <si>
    <t>1316197767</t>
  </si>
  <si>
    <t>451353</t>
  </si>
  <si>
    <t xml:space="preserve">CRANE COUNTY HOSPITAL DISTRICT-CRANE MEMORIAL HOSPITAL                           </t>
  </si>
  <si>
    <t>130826407</t>
  </si>
  <si>
    <t>1639176456</t>
  </si>
  <si>
    <t>451331</t>
  </si>
  <si>
    <t xml:space="preserve">DALLAM HARTLEY COUNTIES HOSPITAL DISTRICT-COON MEMORIAL HOSPITAL                            </t>
  </si>
  <si>
    <t>450015</t>
  </si>
  <si>
    <t xml:space="preserve">DALLAS COUNTY HOSPITAL DISTRICT-PARKLAND MEMORIAL HOSPITAL                        </t>
  </si>
  <si>
    <t>450379</t>
  </si>
  <si>
    <t xml:space="preserve">DALLAS MEDICAL CENTER LLC-                                                  </t>
  </si>
  <si>
    <t>450489</t>
  </si>
  <si>
    <t xml:space="preserve">DAWSON COUNTY HOSPITAL DISTRICT-MEDICAL ARTS HOSPITAL                             </t>
  </si>
  <si>
    <t>450869</t>
  </si>
  <si>
    <t xml:space="preserve">DAY SURGERY AT RENAISSANCE LLC-DOCTORS HOSPITAL AT RENAISSANCE LTD               </t>
  </si>
  <si>
    <t>450155</t>
  </si>
  <si>
    <t xml:space="preserve">DEAF SMITH COUNTY HOSPITAL DISTRICT-HEREFORD REGIONAL MEDICAL CENTER                  </t>
  </si>
  <si>
    <t>450271</t>
  </si>
  <si>
    <t xml:space="preserve">DECATUR HOSPITAL AUTHORITY-WISE HEALTH SYSTEM                                </t>
  </si>
  <si>
    <t>138911619</t>
  </si>
  <si>
    <t>1437148020</t>
  </si>
  <si>
    <t>450597</t>
  </si>
  <si>
    <t xml:space="preserve">DEWITT MEDICAL DISTRICT-CUERO COMMUNITY HOSPITAL                          </t>
  </si>
  <si>
    <t>217884004</t>
  </si>
  <si>
    <t>1326134255</t>
  </si>
  <si>
    <t>451390</t>
  </si>
  <si>
    <t xml:space="preserve">DIMMIT REGIONAL HOSPITAL-                                                  </t>
  </si>
  <si>
    <t>453301</t>
  </si>
  <si>
    <t xml:space="preserve">DRISCOLL CHILDRENS HOSPITAL                       </t>
  </si>
  <si>
    <t>137074409</t>
  </si>
  <si>
    <t>1689650921</t>
  </si>
  <si>
    <t>450411</t>
  </si>
  <si>
    <t xml:space="preserve">EASTLAND MEMORIAL HOSPITAL DISTRICT-EASTLAND MEMORIAL HOSPITAL                        </t>
  </si>
  <si>
    <t>348928801</t>
  </si>
  <si>
    <t>1679903967</t>
  </si>
  <si>
    <t>670107</t>
  </si>
  <si>
    <t xml:space="preserve">EBD BEMC BURLESON, LLC-BAYLOR SCOTT AND WHITE EMERGENCY HOSPITAL         </t>
  </si>
  <si>
    <t>450132</t>
  </si>
  <si>
    <t xml:space="preserve">ECTOR COUNTY HOSPITAL DISTRICT-MEDICAL CENTER HOSPITAL                           </t>
  </si>
  <si>
    <t>311054601</t>
  </si>
  <si>
    <t>1003192311</t>
  </si>
  <si>
    <t>450694</t>
  </si>
  <si>
    <t xml:space="preserve">EL CAMPO MEMORIAL HOSPITAL-                                                  </t>
  </si>
  <si>
    <t>453313</t>
  </si>
  <si>
    <t xml:space="preserve">EL PASO CHILDRENS HOSPITAL-                                                  </t>
  </si>
  <si>
    <t>450024</t>
  </si>
  <si>
    <t xml:space="preserve">EL PASO COUNTY HOSPITAL DISTRICT-UNIVERSITY MEDICAL CENTER OF EL PASO              </t>
  </si>
  <si>
    <t>450107</t>
  </si>
  <si>
    <t xml:space="preserve">EL PASO HEALTHCARE SYSTEM LTD-LAS PALMAS MEDICAL CENTER                         </t>
  </si>
  <si>
    <t>309798201</t>
  </si>
  <si>
    <t>1669752234</t>
  </si>
  <si>
    <t>670078</t>
  </si>
  <si>
    <t xml:space="preserve">EMERUS BHS SA THOUSAND OAKS LLC-BAPTIST EMERGENCY HOSPITAL SHAVANO PARK           </t>
  </si>
  <si>
    <t>450196</t>
  </si>
  <si>
    <t xml:space="preserve">ESSENT PRMC LP-PARIS REGIONAL MEDICAL CENTER                     </t>
  </si>
  <si>
    <t>670068</t>
  </si>
  <si>
    <t xml:space="preserve">FLOWER MOUND HOSPITAL PARTNERS LLC-TEXAS HEALTH PRESBYTERIAN HOSPITAL FLOWER MOUND   </t>
  </si>
  <si>
    <t>450092</t>
  </si>
  <si>
    <t xml:space="preserve">FORT DUNCAN REGIONAL MEDICAL CENTER LP-FORT DUNCAN REGIONAL MEDICAL CENTER               </t>
  </si>
  <si>
    <t>451391</t>
  </si>
  <si>
    <t xml:space="preserve">FRIO HOSPITAL-FRIO REGIONAL SWING BED                           </t>
  </si>
  <si>
    <t>157144001</t>
  </si>
  <si>
    <t>1922002674</t>
  </si>
  <si>
    <t>450853</t>
  </si>
  <si>
    <t xml:space="preserve">FRISCO MEDICAL CENTER-BAYLOR SCOTT &amp; WHITE MEDICAL CENTER - FRISCO      </t>
  </si>
  <si>
    <t>450090</t>
  </si>
  <si>
    <t xml:space="preserve">GAINESVILLE COMMUNITY HOSPITAL, INC.-NORTH TEXAS MEDICAL CENTER                        </t>
  </si>
  <si>
    <t>450235</t>
  </si>
  <si>
    <t xml:space="preserve">GONZALES HEALTHCARE SYSTEMS-MEMORIAL HOSPITAL                                 </t>
  </si>
  <si>
    <t>197063401</t>
  </si>
  <si>
    <t>1841497153</t>
  </si>
  <si>
    <t>451369</t>
  </si>
  <si>
    <t xml:space="preserve">GPCH LLC-GOLDEN PLAINS COMMUNITY HOSPITAL                  </t>
  </si>
  <si>
    <t>450596</t>
  </si>
  <si>
    <t xml:space="preserve">GRANBURY HOSPITAL CORPORATION-LAKE GRANBURY MEDICAL CENTER                      </t>
  </si>
  <si>
    <t>450104</t>
  </si>
  <si>
    <t xml:space="preserve">GUADALUPE COUNTY HOSPITAL BOARD-GUADALUPE REGIONAL MEDICAL CENTER                 </t>
  </si>
  <si>
    <t>007068203</t>
  </si>
  <si>
    <t>1326037607</t>
  </si>
  <si>
    <t>451392</t>
  </si>
  <si>
    <t xml:space="preserve">HAMILTON COUNTY HOSPITAL DISTRICT-HAMILTON GENERAL HOSPITAL                         </t>
  </si>
  <si>
    <t>450855</t>
  </si>
  <si>
    <t xml:space="preserve">HARLINGEN MEDICAL CENTER LP-                                                  </t>
  </si>
  <si>
    <t xml:space="preserve">HARRIS COUNTY HOSPITAL DISTRICT                   </t>
  </si>
  <si>
    <t>380473401</t>
  </si>
  <si>
    <t>1003344334</t>
  </si>
  <si>
    <t>670124</t>
  </si>
  <si>
    <t xml:space="preserve">HCN EP HORIZON CITY LLC-THE HOSPITALS OF PROVIDENCE HORIZON CITY CAMPUS   </t>
  </si>
  <si>
    <t>021185601</t>
  </si>
  <si>
    <t>1013968726</t>
  </si>
  <si>
    <t>453309</t>
  </si>
  <si>
    <t xml:space="preserve">HEALTHBRIDGE CHILDRENS HOSPITAL- HOUSTON LTD-HEALTHBRIDGE CHILDRENS HOSPITAL                   </t>
  </si>
  <si>
    <t>450475</t>
  </si>
  <si>
    <t xml:space="preserve">HENDERSON HOSPITAL LLC-UT HEALTH EAST TEXAS HENDERSON HOSPITAL           </t>
  </si>
  <si>
    <t>450229</t>
  </si>
  <si>
    <t xml:space="preserve">HENDRICK MEDICAL CENTER                           </t>
  </si>
  <si>
    <t>450587</t>
  </si>
  <si>
    <t xml:space="preserve">HENDRICK MEDICAL CENTER BROWNWOOD-                                                  </t>
  </si>
  <si>
    <t>670080</t>
  </si>
  <si>
    <t xml:space="preserve">HH KILLEEN HEALTH SYSTEM LLC-SETON MEDICAL CENTER HARKER HEIGHTS               </t>
  </si>
  <si>
    <t>450604</t>
  </si>
  <si>
    <t xml:space="preserve">HILL COUNTRY MEMORIAL HOSPITAL-HILL COUNTRY MEMORIAL HOSP                        </t>
  </si>
  <si>
    <t>450101</t>
  </si>
  <si>
    <t xml:space="preserve">HILLCREST BAPTIST MEDICAL CENTER-BAYLOR SCOTT AND WHITE MEDICAL CENTER HILLCREST   </t>
  </si>
  <si>
    <t>452118</t>
  </si>
  <si>
    <t xml:space="preserve">HOUSTON METHODIST ST CATHERINE HOSPITAL-HOUSTON METHODIST CONTINUING CARE HOSPITAL        </t>
  </si>
  <si>
    <t>450709</t>
  </si>
  <si>
    <t xml:space="preserve">HOUSTON METHODIST ST JOHN HOSPITAL-HOUSTON METHODIST CLEAR LAKE HOSPITAL             </t>
  </si>
  <si>
    <t>450638</t>
  </si>
  <si>
    <t xml:space="preserve">HOUSTON NORTHWEST OPERATING COMPANY LLC-HCA HOUSTON HEALTHCARE NORTHWEST                  </t>
  </si>
  <si>
    <t>450659</t>
  </si>
  <si>
    <t xml:space="preserve">HOUSTON PPH LLC-HCA HOUSTON HEALTHCARE MEDICAL CENTER             </t>
  </si>
  <si>
    <t>450352</t>
  </si>
  <si>
    <t xml:space="preserve">HUNT MEMORIAL HOSPITAL DISTRICT-HUNT REGIONAL MEDICAL CENTER                      </t>
  </si>
  <si>
    <t>450347</t>
  </si>
  <si>
    <t xml:space="preserve">HUNTSVILLE COMMUNITY HOSPITAL INC-HUNTSVILLE MEMORIAL HOSPITAL                      </t>
  </si>
  <si>
    <t>119874904</t>
  </si>
  <si>
    <t>1790777696</t>
  </si>
  <si>
    <t>450241</t>
  </si>
  <si>
    <t xml:space="preserve">JACK COUNTY HOSPITAL DISTRICT-FAITH COMMUNITY HOSPITAL                          </t>
  </si>
  <si>
    <t>450194</t>
  </si>
  <si>
    <t xml:space="preserve">JACKSONVILLE HOSPITAL LLC-UT HEALTH EAST TEXAS JACKSONVILLE HOSPITAL        </t>
  </si>
  <si>
    <t>136412710</t>
  </si>
  <si>
    <t>1699772541</t>
  </si>
  <si>
    <t>451364</t>
  </si>
  <si>
    <t xml:space="preserve">KARNES COUNTY HOSPITAL DISTRICT-OTTO KAISER MEMORIAL HOSPITAL                     </t>
  </si>
  <si>
    <t>450775</t>
  </si>
  <si>
    <t xml:space="preserve">KINGWOOD PLAZA HOSPITAL-HCA HOUSTON HEALTHCARE KINGWOOD                   </t>
  </si>
  <si>
    <t>450128</t>
  </si>
  <si>
    <t xml:space="preserve">KNAPP MEDICAL CENTER                              </t>
  </si>
  <si>
    <t>450742</t>
  </si>
  <si>
    <t xml:space="preserve">LAKE POINTE MEDICAL CENTER-BAYLOR SCOTT &amp; WHITE MEDICAL CENTER LAKE POINTE   </t>
  </si>
  <si>
    <t xml:space="preserve">LAMB HEALTHCARE CENTER                            </t>
  </si>
  <si>
    <t>670090</t>
  </si>
  <si>
    <t xml:space="preserve">LANCASTER REGIONAL HOSPITAL LP-CRESCENT MEDICAL CENTER LANCASTER                 </t>
  </si>
  <si>
    <t>450643</t>
  </si>
  <si>
    <t xml:space="preserve">LAREDO REGIONAL MEDICAL CENTER LP-DOCTORS HOSPITAL OF LAREDO                        </t>
  </si>
  <si>
    <t>450029</t>
  </si>
  <si>
    <t xml:space="preserve">LAREDO TEXAS HOSPITAL COMPANY LP-LAREDO MEDICAL CENTER                             </t>
  </si>
  <si>
    <t>135233809</t>
  </si>
  <si>
    <t>1992767511</t>
  </si>
  <si>
    <t>451376</t>
  </si>
  <si>
    <t xml:space="preserve">LAVACA MEDICAL CENTER                             </t>
  </si>
  <si>
    <t>450508</t>
  </si>
  <si>
    <t xml:space="preserve">LION STAR NACOGDOCHES HOSPITAL, LLC - NACOGDOCHES MEMORIAL HOSPITAL                               </t>
  </si>
  <si>
    <t>450702</t>
  </si>
  <si>
    <t xml:space="preserve">LONGVIEW MEDICAL CENTER LP-LONGVIEW REGIONAL MEDICAL CENTER                  </t>
  </si>
  <si>
    <t>450465</t>
  </si>
  <si>
    <t xml:space="preserve">MATAGORDA COUNTY HOSPITAL DISTRICT-MATAGORDA REGIONAL MEDICAL CENTER                 </t>
  </si>
  <si>
    <t>670010</t>
  </si>
  <si>
    <t xml:space="preserve">MAYHILL BEHAVIORAL HEALTH LLC-                                                  </t>
  </si>
  <si>
    <t>450669</t>
  </si>
  <si>
    <t xml:space="preserve">MEDICAL CENTER OF LEWISVILLE SUBSIDIARY LP-MEDICAL CITY LEWISVILLE                           </t>
  </si>
  <si>
    <t>212140201</t>
  </si>
  <si>
    <t>1427048453</t>
  </si>
  <si>
    <t>451330</t>
  </si>
  <si>
    <t>MEDINA COUNTY HOSPITAL DISTRICT-MEDINA HEALTHCARE SYSTEM,MEDINA REGIONAL HOSPITAL,</t>
  </si>
  <si>
    <t>450184</t>
  </si>
  <si>
    <t xml:space="preserve">MEMORIAL HERMANN HEALTH SYSTEM-                                                  </t>
  </si>
  <si>
    <t>453025</t>
  </si>
  <si>
    <t xml:space="preserve">MEMORIAL HERMANN HEALTH SYSTEM-TIRR MEMORIAL HERMANN                             </t>
  </si>
  <si>
    <t>450848</t>
  </si>
  <si>
    <t xml:space="preserve">MEMORIAL HERMANN HOSPITAL SYSTEM                  </t>
  </si>
  <si>
    <t>450068</t>
  </si>
  <si>
    <t xml:space="preserve">MEMORIAL HERMANN HOSPITAL SYSTEM-MHHS HERMANN HOSPITAL                             </t>
  </si>
  <si>
    <t>450847</t>
  </si>
  <si>
    <t xml:space="preserve">MEMORIAL HERMANN HOSPITAL SYSTEM-MHHS KATY HOSPITAL                                </t>
  </si>
  <si>
    <t>450610</t>
  </si>
  <si>
    <t xml:space="preserve">MEMORIAL HERMANN HOSPITAL SYSTEM-MHHS MEMORIAL CITY HOSPITAL                       </t>
  </si>
  <si>
    <t>450684</t>
  </si>
  <si>
    <t xml:space="preserve">MEMORIAL HERMANN HOSPITAL SYSTEM-MHHS NORTHEAST HOSPITAL                           </t>
  </si>
  <si>
    <t>202351701</t>
  </si>
  <si>
    <t>1366532228</t>
  </si>
  <si>
    <t>670005</t>
  </si>
  <si>
    <t xml:space="preserve">MEMORIAL HERMANN SPECIALTY HOSPITAL KINGWOOD LLC  </t>
  </si>
  <si>
    <t>450395</t>
  </si>
  <si>
    <t xml:space="preserve">MEMORIAL HOSP OF POLK COUNTY-CHI ST LUKES HEALTH MEMORIAL LIVINGSTON           </t>
  </si>
  <si>
    <t>137909111</t>
  </si>
  <si>
    <t>1689630865</t>
  </si>
  <si>
    <t>451356</t>
  </si>
  <si>
    <t xml:space="preserve">MEMORIAL MEDICAL CENTER                           </t>
  </si>
  <si>
    <t>450211</t>
  </si>
  <si>
    <t xml:space="preserve">MEMORIAL MEDICAL CENTER OF EAST TEXAS-CHI ST LUKES HEALTH MEMORIAL LUFKIN               </t>
  </si>
  <si>
    <t xml:space="preserve">MEMORIAL MEDICAL CENTER SAN AUGUSTINE             </t>
  </si>
  <si>
    <t>670122</t>
  </si>
  <si>
    <t xml:space="preserve">METHODIST HEALTH CENTERS-HOUSTON METHODIST THE WOODLANDS HOSPITAL          </t>
  </si>
  <si>
    <t>670077</t>
  </si>
  <si>
    <t xml:space="preserve">METHODIST HEALTH CENTERS-HOUSTON METHODIST WEST HOSPITAL                   </t>
  </si>
  <si>
    <t>450165</t>
  </si>
  <si>
    <t xml:space="preserve">METHODIST HEALTHCARE SYSTEM OF SAN ANTONIO LTD LLP-METHODIST HOSPITAL SOUTH                          </t>
  </si>
  <si>
    <t>670055</t>
  </si>
  <si>
    <t xml:space="preserve">METHODIST HEALTHCARE SYSTEM OF SAN ANTONIO LTD LLP-METHODIST HOSPITAL STONE OAK                      </t>
  </si>
  <si>
    <t>450388</t>
  </si>
  <si>
    <t xml:space="preserve">METHODIST HOSPITAL                                </t>
  </si>
  <si>
    <t>450755</t>
  </si>
  <si>
    <t xml:space="preserve">METHODIST HOSPITAL LEVELLAND-COVENANT HOSPITAL LEVELLAND                       </t>
  </si>
  <si>
    <t>450723</t>
  </si>
  <si>
    <t xml:space="preserve">METHODIST HOSPITAL OF DALLAS-METHODIST CHARLTON MEDICAL CENTER                 </t>
  </si>
  <si>
    <t>670023</t>
  </si>
  <si>
    <t xml:space="preserve">METHODIST HOSPITAL OF DALLAS-METHODIST MANSFIELD MEDICAL CENTER                </t>
  </si>
  <si>
    <t>450539</t>
  </si>
  <si>
    <t xml:space="preserve">METHODIST HOSPITAL PLAINVIEW TEXAS-COVENANT HOSPITAL PLAINVIEW                       </t>
  </si>
  <si>
    <t>670300</t>
  </si>
  <si>
    <t>Methodist Hospitals Of Dallas - Methodist Midlothian Medical Center</t>
  </si>
  <si>
    <t>450051</t>
  </si>
  <si>
    <t xml:space="preserve">METHODIST HOSPITALS OF DALLAS-METHODIST DALLAS MEDICAL CENTER                   </t>
  </si>
  <si>
    <t>450537</t>
  </si>
  <si>
    <t xml:space="preserve">METHODIST HOSPITALS OF DALLAS-METHODIST RICHARDSON MEDICAL CENTER               </t>
  </si>
  <si>
    <t>450820</t>
  </si>
  <si>
    <t xml:space="preserve">METHODIST SUGAR LAND HOSPITAL-HOUSTON METHODIST SUGAR LAND HOSPITAL             </t>
  </si>
  <si>
    <t>450844</t>
  </si>
  <si>
    <t xml:space="preserve">METHODIST WILLOWBROOK-HOUSTON METHODIST WILLOWBROOK HOSPITAL            </t>
  </si>
  <si>
    <t>453306</t>
  </si>
  <si>
    <t xml:space="preserve">METHODISTS CHILDRENS HOSPITAL-COVENANT CHILDRENS HOSPITAL                       </t>
  </si>
  <si>
    <t>450152</t>
  </si>
  <si>
    <t xml:space="preserve">METROPLEX ADVENTIST HOSPITAL INC-METROPLEX HOSPITAL                                </t>
  </si>
  <si>
    <t>451323</t>
  </si>
  <si>
    <t xml:space="preserve">METROPLEX ADVENTIST HOSPITAL INC-ROLLINS BROOK COMMUNITY HOSPITAL                  </t>
  </si>
  <si>
    <t>450133</t>
  </si>
  <si>
    <t xml:space="preserve">MIDLAND COUNTY HOSPITAL DISTRCT-MIDLAND MEMORIAL HOSPITAL                         </t>
  </si>
  <si>
    <t>450176</t>
  </si>
  <si>
    <t xml:space="preserve">MISSION HOSPITAL INC-MISSION REGIONAL MEDICAL CENTER                   </t>
  </si>
  <si>
    <t>094129604</t>
  </si>
  <si>
    <t>1700991700</t>
  </si>
  <si>
    <t>451386</t>
  </si>
  <si>
    <t xml:space="preserve">MOORE COUNTY HOSPITAL-                                                  </t>
  </si>
  <si>
    <t>451319</t>
  </si>
  <si>
    <t xml:space="preserve">MOTHER FRANCES HOSPITAL JACKSONVILLE              </t>
  </si>
  <si>
    <t>450102</t>
  </si>
  <si>
    <t xml:space="preserve">MOTHER FRANCES HOSPITAL REGIONAL HEALTHCARE CENTER-MOTHER FRANCES HOSPITAL                           </t>
  </si>
  <si>
    <t>451381</t>
  </si>
  <si>
    <t xml:space="preserve">MOTHER FRANCES HOSPITAL WINNSBORO                 </t>
  </si>
  <si>
    <t>450656</t>
  </si>
  <si>
    <t xml:space="preserve">NACOGDOCHES MEDICAL CENTER                        </t>
  </si>
  <si>
    <t>450447</t>
  </si>
  <si>
    <t xml:space="preserve">NAVARRO HOSPITAL LP-NAVARRO REGIONAL HOSPITAL                         </t>
  </si>
  <si>
    <t>133252009</t>
  </si>
  <si>
    <t>1992285282</t>
  </si>
  <si>
    <t>451395</t>
  </si>
  <si>
    <t xml:space="preserve">NHCI OF HILLSBORO INC-HILL REGIONAL HOSPITAL                            </t>
  </si>
  <si>
    <t>450670</t>
  </si>
  <si>
    <t xml:space="preserve">NORTH HOUSTON TRMC LLC-TOMBALL REGIONAL MEDICAL CENTER                   </t>
  </si>
  <si>
    <t>670103</t>
  </si>
  <si>
    <t xml:space="preserve">NORTH TEXAS - MCA, LLC-MEDICAL CITY ALLIANCE                             </t>
  </si>
  <si>
    <t>450209</t>
  </si>
  <si>
    <t xml:space="preserve">NORTHWEST TEXAS  HEALTH CARE SYSTEM INC-NORTHWEST TEXAS HOSPITAL                          </t>
  </si>
  <si>
    <t>450330</t>
  </si>
  <si>
    <t xml:space="preserve">OAK BEND MEDICAL CENTER-OAKBEND MEDICAL CENTER                            </t>
  </si>
  <si>
    <t>112704504</t>
  </si>
  <si>
    <t>1245237593</t>
  </si>
  <si>
    <t>451359</t>
  </si>
  <si>
    <t xml:space="preserve">OCHILTREE HOSPITAL DISTRICT-OCHILTREE GENERAL HOSPITAL                        </t>
  </si>
  <si>
    <t>450661</t>
  </si>
  <si>
    <t xml:space="preserve">ODESSA REGIONAL HOSPITAL LP-ODESSA REGIONAL MEDICAL CENTER                    </t>
  </si>
  <si>
    <t>110856504</t>
  </si>
  <si>
    <t>1134137466</t>
  </si>
  <si>
    <t>451354</t>
  </si>
  <si>
    <t xml:space="preserve">OLNEY HAMILTON HOSPITAL DISTRICT-HAMILTON HOSPITAL                                 </t>
  </si>
  <si>
    <t>450804</t>
  </si>
  <si>
    <t xml:space="preserve">ORTHOPEDIC  HOSPITAL LTD-TEXAS ORTHOPEDIC  HOSPITAL                        </t>
  </si>
  <si>
    <t>450747</t>
  </si>
  <si>
    <t xml:space="preserve">PALESTINE PRINCIPAL HEALTHCARE LIMITED PARTNERSHIP-PALESTINE REGIONAL MEDICAL CENTER                 </t>
  </si>
  <si>
    <t>138950412</t>
  </si>
  <si>
    <t>1972590602</t>
  </si>
  <si>
    <t>450565</t>
  </si>
  <si>
    <t xml:space="preserve">PALO PINTO GENERAL HOSPITAL                       </t>
  </si>
  <si>
    <t>130616909</t>
  </si>
  <si>
    <t>1760598692</t>
  </si>
  <si>
    <t>451389</t>
  </si>
  <si>
    <t xml:space="preserve">PECOS COUNTY MEMORIAL HOSPITAL-                                                  </t>
  </si>
  <si>
    <t>450875</t>
  </si>
  <si>
    <t xml:space="preserve">PHYSICIANS SURGICAL HOSPITALS LLC-QUAIL CREEK SURGICAL HOSPITAL                     </t>
  </si>
  <si>
    <t>450484</t>
  </si>
  <si>
    <t xml:space="preserve">PINEY WOODS HEALTHCARE SYSTEM LP-WOODLAND HEIGHTS MEDICAL CENTER                   </t>
  </si>
  <si>
    <t>450678</t>
  </si>
  <si>
    <t xml:space="preserve">PIPELINE EAST DALLAS LLC-CITY HOSPITAL AT WHITE ROCK                       </t>
  </si>
  <si>
    <t>451347</t>
  </si>
  <si>
    <t xml:space="preserve">PREFERRED HOSPITAL LEASING COLEMAN INC-COLEMAN COUNTY MEDICAL CENTER COMPANY             </t>
  </si>
  <si>
    <t>450833</t>
  </si>
  <si>
    <t xml:space="preserve">PRHC ENNIS LP-ENNIS REGIONAL MEDICAL CENTER                     </t>
  </si>
  <si>
    <t>450688</t>
  </si>
  <si>
    <t xml:space="preserve">PRIME HEALTHCARE SERVICES MESQUITE LLC-DALLAS REGIONAL MEDICAL CENTER                    </t>
  </si>
  <si>
    <t>451398</t>
  </si>
  <si>
    <t xml:space="preserve">PRIME HEALTHCARE SERVICES PAMPA LLC-PAMPA REGIONAL MEDICAL CENTER                     </t>
  </si>
  <si>
    <t>451380</t>
  </si>
  <si>
    <t xml:space="preserve">QUITMAN HOSPITAL LLC-UT HEALTH EAST TEXAS                              </t>
  </si>
  <si>
    <t>451377</t>
  </si>
  <si>
    <t xml:space="preserve">REEVES COUNTY HOSPITAL DISTRICT                   </t>
  </si>
  <si>
    <t>670098</t>
  </si>
  <si>
    <t xml:space="preserve">RESOLUTE HOSPITAL COMPANY LLC-                                                  </t>
  </si>
  <si>
    <t>670044</t>
  </si>
  <si>
    <t xml:space="preserve">ROCKWALL REGIONAL HOSPITAL LLC-TEXAS HEALTH PRESBYTERIAN HOSPITAL ROCKWALL       </t>
  </si>
  <si>
    <t>450055</t>
  </si>
  <si>
    <t xml:space="preserve">ROLLING PLAINS MEMORIAL HOSPITAL                  </t>
  </si>
  <si>
    <t>450011</t>
  </si>
  <si>
    <t xml:space="preserve">SAINT JOSEPH REGIONAL HEALTH CENTER               </t>
  </si>
  <si>
    <t>450424</t>
  </si>
  <si>
    <t xml:space="preserve">SAN JACINTO METHODIST HOSPITAL-HOUSTON METHODIST BAYTOWN HOSPITAL                </t>
  </si>
  <si>
    <t>450730</t>
  </si>
  <si>
    <t xml:space="preserve">SANA HEALTHCARE CARROLLTON-CARROLLTON REGIONAL MEDICAL CENTER                </t>
  </si>
  <si>
    <t>452105</t>
  </si>
  <si>
    <t xml:space="preserve">SCOTT &amp; WHITE CONTINUING CARE HOSPITAL-BAYLOR SCOTT &amp; WHITE CONTINUING CARE HOSPITAL     </t>
  </si>
  <si>
    <t>451374</t>
  </si>
  <si>
    <t xml:space="preserve">SCOTT &amp; WHITE HOSPITAL - TAYLOR-BAYLOR SCOTT &amp; WHITE MEDICAL CENTER -TAYLOR       </t>
  </si>
  <si>
    <t>670108</t>
  </si>
  <si>
    <t xml:space="preserve">SCOTT &amp; WHITE HOSPITAL-MARBLE FALLS-BAYLOR SCOTT &amp; WHITE MEDICAL CENTER-MARBLE FALLS  </t>
  </si>
  <si>
    <t>670088</t>
  </si>
  <si>
    <t>SCOTT AND WHITE HOSPITAL COLLEGE STATION-BAYLOR SCOTT &amp; WHITE MEDICAL CENTER COLLEGE STATIO</t>
  </si>
  <si>
    <t>670034</t>
  </si>
  <si>
    <t xml:space="preserve">SCOTT AND WHITE HOSPITAL ROUND ROCK-BAYLOR SCOTT &amp; WHITE MEDICAL CENTER - ROUND ROCK  </t>
  </si>
  <si>
    <t>450054</t>
  </si>
  <si>
    <t xml:space="preserve">SCOTT AND WHITE MEMORIAL HOSPITAL-BAYLOR SCOTT AND WHITE MEDICAL CENTER TEMPLE      </t>
  </si>
  <si>
    <t>136330112</t>
  </si>
  <si>
    <t>1578588463</t>
  </si>
  <si>
    <t>451384</t>
  </si>
  <si>
    <t xml:space="preserve">SCURRY COUNTY HOSPITAL DISTRICT-D.M. COGDELL MEMORIAL HOSPITAL                    </t>
  </si>
  <si>
    <t>094121303</t>
  </si>
  <si>
    <t>1821025990</t>
  </si>
  <si>
    <t>451358</t>
  </si>
  <si>
    <t xml:space="preserve">SEMINOLE HOSPITAL DISTRICT OF GAINES COUNTY TEXAS-MEMORIAL HOSPITAL                                 </t>
  </si>
  <si>
    <t>451371</t>
  </si>
  <si>
    <t xml:space="preserve">SETON FAMILY OF HOSPITALS-ASCENSION SETON EDGAR B DAVIS                     </t>
  </si>
  <si>
    <t>450867</t>
  </si>
  <si>
    <t xml:space="preserve">SETON FAMILY OF HOSPITALS-ASCENSION SETON NORTHWEST                         </t>
  </si>
  <si>
    <t>450124</t>
  </si>
  <si>
    <t>SETON FAMILY OF HOSPITALS-DELL SETON MEDICAL CENTER AT THE UNIVERSITY OF TEX</t>
  </si>
  <si>
    <t>451365</t>
  </si>
  <si>
    <t xml:space="preserve">SETON FAMILY OF HOSPITALS-SETON HIGHLAND LAKES                              </t>
  </si>
  <si>
    <t>450056</t>
  </si>
  <si>
    <t xml:space="preserve">SETON FAMILY OF HOSPITALS-SETON MEDICAL CENTER AUSTIN                       </t>
  </si>
  <si>
    <t>670041</t>
  </si>
  <si>
    <t xml:space="preserve">SETON FAMILY OF HOSPITALS-SETON MEDICAL CENTER WILLIAMSON                   </t>
  </si>
  <si>
    <t>453310</t>
  </si>
  <si>
    <t xml:space="preserve">SETON HEALTHCARE-DELL CHILDRENS MEDICAL CENTER                     </t>
  </si>
  <si>
    <t>450571</t>
  </si>
  <si>
    <t xml:space="preserve">SHANNON MEDICAL CENTER                            </t>
  </si>
  <si>
    <t>450469</t>
  </si>
  <si>
    <t xml:space="preserve">SHERMAN GRAYSON HOSPITAL LLC-WILSON N JONES REGIONAL MEMORIAL CENTER           </t>
  </si>
  <si>
    <t>293388901</t>
  </si>
  <si>
    <t>1669513941</t>
  </si>
  <si>
    <t>453311</t>
  </si>
  <si>
    <t>SHRINERS HOSPITALS FOR CHILDREN- GALVESTON</t>
  </si>
  <si>
    <t>127294003</t>
  </si>
  <si>
    <t>1790782704</t>
  </si>
  <si>
    <t>450007</t>
  </si>
  <si>
    <t xml:space="preserve">SID PETERSON MEMORIAL HOSPITAL-PETERSON REGIONAL MEDICAL CENTER                  </t>
  </si>
  <si>
    <t>450668</t>
  </si>
  <si>
    <t xml:space="preserve">SIERRA MEDICAL CENTER-THE HOSPITAL OF PROVIDENCE SIERRA CAMPUS          </t>
  </si>
  <si>
    <t>450035</t>
  </si>
  <si>
    <t xml:space="preserve">SJ MEDICAL CENTER LLC-ST JOSEPH MEDICAL CENTER                          </t>
  </si>
  <si>
    <t>450119</t>
  </si>
  <si>
    <t xml:space="preserve">SOUTH TEXAS HEALTH SYSTEM                         </t>
  </si>
  <si>
    <t>452051</t>
  </si>
  <si>
    <t xml:space="preserve">SPECIALTY HOSPITAL LLC-UT HEALTH EAST TEXAS SPECIALTY HOSPITAL           </t>
  </si>
  <si>
    <t>450431</t>
  </si>
  <si>
    <t xml:space="preserve">ST DAVIDS HEALTH CARE PARTNERSHIP LP LLP-ST DAVIDS MEDICAL CENTER                          </t>
  </si>
  <si>
    <t>450718</t>
  </si>
  <si>
    <t xml:space="preserve">ST DAVIDS HEALTHCARE PARTNERSHIP LP LLP-ROUND ROCK MEDICAL CENTER                         </t>
  </si>
  <si>
    <t>450809</t>
  </si>
  <si>
    <t xml:space="preserve">ST DAVID'S HEALTHCARE PARTNERSHIP LP LLP-ST DAVID'S NORTH AUSTIN MEDICAL CENTER            </t>
  </si>
  <si>
    <t>450713</t>
  </si>
  <si>
    <t xml:space="preserve">ST DAVIDS HEALTHCARE PARTNERSHIP LP LLP-ST DAVIDS SOUTH AUSTIN MEDICAL CENTER             </t>
  </si>
  <si>
    <t>670053</t>
  </si>
  <si>
    <t xml:space="preserve">ST LUKES COMMUNITY DEVELOPMENT CORPORATION SUGAR-                                                  </t>
  </si>
  <si>
    <t>450862</t>
  </si>
  <si>
    <t xml:space="preserve">ST LUKES COMMUNITY HEALTH SERVICES-                                                  </t>
  </si>
  <si>
    <t>670075</t>
  </si>
  <si>
    <t xml:space="preserve">ST LUKES HOSPITAL AT THE VINTAGE-                                                  </t>
  </si>
  <si>
    <t>670059</t>
  </si>
  <si>
    <t xml:space="preserve">ST LUKES LAKESIDE HOSPITAL LLC-                                                  </t>
  </si>
  <si>
    <t>670031</t>
  </si>
  <si>
    <t xml:space="preserve">ST LUKES PATIENTS MEDICAL CENTER-                                                  </t>
  </si>
  <si>
    <t>136332705</t>
  </si>
  <si>
    <t>1760567085</t>
  </si>
  <si>
    <t>450654</t>
  </si>
  <si>
    <t xml:space="preserve">STARR COUNTY HOSPITAL  DISTRICT-STARR COUNTY MEMORIAL HOSPITAL                    </t>
  </si>
  <si>
    <t>337991901</t>
  </si>
  <si>
    <t>1285065623</t>
  </si>
  <si>
    <t>450498</t>
  </si>
  <si>
    <t xml:space="preserve">STEPHENS MEMORIAL HOSPITAL DISTRICT-STEPHENS MEMORIAL HOSPITAL                        </t>
  </si>
  <si>
    <t>450653</t>
  </si>
  <si>
    <t>STEWARD TEXAS HOSPITAL HOLDINGS LLC-SCENIC MOUNTAIN MEDICAL CENTER, A STEWARD FAMILY H</t>
  </si>
  <si>
    <t>316076401</t>
  </si>
  <si>
    <t>1518253194</t>
  </si>
  <si>
    <t>451349</t>
  </si>
  <si>
    <t xml:space="preserve">SWISHER MEMORIAL HEALTHCARE SYSTEM-SWISHER MEMORIAL HOSPITAL                         </t>
  </si>
  <si>
    <t>450039</t>
  </si>
  <si>
    <t xml:space="preserve">TARRANT COUNTY HOSPITAL DISTRICT-JPS HEALTH NETWORK                                </t>
  </si>
  <si>
    <t>670047</t>
  </si>
  <si>
    <t xml:space="preserve">TENET HOSPITALS LIMITED-THE HOSPITALS OF PROVIDENCE EAST CAMPUS           </t>
  </si>
  <si>
    <t>450002</t>
  </si>
  <si>
    <t xml:space="preserve">TENET HOSPITALS LIMITED-THE HOSPITALS OF PROVIDENCE MEMORIAL CAMPUS       </t>
  </si>
  <si>
    <t>670120</t>
  </si>
  <si>
    <t xml:space="preserve">TENET HOSPITALS LIMITED-THE HOSPITALS OF PROVIDENCE TRANSMOUNTAIN CAMPUS  </t>
  </si>
  <si>
    <t>130618504</t>
  </si>
  <si>
    <t>1811916901</t>
  </si>
  <si>
    <t>450399</t>
  </si>
  <si>
    <t xml:space="preserve">TERRY MEMORIAL HOSPITAL DISTRICT-BROWNFIELD REGIONAL MEDICAL CENTER                </t>
  </si>
  <si>
    <t>425956601</t>
  </si>
  <si>
    <t>1841354677</t>
  </si>
  <si>
    <t>670125</t>
  </si>
  <si>
    <t xml:space="preserve">TEXAS CENTER FOR INFECTIOUS                       </t>
  </si>
  <si>
    <t>SGO</t>
  </si>
  <si>
    <t>453304</t>
  </si>
  <si>
    <t xml:space="preserve">TEXAS CHILDRENS HOSPITAL                          </t>
  </si>
  <si>
    <t>450064</t>
  </si>
  <si>
    <t xml:space="preserve">TEXAS HEALTH ARLINGTON MEMORIAL HOSPITAL-                                                  </t>
  </si>
  <si>
    <t>670085</t>
  </si>
  <si>
    <t xml:space="preserve">TEXAS HEALTH HARRIS METHODIST HOSPITAL ALLIANCE-                                                  </t>
  </si>
  <si>
    <t>450419</t>
  </si>
  <si>
    <t xml:space="preserve">TEXAS HEALTH HARRIS METHODIST HOSPITAL AZLE-                                                  </t>
  </si>
  <si>
    <t>450148</t>
  </si>
  <si>
    <t xml:space="preserve">TEXAS HEALTH HARRIS METHODIST HOSPITAL CLEBURNE-                                                  </t>
  </si>
  <si>
    <t>450135</t>
  </si>
  <si>
    <t xml:space="preserve">TEXAS HEALTH HARRIS METHODIST HOSPITAL FORT WORTH-                                                  </t>
  </si>
  <si>
    <t>450639</t>
  </si>
  <si>
    <t xml:space="preserve">TEXAS HEALTH HARRIS METHODIST HOSPITAL HURST EULES-                                                  </t>
  </si>
  <si>
    <t>450779</t>
  </si>
  <si>
    <t xml:space="preserve">TEXAS HEALTH HARRIS METHODIST HOSPITAL SOUTHWEST F-                                                  </t>
  </si>
  <si>
    <t>450351</t>
  </si>
  <si>
    <t xml:space="preserve">TEXAS HEALTH HARRIS METHODIST HOSPITAL STEPHENVILL-                                                  </t>
  </si>
  <si>
    <t>670260</t>
  </si>
  <si>
    <t>Texas Health Hospital Frisco</t>
  </si>
  <si>
    <t>670309</t>
  </si>
  <si>
    <t>TEXAS HEALTH HOSPITAL MANSFIELD</t>
  </si>
  <si>
    <t>450677</t>
  </si>
  <si>
    <t xml:space="preserve">TEXAS HEALTH HUGULEY INC-TEXAS HEALTH HUGULEY FORT WORTH SOUTH             </t>
  </si>
  <si>
    <t>450840</t>
  </si>
  <si>
    <t xml:space="preserve">TEXAS HEALTH PRESBYTERIAN HOSPITAL ALLEN-                                                  </t>
  </si>
  <si>
    <t>450462</t>
  </si>
  <si>
    <t xml:space="preserve">TEXAS HEALTH PRESBYTERIAN HOSPITAL DALLAS-TEXAS PRESBYTERIAN HOSPITAL OF DALLAS             </t>
  </si>
  <si>
    <t>450743</t>
  </si>
  <si>
    <t xml:space="preserve">TEXAS HEALTH PRESBYTERIAN HOSPITAL DENTON-                                                  </t>
  </si>
  <si>
    <t>450292</t>
  </si>
  <si>
    <t xml:space="preserve">TEXAS HEALTH PRESBYTERIAN HOSPITAL KAUFMAN-                                                  </t>
  </si>
  <si>
    <t>450771</t>
  </si>
  <si>
    <t xml:space="preserve">TEXAS HEALTH PRESBYTERIAN HOSPTAL PLANO-                                                  </t>
  </si>
  <si>
    <t>670025</t>
  </si>
  <si>
    <t xml:space="preserve">TEXAS HEART HOSPITAL OF THE SOUTHWEST LLP-BAYLOR SCOTT &amp; WHITE THE HEART HOSPITAL PLANO     </t>
  </si>
  <si>
    <t>209719801</t>
  </si>
  <si>
    <t>1255579389</t>
  </si>
  <si>
    <t>670060</t>
  </si>
  <si>
    <t xml:space="preserve">TEXAS REGIONAL MEDICAL CENTER LTD-TEXAS REGIONAL MEDICAL CENTER AT SUNNYVALE        </t>
  </si>
  <si>
    <t>453314</t>
  </si>
  <si>
    <t xml:space="preserve">TEXAS SCOTTISH RITE HOSPITAL FOR CRIPPLED CHILDREN-                                                  </t>
  </si>
  <si>
    <t>162459501</t>
  </si>
  <si>
    <t>1942292255</t>
  </si>
  <si>
    <t>450864</t>
  </si>
  <si>
    <t xml:space="preserve">TEXAS SPINE AND JOINT HOSPITAL LTD                </t>
  </si>
  <si>
    <t>450518</t>
  </si>
  <si>
    <t xml:space="preserve">THE MEDICAL CENTER OF SOUTHEAST TEXAS LP-                                                  </t>
  </si>
  <si>
    <t>450358</t>
  </si>
  <si>
    <t xml:space="preserve">THE METHODIST HOSPITAL-HOUSTON METHODIST HOSPITAL                        </t>
  </si>
  <si>
    <t>112672402</t>
  </si>
  <si>
    <t>1174582050</t>
  </si>
  <si>
    <t>450076</t>
  </si>
  <si>
    <t xml:space="preserve">THE UNIVERSITY OF TEXAS MD ANDERSON CANCER CENTER-MD ANDERSON HOSPITAL                              </t>
  </si>
  <si>
    <t>450893</t>
  </si>
  <si>
    <t xml:space="preserve">THHBP MANAGEMENT COMPANY LLC-BAYLOR SCOTT AND WHITE THE HEART HOSPITAL DENTON  </t>
  </si>
  <si>
    <t>450080</t>
  </si>
  <si>
    <t xml:space="preserve">TITUS COUNTY MEM HOSP DIST-TITUS REGIONAL MEDICAL CENTER                     </t>
  </si>
  <si>
    <t>136381405</t>
  </si>
  <si>
    <t>1447259627</t>
  </si>
  <si>
    <t>450460</t>
  </si>
  <si>
    <t xml:space="preserve">TYLER COUNTY HOSPITAL DISTRICT-TYLER COUNTY HOSPITAL                             </t>
  </si>
  <si>
    <t>450083</t>
  </si>
  <si>
    <t xml:space="preserve">TYLER REGIONAL HOSPITAL LLC-UT HEALTH EAST TEXAS TYLER REGIONAL HOSPITAL      </t>
  </si>
  <si>
    <t>450324</t>
  </si>
  <si>
    <t xml:space="preserve">UHS OF TEXOMA INC-TEXOMA MEDICAL CENTER                             </t>
  </si>
  <si>
    <t>450010</t>
  </si>
  <si>
    <t xml:space="preserve">UNITED REGIONAL HEALTHCARE                        </t>
  </si>
  <si>
    <t>450686</t>
  </si>
  <si>
    <t xml:space="preserve">UNIVERSITY MEDICAL CENTER                         </t>
  </si>
  <si>
    <t>127278304</t>
  </si>
  <si>
    <t>1417941295</t>
  </si>
  <si>
    <t>450690</t>
  </si>
  <si>
    <t xml:space="preserve">UNIVERSITY OF TEXAS HEALTH SCIENCE CENTER AT TYLER-UT HEALTH CENTER-TYLER                            </t>
  </si>
  <si>
    <t>094092602</t>
  </si>
  <si>
    <t>1548226988</t>
  </si>
  <si>
    <t>450018</t>
  </si>
  <si>
    <t xml:space="preserve">UNIVERSITY OF TEXAS MEDICAL BRANCH AT GALVESTON-UNIVERSITY OF TEXAS MEDICAL BRANCH                </t>
  </si>
  <si>
    <t>175287501</t>
  </si>
  <si>
    <t>1285798918</t>
  </si>
  <si>
    <t>450044</t>
  </si>
  <si>
    <t xml:space="preserve">UNIVERSITY OF TEXAS SOUTHWESTERN MEDICAL CENTER AT DALLAS - WILLIAM P. CLEMENTS JR. UNIVERSITY HOSPITAL </t>
  </si>
  <si>
    <t>162965101</t>
  </si>
  <si>
    <t>1659352987</t>
  </si>
  <si>
    <t>450872</t>
  </si>
  <si>
    <t xml:space="preserve">USMD HOSPITAL AT ARLINGTON LP                     </t>
  </si>
  <si>
    <t>121782009</t>
  </si>
  <si>
    <t>1740288505</t>
  </si>
  <si>
    <t>451387</t>
  </si>
  <si>
    <t xml:space="preserve">UVALDE COUNTY HOSPITAL AUTHORITY-UVALDE MEMORIAL HOSPITAL                          </t>
  </si>
  <si>
    <t>450154</t>
  </si>
  <si>
    <t xml:space="preserve">VAL VERDE HOSPITAL CORPORATION-VAL VERDE REGIONAL MEDICAL CENTER                 </t>
  </si>
  <si>
    <t>450028</t>
  </si>
  <si>
    <t xml:space="preserve">VHS BROWNSVILLE HOSPITAL COMPANY LLC-VALLEY BAPTIST MEDICAL CENTER BROWNSVILLE         </t>
  </si>
  <si>
    <t>450033</t>
  </si>
  <si>
    <t xml:space="preserve">VHS HARLINGEN HOSPITAL COMPANY LLC-VALLEY BAPTIST MEDICAL CENTER                     </t>
  </si>
  <si>
    <t>450058</t>
  </si>
  <si>
    <t xml:space="preserve">VHS SAN ANTONIO PARTNERS LLC-BAPTIST MEDICAL CENTER                            </t>
  </si>
  <si>
    <t>450147</t>
  </si>
  <si>
    <t xml:space="preserve">VICTORIA OF TEXAS LP-DETAR HEALTHCARE SYSTEM                           </t>
  </si>
  <si>
    <t>450203</t>
  </si>
  <si>
    <t xml:space="preserve">WEATHERFORD HEALTH SERVICES, LLC-                                                  </t>
  </si>
  <si>
    <t>398568101</t>
  </si>
  <si>
    <t>1285699835</t>
  </si>
  <si>
    <t>670008</t>
  </si>
  <si>
    <t xml:space="preserve">WEBSTER SURGICAL SPECIALTY HOSPITAL, LTD-HOUSTON PHYSICIANS HOSPITAL                       </t>
  </si>
  <si>
    <t>112707808</t>
  </si>
  <si>
    <t>1316931835</t>
  </si>
  <si>
    <t>450584</t>
  </si>
  <si>
    <t xml:space="preserve">WILBARGER COUNTY HOSPITAL DISTRICT-WILBARGER GENERAL HOSPITAL                        </t>
  </si>
  <si>
    <t>135151206</t>
  </si>
  <si>
    <t>1871599829</t>
  </si>
  <si>
    <t>450108</t>
  </si>
  <si>
    <t xml:space="preserve">WILSON COUNTY MEMORIAL HOSPITAL DISTRICT-CONNALLY MEMORIAL MEDICAL CENTER                  </t>
  </si>
  <si>
    <t>148698701</t>
  </si>
  <si>
    <t>1295781227</t>
  </si>
  <si>
    <t>451328</t>
  </si>
  <si>
    <t xml:space="preserve">WINNIE COMMUNITY HOSPITAL LLC                     </t>
  </si>
  <si>
    <t>451346</t>
  </si>
  <si>
    <t xml:space="preserve">YOAKUM COMMUNITY HOSPITAL                         </t>
  </si>
  <si>
    <t>2024 Medicare Outpatient Fee-for-Service Upper Payment Limit Demonstration</t>
  </si>
  <si>
    <t>State Demon-stration Rate Year</t>
  </si>
  <si>
    <t>Demon-stration Type (Cost, Payment)</t>
  </si>
  <si>
    <t>National Provider ID
(NPI)</t>
  </si>
  <si>
    <t>OP</t>
  </si>
  <si>
    <t>Total Medicaid Outpatient Facility Charges  for Period Specified in 300.1 &amp; 300.2</t>
  </si>
  <si>
    <t>Total Medicaid Regular Payments for Outpatient Facility Services for Period Specified in 300.1 &amp; 300.2</t>
  </si>
  <si>
    <t>Total Medicaid Supplemental Payments for Outpatient Facility Services for Period Specified in 300.1 &amp; 300.2</t>
  </si>
  <si>
    <t>Inflation Factor Used to Inflate Medicaid Payments from the Midpoint of the Reported Period (300.1 &amp; 300.2) to the Midpoint the Demonstration Rate Year</t>
  </si>
  <si>
    <t>365048301</t>
  </si>
  <si>
    <t>1669732178</t>
  </si>
  <si>
    <t xml:space="preserve">AD HOSPITAL EAST LLC-                                                  </t>
  </si>
  <si>
    <t>422236601</t>
  </si>
  <si>
    <t>1649781915</t>
  </si>
  <si>
    <t xml:space="preserve">ALTUS HOUSTON HOSPITAL LP-ALTUS HOUSTON HOSPITAL                            </t>
  </si>
  <si>
    <t>364187006</t>
  </si>
  <si>
    <t>1457393571</t>
  </si>
  <si>
    <t>364187001</t>
  </si>
  <si>
    <t xml:space="preserve">ANSON HOSPITAL DISTRICT-                                                  </t>
  </si>
  <si>
    <t xml:space="preserve">ASCENSION SETON-ASCENSION SETON BASTROP                           </t>
  </si>
  <si>
    <t>094215302</t>
  </si>
  <si>
    <t>1245292630</t>
  </si>
  <si>
    <t xml:space="preserve">AUSTIN CENTER FOR OUTPATIENT SURGERY   LP-NORTHWEST HILLS SURGICAL HOSPITAL                 </t>
  </si>
  <si>
    <t>130089906</t>
  </si>
  <si>
    <t>1225038938</t>
  </si>
  <si>
    <t xml:space="preserve">BALLINGER MEMORIAL HOSPITAL DISTRICT-BALLINGER MEMORIAL HOSPITAL                       </t>
  </si>
  <si>
    <t xml:space="preserve">BAYLOR SCOTT AND WHITE MEDICAL CENTERS CAPITOL ARE-BAYLOR SCOTT &amp; WHITE MEDICAL CENTER - BUDA        </t>
  </si>
  <si>
    <t>422067501</t>
  </si>
  <si>
    <t>1457820995</t>
  </si>
  <si>
    <t xml:space="preserve">BAYTOWN MEDICAL CENTER, LP-ALTUS BAYTOWN HOSPITAL, BAYTOWN MEDICAL CENTER    </t>
  </si>
  <si>
    <t>212060201</t>
  </si>
  <si>
    <t>1205164928</t>
  </si>
  <si>
    <t xml:space="preserve">CAHRMC LLC-RICE MEDICAL CENTER                               </t>
  </si>
  <si>
    <t>020993401</t>
  </si>
  <si>
    <t>1174522494</t>
  </si>
  <si>
    <t xml:space="preserve">CHAMBERS COUNTY PUBLIC HOSPITAL DISTRICT NO 1-BAYSIDE COMMUNITY HOSPITAL                        </t>
  </si>
  <si>
    <t xml:space="preserve">COMANCHE COUNTY MEDICAL CENTER COMPANY-COMANCHE COUNTY MEDICAL CENTER                    </t>
  </si>
  <si>
    <t>091770005</t>
  </si>
  <si>
    <t>1326025701</t>
  </si>
  <si>
    <t xml:space="preserve">CONCHO COUNTY HOSPITAL                            </t>
  </si>
  <si>
    <t>094138703</t>
  </si>
  <si>
    <t>1437156361</t>
  </si>
  <si>
    <t xml:space="preserve">COUNTY OF CLAY-CLAY COUNTY MEMORIAL HOSPITAL                     </t>
  </si>
  <si>
    <t>136331910</t>
  </si>
  <si>
    <t>1720096019</t>
  </si>
  <si>
    <t xml:space="preserve">COUNTY OF WARD-WARD MEMORIAL HOSPITAL                            </t>
  </si>
  <si>
    <t>303478701</t>
  </si>
  <si>
    <t>1407010622</t>
  </si>
  <si>
    <t xml:space="preserve">CR EMERGENCY ROOM LLC-BAYLOR SCOTT AND WHITE EMERGENCY HOSPITAL         </t>
  </si>
  <si>
    <t>391576104</t>
  </si>
  <si>
    <t xml:space="preserve">CROCKETT MEDICAL CENTER LLC-CROCKETT MEDICAL CENTER                           </t>
  </si>
  <si>
    <t>094141105</t>
  </si>
  <si>
    <t xml:space="preserve">CROSBYTON CLINIC HOSPITAL                         </t>
  </si>
  <si>
    <t>364597001</t>
  </si>
  <si>
    <t>1407229529</t>
  </si>
  <si>
    <t>199210901</t>
  </si>
  <si>
    <t>1669655601</t>
  </si>
  <si>
    <t xml:space="preserve">EAST EL PASO PHYSICIANS MEDICAL CENTER LLC-FOUNDATION SURGICAL HOSPITAL OF EL PASO           </t>
  </si>
  <si>
    <t xml:space="preserve">ELECTRA HOSPITAL DISTRICT-ELECTRA MEMORIAL HOSPITAL                         </t>
  </si>
  <si>
    <t>363070901</t>
  </si>
  <si>
    <t>1992172019</t>
  </si>
  <si>
    <t xml:space="preserve">EMERGENCY HOSPITAL SYSTEMS LLC-CLEVELAND EMERGENCY HOSPITAL                      </t>
  </si>
  <si>
    <t>212167501</t>
  </si>
  <si>
    <t>1548406788</t>
  </si>
  <si>
    <t xml:space="preserve">EVEREST REAL ESTATE INVESTMENTS LLP-SE TEXAS ER AND HOSPITAL                          </t>
  </si>
  <si>
    <t xml:space="preserve">FAIRFIELD HOSPITAL DISTRICT-FREESTONE MEDICAL CENTER                          </t>
  </si>
  <si>
    <t>133367611</t>
  </si>
  <si>
    <t>1841294246</t>
  </si>
  <si>
    <t xml:space="preserve">FALLS COMMUNITY HOSPITAL AND CLINIC               </t>
  </si>
  <si>
    <t xml:space="preserve">FANNIN COUNTY HOSPITAL AUTHORITY-TMC BONHAM HOSPITAL                               </t>
  </si>
  <si>
    <t xml:space="preserve">FISHER COUNTY HOSPITAL-FISHER COUNTY HOSPITAL DISTRICT                   </t>
  </si>
  <si>
    <t>112728403</t>
  </si>
  <si>
    <t xml:space="preserve">GENERAL HOSPITAL-IRAAN GENERAL HOSPITAL                            </t>
  </si>
  <si>
    <t>346945401</t>
  </si>
  <si>
    <t>1881691061</t>
  </si>
  <si>
    <t xml:space="preserve">GRAHAM HOSPITAL DISTRICT-                                                  </t>
  </si>
  <si>
    <t xml:space="preserve">GRIMES ST JOSEPH HEALTH CENTER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</si>
  <si>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</si>
  <si>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</si>
  <si>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</si>
  <si>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</si>
  <si>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</si>
  <si>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HOSP-HARDEMAN COUNTY MEMORIAL HOSPITAL                 </t>
  </si>
  <si>
    <t xml:space="preserve">HASKELL COUNTY HOSPITAL-HASKELL MEMORIAL HOSPITAL                         </t>
  </si>
  <si>
    <t>322916301</t>
  </si>
  <si>
    <t>1558349399</t>
  </si>
  <si>
    <t xml:space="preserve">HEART OF TEXAS HEALTHCARE SYSTEM-                                                  </t>
  </si>
  <si>
    <t xml:space="preserve">HEMPHILL COUNTY HOSPITAL                          </t>
  </si>
  <si>
    <t>163936101</t>
  </si>
  <si>
    <t>1669569984</t>
  </si>
  <si>
    <t>IRVING COPPELL SURGICAL HOSPITAL LLP-BAYLOR SCOTT AND WHITE SURGICAL HOSPITAL LAS COLIN</t>
  </si>
  <si>
    <t>121808305</t>
  </si>
  <si>
    <t xml:space="preserve">JACKSON COUNTY HOSPITAL DISTRICT-JACKSON HEALTHCARE CENTER                         </t>
  </si>
  <si>
    <t>168648701</t>
  </si>
  <si>
    <t>1669480323</t>
  </si>
  <si>
    <t xml:space="preserve">KELL WEST REGIONAL HOSPITAL LLC-KELL WEST REGIONAL HOSPITAL                       </t>
  </si>
  <si>
    <t>121053605</t>
  </si>
  <si>
    <t>1487639175</t>
  </si>
  <si>
    <t xml:space="preserve">KNOX COUNTY HOSPITAL DISTRICT-KNOX COUNTY HOSPITAL                              </t>
  </si>
  <si>
    <t>284333604</t>
  </si>
  <si>
    <t>1154324952</t>
  </si>
  <si>
    <t xml:space="preserve">LIBERTY COUNTY HOSPITAL DISTRICT NO 1-LIBERTY DAYTON REGIONAL MEDICAL CENTER            </t>
  </si>
  <si>
    <t>140714001</t>
  </si>
  <si>
    <t>1861487779</t>
  </si>
  <si>
    <t xml:space="preserve">LIMESTONE MEDICAL CENTER                          </t>
  </si>
  <si>
    <t>126667806</t>
  </si>
  <si>
    <t>1104842475</t>
  </si>
  <si>
    <t xml:space="preserve">LOCKNEY GENERAL HOSPITAL DISTRICT-W J MANGOLD MEMORIAL HOSPITAL                     </t>
  </si>
  <si>
    <t>163219201</t>
  </si>
  <si>
    <t>1922001775</t>
  </si>
  <si>
    <t xml:space="preserve">LUBBOCK HEART HOSPITAL LLC-LUBBOCK HEART HOSPITAL                            </t>
  </si>
  <si>
    <t>281514404</t>
  </si>
  <si>
    <t>1225289499</t>
  </si>
  <si>
    <t xml:space="preserve">LUBBOCK HERITAGE HOSPITAL LLC-GRACE SURGICAL HOSPITAL                           </t>
  </si>
  <si>
    <t>094180903</t>
  </si>
  <si>
    <t>1821066820</t>
  </si>
  <si>
    <t xml:space="preserve">LYNN COUNTY HOSPITAL-LYNN COUNTY HOSPITAL DISTRICT                     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</si>
  <si>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</si>
  <si>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</si>
  <si>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</si>
  <si>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</si>
  <si>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094172602</t>
  </si>
  <si>
    <t>1023013935</t>
  </si>
  <si>
    <t xml:space="preserve">MCCAMEY HOSPITAL                                  </t>
  </si>
  <si>
    <t>201645301</t>
  </si>
  <si>
    <t>1033114608</t>
  </si>
  <si>
    <t xml:space="preserve">MEMORIAL HERMANN SUGAR LAND SURGICAL HOSPITAL LLP-SUGAR LAND SURGICAL HOSPITAL                      </t>
  </si>
  <si>
    <t>Methodist Hospitals Of Dallas - Methodist Southlake Medical Center</t>
  </si>
  <si>
    <t>328934001</t>
  </si>
  <si>
    <t>1952538431</t>
  </si>
  <si>
    <t xml:space="preserve">METHODIST MCKINNEY HOSPITAL LLC-                                                  </t>
  </si>
  <si>
    <t>220798704</t>
  </si>
  <si>
    <t>1326349986</t>
  </si>
  <si>
    <t>MID COAST MEDICAL CENTER - CENTRAL - MID COAST MEDICAL CENTER - CENTRAL</t>
  </si>
  <si>
    <t>136325111</t>
  </si>
  <si>
    <t>1184631673</t>
  </si>
  <si>
    <t xml:space="preserve">MITCHELL COUNTY HOSPITAL DISTRICT-MITCHELL COUNTY HOSPITAL                          </t>
  </si>
  <si>
    <t>094159302</t>
  </si>
  <si>
    <t>1386647717</t>
  </si>
  <si>
    <t xml:space="preserve">MSH PARTNERS LLC-BAYLOR SCOTT &amp; WHITE MEDICAL CENTER UPTOWN        </t>
  </si>
  <si>
    <t>120745806</t>
  </si>
  <si>
    <t>1699770149</t>
  </si>
  <si>
    <t xml:space="preserve">MUENSTER HOSPITAL DISTRICT-MUENSTER MEMORIAL HOSPITAL                        </t>
  </si>
  <si>
    <t xml:space="preserve">NACOGDOCHES COUNTY HOSPITAL DISTRICT-MEMORIAL HOSPITAL                                 </t>
  </si>
  <si>
    <t>127310404</t>
  </si>
  <si>
    <t>1689655912</t>
  </si>
  <si>
    <t xml:space="preserve">NOCONA HOSPITAL DISTRICT-NOCONA GENERAL HOSPITAL                           </t>
  </si>
  <si>
    <t>431973301</t>
  </si>
  <si>
    <t>1669003729</t>
  </si>
  <si>
    <t>NORTH HOUSTON SURGICAL HOSPITAL LLC</t>
  </si>
  <si>
    <t>020989201</t>
  </si>
  <si>
    <t>1205837770</t>
  </si>
  <si>
    <t xml:space="preserve">NORTH RUNNELS COUNTY HOSPITAL-                                                  </t>
  </si>
  <si>
    <t>121787905</t>
  </si>
  <si>
    <t>1396748471</t>
  </si>
  <si>
    <t xml:space="preserve">NORTH WHEELER COUNTY HOSTPIAL DISTRICT-PARKVIEW HOSPITAL                                 </t>
  </si>
  <si>
    <t>152686501</t>
  </si>
  <si>
    <t>1780786699</t>
  </si>
  <si>
    <t xml:space="preserve">PALACIOS COMMUNITY MEDICAL CENTER                 </t>
  </si>
  <si>
    <t xml:space="preserve">PARKVIEW REGIONAL HOSPITAL                        </t>
  </si>
  <si>
    <t xml:space="preserve">PARMER COUNTY COMMUNITY HOSPITAL-PARMER MEDICAL CENTER                             </t>
  </si>
  <si>
    <t>PHYSICIANS MEDICAL CENTER LLC-TEXAS HEALTH CENTER FOR DIAGNOSTICS AND SURGERY PL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</si>
  <si>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</si>
  <si>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</si>
  <si>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</si>
  <si>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</si>
  <si>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 xml:space="preserve">PREFERRED HOSPITAL LEASING ELDORADO INC-SCHLEICHER COUNTY MEDICAL CENTER                  </t>
  </si>
  <si>
    <t xml:space="preserve">PREFERRED HOSPITAL LEASING HEMPHILL INC-SABINE COUNTY HOSPITAL                            </t>
  </si>
  <si>
    <t xml:space="preserve">PREFERRED HOSPITAL LEASING INC-COLLINGSWORTH GENERAL HOSPITAL                    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</si>
  <si>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</si>
  <si>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</si>
  <si>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</si>
  <si>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</si>
  <si>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434254501</t>
  </si>
  <si>
    <t>PREFERRED HOSPITAL LEASING SHAMROCK, INC.</t>
  </si>
  <si>
    <t xml:space="preserve">PREFERRED HOSPITAL LEASING VAN HORN INC-CULBERSON HOSPITAL                                </t>
  </si>
  <si>
    <t>1386902138</t>
  </si>
  <si>
    <t>308032701</t>
  </si>
  <si>
    <t>121799406</t>
  </si>
  <si>
    <t>1295739258</t>
  </si>
  <si>
    <t xml:space="preserve">RANKIN COUNTY HOSPITAL DISTRICT                   </t>
  </si>
  <si>
    <t>121806703</t>
  </si>
  <si>
    <t>1881697316</t>
  </si>
  <si>
    <t xml:space="preserve">REAGAN HOSPITAL DISTRICT-REAGAN MEMORIAL HOSPITAL                          </t>
  </si>
  <si>
    <t>020991801</t>
  </si>
  <si>
    <t>1942240189</t>
  </si>
  <si>
    <t xml:space="preserve">REFUGIO COUNTY MEMORIAL HOSPITAL DISTRICT         </t>
  </si>
  <si>
    <t xml:space="preserve">SCOTT &amp;  WHITE HOSPITAL BRENHAM-BAYLOR SCOTT AND WHITE MEDICAL CENTER BRENHAM     </t>
  </si>
  <si>
    <t>08/31/2022</t>
  </si>
  <si>
    <t>216719901</t>
  </si>
  <si>
    <t>1700826575</t>
  </si>
  <si>
    <t xml:space="preserve">SOMERVELL COUNTY HOSPITAL DISTRICT-GLEN ROSE MEDICAL CENTER                          </t>
  </si>
  <si>
    <t xml:space="preserve">SOUTHLAKE SPECIALTY HOSPITAL LLC-TEXAS HEALTH HARRIS METHODIST HOSPITAL SOUTHLAKE  </t>
  </si>
  <si>
    <t>136491104</t>
  </si>
  <si>
    <t>1912906298</t>
  </si>
  <si>
    <t xml:space="preserve">SOUTHWEST GENERAL HOSPITAL LP-TEXAS VISTA MEDICAL CENTER                        </t>
  </si>
  <si>
    <t>176692501</t>
  </si>
  <si>
    <t>1659362630</t>
  </si>
  <si>
    <t xml:space="preserve">ST MARKS MEDICAL CENTER                           </t>
  </si>
  <si>
    <t>020992601</t>
  </si>
  <si>
    <t>1083612121</t>
  </si>
  <si>
    <t xml:space="preserve">STONEWALL MEMORIAL HOSPITAL                       </t>
  </si>
  <si>
    <t>437921601</t>
  </si>
  <si>
    <t>1790459162</t>
  </si>
  <si>
    <t>SUNLAND MEDICAL FOUNDATION-TRINITY REGIONAL HOSPITAL SACHSE</t>
  </si>
  <si>
    <t>121781205</t>
  </si>
  <si>
    <t>1831140979</t>
  </si>
  <si>
    <t xml:space="preserve">SUTTON COUNTY   HOSPITAL DISTRICT-LILLIAN M HUDSPETH MEMORIAL HOSPITAL              </t>
  </si>
  <si>
    <t>020988401</t>
  </si>
  <si>
    <t>1023011657</t>
  </si>
  <si>
    <t xml:space="preserve">SWEENY HOSPITAL DISTRICT-SWEENY COMMUNITY HOSPITAL                         </t>
  </si>
  <si>
    <t>178795401</t>
  </si>
  <si>
    <t>1043328198</t>
  </si>
  <si>
    <t xml:space="preserve">THE HOSPITAL AT WESTLAKE MEDICAL CENTER           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</si>
  <si>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</si>
  <si>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</si>
  <si>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</si>
  <si>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</si>
  <si>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</si>
  <si>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</si>
  <si>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149047601</t>
  </si>
  <si>
    <t>1609876309</t>
  </si>
  <si>
    <t xml:space="preserve">TRIUMPH HOSPITAL OF EAST HOUSTON LP-KINDRED HOSPITAL CLEAR LAKE                       </t>
  </si>
  <si>
    <t>172620001</t>
  </si>
  <si>
    <t>1982609558</t>
  </si>
  <si>
    <t xml:space="preserve">TROPHY CLUB MEDICAL CENTER LP                     </t>
  </si>
  <si>
    <t>020981901</t>
  </si>
  <si>
    <t>1891718789</t>
  </si>
  <si>
    <t xml:space="preserve">VISTA COMMUNITY MEDICAL CENTER LLP-SURGERY SPECIALTY HOSPITAL OF AMERICA SE HOUSTON  </t>
  </si>
  <si>
    <t>402628801</t>
  </si>
  <si>
    <t>1730183658</t>
  </si>
  <si>
    <t xml:space="preserve">WINKLER COUNTY HOSPITAL DISTRICT-WINKLER COUNTY MEMORIAL HOSPITAL                  </t>
  </si>
  <si>
    <t>424980701</t>
  </si>
  <si>
    <t>1184042822</t>
  </si>
  <si>
    <t>WOODLANDS SPECIALTY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</si>
</sst>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"/>
    <numFmt numFmtId="167" formatCode="\ * #,##0.00\ ;\ * \(#,##0.00\);\ * \-#\ ;\ @\ "/>
    <numFmt numFmtId="168" formatCode="&quot; $&quot;* #,##0.00\ ;&quot; $&quot;* \(#,##0.00\);&quot; $&quot;* \-#\ ;\ @\ "/>
  </numFmts>
  <fonts count="17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9"/>
      <name val="Arial"/>
      <family val="2"/>
    </font>
    <font>
      <sz val="12"/>
      <color rgb="FF000000"/>
      <name val="Verdana"/>
      <family val="2"/>
    </font>
    <font>
      <sz val="11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167" fontId="16" fillId="0" borderId="0"/>
    <xf numFmtId="168" fontId="16" fillId="0" borderId="0"/>
    <xf numFmtId="9" fontId="16" fillId="0" borderId="0"/>
  </cellStyleXfs>
  <cellXfs count="155">
    <xf numFmtId="0" fontId="0" fillId="0" borderId="0" xfId="0"/>
    <xf numFmtId="0" fontId="0" fillId="2" borderId="1" xfId="0" applyFill="1" applyBorder="1" applyAlignment="1">
      <alignment wrapText="1"/>
    </xf>
    <xf numFmtId="164" fontId="0" fillId="0" borderId="0" xfId="1" applyNumberFormat="1" applyFont="1"/>
    <xf numFmtId="0" fontId="2" fillId="0" borderId="0" xfId="0" applyFont="1"/>
    <xf numFmtId="164" fontId="0" fillId="0" borderId="3" xfId="1" applyNumberFormat="1" applyFont="1" applyBorder="1"/>
    <xf numFmtId="0" fontId="3" fillId="0" borderId="0" xfId="2"/>
    <xf numFmtId="0" fontId="3" fillId="0" borderId="0" xfId="2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2" xfId="1" applyNumberFormat="1" applyFont="1" applyBorder="1"/>
    <xf numFmtId="0" fontId="7" fillId="0" borderId="0" xfId="0" applyFont="1"/>
    <xf numFmtId="0" fontId="12" fillId="0" borderId="0" xfId="0" applyFont="1"/>
    <xf numFmtId="0" fontId="6" fillId="4" borderId="10" xfId="5" applyFont="1" applyBorder="1" applyAlignment="1">
      <alignment wrapText="1"/>
    </xf>
    <xf numFmtId="0" fontId="6" fillId="5" borderId="10" xfId="5" applyFont="1" applyFill="1" applyBorder="1" applyAlignment="1">
      <alignment wrapText="1"/>
    </xf>
    <xf numFmtId="0" fontId="7" fillId="7" borderId="16" xfId="0" applyFont="1" applyFill="1" applyBorder="1"/>
    <xf numFmtId="0" fontId="7" fillId="7" borderId="16" xfId="0" applyFont="1" applyFill="1" applyBorder="1" applyAlignment="1">
      <alignment wrapText="1"/>
    </xf>
    <xf numFmtId="164" fontId="7" fillId="7" borderId="16" xfId="1" applyNumberFormat="1" applyFont="1" applyFill="1" applyBorder="1" applyAlignment="1">
      <alignment horizontal="right" wrapText="1"/>
    </xf>
    <xf numFmtId="164" fontId="7" fillId="7" borderId="16" xfId="1" applyNumberFormat="1" applyFont="1" applyFill="1" applyBorder="1" applyAlignment="1">
      <alignment wrapText="1"/>
    </xf>
    <xf numFmtId="0" fontId="0" fillId="2" borderId="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0" fontId="0" fillId="9" borderId="19" xfId="0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top" wrapText="1"/>
    </xf>
    <xf numFmtId="49" fontId="0" fillId="10" borderId="21" xfId="0" applyNumberFormat="1" applyFill="1" applyBorder="1" applyAlignment="1">
      <alignment horizontal="center" vertical="top" wrapText="1"/>
    </xf>
    <xf numFmtId="49" fontId="0" fillId="10" borderId="8" xfId="0" applyNumberFormat="1" applyFill="1" applyBorder="1" applyAlignment="1">
      <alignment horizontal="center" vertical="top" wrapText="1"/>
    </xf>
    <xf numFmtId="49" fontId="0" fillId="10" borderId="22" xfId="0" applyNumberFormat="1" applyFill="1" applyBorder="1" applyAlignment="1">
      <alignment horizontal="center" vertical="top" wrapText="1"/>
    </xf>
    <xf numFmtId="49" fontId="0" fillId="12" borderId="19" xfId="0" applyNumberFormat="1" applyFill="1" applyBorder="1" applyAlignment="1">
      <alignment horizontal="center" vertical="top" wrapText="1"/>
    </xf>
    <xf numFmtId="49" fontId="0" fillId="12" borderId="8" xfId="0" applyNumberFormat="1" applyFill="1" applyBorder="1" applyAlignment="1">
      <alignment horizontal="center" vertical="top" wrapText="1"/>
    </xf>
    <xf numFmtId="49" fontId="0" fillId="12" borderId="22" xfId="0" applyNumberFormat="1" applyFill="1" applyBorder="1" applyAlignment="1">
      <alignment horizontal="center" vertical="top" wrapText="1"/>
    </xf>
    <xf numFmtId="14" fontId="0" fillId="0" borderId="0" xfId="0" applyNumberFormat="1"/>
    <xf numFmtId="166" fontId="0" fillId="3" borderId="19" xfId="0" applyNumberFormat="1" applyFill="1" applyBorder="1" applyAlignment="1">
      <alignment horizontal="center" vertical="top" wrapText="1"/>
    </xf>
    <xf numFmtId="166" fontId="0" fillId="3" borderId="8" xfId="0" applyNumberFormat="1" applyFill="1" applyBorder="1" applyAlignment="1">
      <alignment horizontal="center" vertical="top" wrapText="1"/>
    </xf>
    <xf numFmtId="164" fontId="0" fillId="3" borderId="8" xfId="1" applyNumberFormat="1" applyFont="1" applyFill="1" applyBorder="1" applyAlignment="1">
      <alignment horizontal="center" vertical="top" wrapText="1"/>
    </xf>
    <xf numFmtId="164" fontId="0" fillId="3" borderId="22" xfId="1" applyNumberFormat="1" applyFont="1" applyFill="1" applyBorder="1" applyAlignment="1">
      <alignment horizontal="center" vertical="top" wrapText="1"/>
    </xf>
    <xf numFmtId="166" fontId="0" fillId="11" borderId="19" xfId="0" applyNumberFormat="1" applyFill="1" applyBorder="1" applyAlignment="1">
      <alignment horizontal="center" vertical="top" wrapText="1"/>
    </xf>
    <xf numFmtId="166" fontId="0" fillId="11" borderId="8" xfId="0" applyNumberFormat="1" applyFill="1" applyBorder="1" applyAlignment="1">
      <alignment horizontal="center" vertical="top" wrapText="1"/>
    </xf>
    <xf numFmtId="1" fontId="0" fillId="11" borderId="8" xfId="0" applyNumberFormat="1" applyFill="1" applyBorder="1" applyAlignment="1">
      <alignment horizontal="center" vertical="top" wrapText="1"/>
    </xf>
    <xf numFmtId="1" fontId="0" fillId="11" borderId="22" xfId="0" applyNumberFormat="1" applyFill="1" applyBorder="1" applyAlignment="1">
      <alignment horizontal="center" vertical="top" wrapText="1"/>
    </xf>
    <xf numFmtId="9" fontId="0" fillId="0" borderId="0" xfId="4" applyFont="1"/>
    <xf numFmtId="0" fontId="0" fillId="9" borderId="23" xfId="0" applyFill="1" applyBorder="1" applyAlignment="1">
      <alignment horizontal="center" vertical="top" wrapText="1"/>
    </xf>
    <xf numFmtId="0" fontId="0" fillId="9" borderId="24" xfId="0" applyFill="1" applyBorder="1" applyAlignment="1">
      <alignment horizontal="center" vertical="top" wrapText="1"/>
    </xf>
    <xf numFmtId="0" fontId="0" fillId="9" borderId="25" xfId="0" applyFill="1" applyBorder="1" applyAlignment="1">
      <alignment horizontal="center" vertical="top" wrapText="1"/>
    </xf>
    <xf numFmtId="49" fontId="0" fillId="10" borderId="26" xfId="0" applyNumberFormat="1" applyFill="1" applyBorder="1" applyAlignment="1">
      <alignment horizontal="center" vertical="top" wrapText="1"/>
    </xf>
    <xf numFmtId="49" fontId="0" fillId="10" borderId="24" xfId="0" applyNumberFormat="1" applyFill="1" applyBorder="1" applyAlignment="1">
      <alignment horizontal="center" vertical="top" wrapText="1"/>
    </xf>
    <xf numFmtId="49" fontId="0" fillId="10" borderId="27" xfId="0" applyNumberFormat="1" applyFill="1" applyBorder="1" applyAlignment="1">
      <alignment horizontal="center" vertical="top" wrapText="1"/>
    </xf>
    <xf numFmtId="14" fontId="0" fillId="3" borderId="23" xfId="0" applyNumberFormat="1" applyFill="1" applyBorder="1" applyAlignment="1">
      <alignment horizontal="center" vertical="top" wrapText="1"/>
    </xf>
    <xf numFmtId="14" fontId="0" fillId="3" borderId="24" xfId="0" applyNumberFormat="1" applyFill="1" applyBorder="1" applyAlignment="1">
      <alignment horizontal="center" vertical="top" wrapText="1"/>
    </xf>
    <xf numFmtId="14" fontId="0" fillId="3" borderId="27" xfId="0" applyNumberFormat="1" applyFill="1" applyBorder="1" applyAlignment="1">
      <alignment horizontal="center" vertical="top" wrapText="1"/>
    </xf>
    <xf numFmtId="165" fontId="0" fillId="11" borderId="23" xfId="0" applyNumberFormat="1" applyFill="1" applyBorder="1" applyAlignment="1">
      <alignment horizontal="center" vertical="top" wrapText="1"/>
    </xf>
    <xf numFmtId="165" fontId="0" fillId="11" borderId="24" xfId="0" applyNumberFormat="1" applyFill="1" applyBorder="1" applyAlignment="1">
      <alignment horizontal="center" vertical="top" wrapText="1"/>
    </xf>
    <xf numFmtId="165" fontId="0" fillId="11" borderId="27" xfId="0" applyNumberFormat="1" applyFill="1" applyBorder="1" applyAlignment="1">
      <alignment horizontal="center" vertical="top" wrapText="1"/>
    </xf>
    <xf numFmtId="49" fontId="0" fillId="12" borderId="23" xfId="0" applyNumberFormat="1" applyFill="1" applyBorder="1" applyAlignment="1">
      <alignment horizontal="center" vertical="top" wrapText="1"/>
    </xf>
    <xf numFmtId="49" fontId="0" fillId="12" borderId="24" xfId="0" applyNumberFormat="1" applyFill="1" applyBorder="1" applyAlignment="1">
      <alignment horizontal="center" vertical="top" wrapText="1"/>
    </xf>
    <xf numFmtId="49" fontId="0" fillId="12" borderId="27" xfId="0" applyNumberFormat="1" applyFill="1" applyBorder="1" applyAlignment="1">
      <alignment horizontal="center" vertical="top" wrapText="1"/>
    </xf>
    <xf numFmtId="0" fontId="0" fillId="0" borderId="28" xfId="0" applyBorder="1"/>
    <xf numFmtId="164" fontId="0" fillId="0" borderId="4" xfId="1" applyNumberFormat="1" applyFont="1" applyBorder="1"/>
    <xf numFmtId="164" fontId="0" fillId="0" borderId="29" xfId="1" applyNumberFormat="1" applyFont="1" applyBorder="1"/>
    <xf numFmtId="10" fontId="0" fillId="0" borderId="30" xfId="4" applyNumberFormat="1" applyFont="1" applyBorder="1"/>
    <xf numFmtId="0" fontId="7" fillId="0" borderId="6" xfId="0" applyFont="1" applyBorder="1"/>
    <xf numFmtId="164" fontId="7" fillId="0" borderId="8" xfId="1" applyNumberFormat="1" applyFont="1" applyBorder="1"/>
    <xf numFmtId="10" fontId="7" fillId="0" borderId="17" xfId="4" applyNumberFormat="1" applyFont="1" applyBorder="1"/>
    <xf numFmtId="10" fontId="0" fillId="0" borderId="32" xfId="4" applyNumberFormat="1" applyFont="1" applyBorder="1"/>
    <xf numFmtId="10" fontId="7" fillId="0" borderId="7" xfId="4" applyNumberFormat="1" applyFont="1" applyBorder="1"/>
    <xf numFmtId="164" fontId="0" fillId="0" borderId="10" xfId="1" applyNumberFormat="1" applyFont="1" applyBorder="1"/>
    <xf numFmtId="164" fontId="0" fillId="0" borderId="33" xfId="1" applyNumberFormat="1" applyFont="1" applyBorder="1"/>
    <xf numFmtId="0" fontId="7" fillId="12" borderId="6" xfId="0" applyFont="1" applyFill="1" applyBorder="1" applyAlignment="1">
      <alignment wrapText="1"/>
    </xf>
    <xf numFmtId="0" fontId="7" fillId="12" borderId="8" xfId="0" applyFont="1" applyFill="1" applyBorder="1" applyAlignment="1">
      <alignment wrapText="1"/>
    </xf>
    <xf numFmtId="0" fontId="7" fillId="12" borderId="31" xfId="0" applyFont="1" applyFill="1" applyBorder="1" applyAlignment="1">
      <alignment wrapText="1"/>
    </xf>
    <xf numFmtId="0" fontId="7" fillId="13" borderId="6" xfId="0" applyFont="1" applyFill="1" applyBorder="1" applyAlignment="1">
      <alignment wrapText="1"/>
    </xf>
    <xf numFmtId="0" fontId="7" fillId="13" borderId="31" xfId="0" applyFont="1" applyFill="1" applyBorder="1" applyAlignment="1">
      <alignment wrapText="1"/>
    </xf>
    <xf numFmtId="0" fontId="7" fillId="13" borderId="17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2" fillId="0" borderId="6" xfId="0" applyFont="1" applyBorder="1"/>
    <xf numFmtId="0" fontId="0" fillId="0" borderId="9" xfId="0" applyBorder="1"/>
    <xf numFmtId="0" fontId="7" fillId="0" borderId="6" xfId="0" applyFont="1" applyBorder="1" applyAlignment="1">
      <alignment horizontal="left" indent="1"/>
    </xf>
    <xf numFmtId="0" fontId="0" fillId="9" borderId="35" xfId="0" applyFill="1" applyBorder="1" applyAlignment="1">
      <alignment horizontal="center" vertical="top" wrapText="1"/>
    </xf>
    <xf numFmtId="0" fontId="0" fillId="9" borderId="13" xfId="0" applyFill="1" applyBorder="1" applyAlignment="1">
      <alignment horizontal="center" vertical="top" wrapText="1"/>
    </xf>
    <xf numFmtId="0" fontId="0" fillId="9" borderId="36" xfId="0" applyFill="1" applyBorder="1" applyAlignment="1">
      <alignment horizontal="center" vertical="top" wrapText="1"/>
    </xf>
    <xf numFmtId="49" fontId="0" fillId="10" borderId="37" xfId="0" applyNumberFormat="1" applyFill="1" applyBorder="1" applyAlignment="1">
      <alignment horizontal="center" vertical="top" wrapText="1"/>
    </xf>
    <xf numFmtId="49" fontId="0" fillId="10" borderId="13" xfId="0" applyNumberFormat="1" applyFill="1" applyBorder="1" applyAlignment="1">
      <alignment horizontal="center" vertical="top" wrapText="1"/>
    </xf>
    <xf numFmtId="49" fontId="0" fillId="10" borderId="38" xfId="0" applyNumberFormat="1" applyFill="1" applyBorder="1" applyAlignment="1">
      <alignment horizontal="center" vertical="top" wrapText="1"/>
    </xf>
    <xf numFmtId="14" fontId="0" fillId="3" borderId="35" xfId="0" applyNumberFormat="1" applyFill="1" applyBorder="1" applyAlignment="1">
      <alignment horizontal="center" vertical="top" wrapText="1"/>
    </xf>
    <xf numFmtId="14" fontId="0" fillId="3" borderId="13" xfId="0" applyNumberFormat="1" applyFill="1" applyBorder="1" applyAlignment="1">
      <alignment horizontal="center" vertical="top" wrapText="1"/>
    </xf>
    <xf numFmtId="165" fontId="0" fillId="11" borderId="13" xfId="0" applyNumberFormat="1" applyFill="1" applyBorder="1" applyAlignment="1">
      <alignment horizontal="center" vertical="top" wrapText="1"/>
    </xf>
    <xf numFmtId="49" fontId="0" fillId="12" borderId="35" xfId="0" applyNumberFormat="1" applyFill="1" applyBorder="1" applyAlignment="1">
      <alignment horizontal="center" vertical="top" wrapText="1"/>
    </xf>
    <xf numFmtId="49" fontId="0" fillId="12" borderId="13" xfId="0" applyNumberFormat="1" applyFill="1" applyBorder="1" applyAlignment="1">
      <alignment horizontal="center" vertical="top" wrapText="1"/>
    </xf>
    <xf numFmtId="0" fontId="0" fillId="2" borderId="4" xfId="0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14" fontId="13" fillId="3" borderId="1" xfId="0" applyNumberFormat="1" applyFont="1" applyFill="1" applyBorder="1" applyAlignment="1">
      <alignment wrapText="1"/>
    </xf>
    <xf numFmtId="0" fontId="7" fillId="0" borderId="17" xfId="0" applyFont="1" applyBorder="1" applyAlignment="1">
      <alignment horizontal="center"/>
    </xf>
    <xf numFmtId="10" fontId="0" fillId="0" borderId="34" xfId="0" applyNumberFormat="1" applyBorder="1"/>
    <xf numFmtId="10" fontId="0" fillId="0" borderId="30" xfId="0" applyNumberFormat="1" applyBorder="1"/>
    <xf numFmtId="10" fontId="7" fillId="0" borderId="17" xfId="0" applyNumberFormat="1" applyFont="1" applyBorder="1"/>
    <xf numFmtId="9" fontId="0" fillId="3" borderId="38" xfId="4" applyFont="1" applyFill="1" applyBorder="1" applyAlignment="1">
      <alignment horizontal="center" vertical="top" wrapText="1"/>
    </xf>
    <xf numFmtId="9" fontId="13" fillId="3" borderId="1" xfId="4" applyFont="1" applyFill="1" applyBorder="1" applyAlignment="1">
      <alignment wrapText="1"/>
    </xf>
    <xf numFmtId="49" fontId="0" fillId="0" borderId="0" xfId="0" applyNumberFormat="1"/>
    <xf numFmtId="0" fontId="6" fillId="14" borderId="10" xfId="5" applyFont="1" applyFill="1" applyBorder="1" applyAlignment="1">
      <alignment wrapText="1"/>
    </xf>
    <xf numFmtId="0" fontId="7" fillId="7" borderId="15" xfId="0" applyFont="1" applyFill="1" applyBorder="1"/>
    <xf numFmtId="43" fontId="0" fillId="0" borderId="0" xfId="0" applyNumberFormat="1"/>
    <xf numFmtId="0" fontId="4" fillId="15" borderId="0" xfId="2" applyFont="1" applyFill="1"/>
    <xf numFmtId="49" fontId="4" fillId="15" borderId="0" xfId="2" applyNumberFormat="1" applyFont="1" applyFill="1" applyAlignment="1">
      <alignment wrapText="1"/>
    </xf>
    <xf numFmtId="0" fontId="4" fillId="15" borderId="0" xfId="2" applyFont="1" applyFill="1" applyAlignment="1">
      <alignment wrapText="1"/>
    </xf>
    <xf numFmtId="0" fontId="0" fillId="6" borderId="15" xfId="0" applyFill="1" applyBorder="1"/>
    <xf numFmtId="0" fontId="0" fillId="6" borderId="16" xfId="0" applyFill="1" applyBorder="1"/>
    <xf numFmtId="0" fontId="0" fillId="6" borderId="16" xfId="0" applyFill="1" applyBorder="1" applyAlignment="1">
      <alignment wrapText="1"/>
    </xf>
    <xf numFmtId="164" fontId="0" fillId="6" borderId="16" xfId="1" applyNumberFormat="1" applyFont="1" applyFill="1" applyBorder="1"/>
    <xf numFmtId="0" fontId="0" fillId="6" borderId="14" xfId="0" applyFill="1" applyBorder="1"/>
    <xf numFmtId="0" fontId="0" fillId="6" borderId="39" xfId="0" applyFill="1" applyBorder="1"/>
    <xf numFmtId="0" fontId="0" fillId="6" borderId="39" xfId="0" applyFill="1" applyBorder="1" applyAlignment="1">
      <alignment wrapText="1"/>
    </xf>
    <xf numFmtId="164" fontId="0" fillId="6" borderId="39" xfId="1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/>
    </xf>
    <xf numFmtId="44" fontId="0" fillId="0" borderId="0" xfId="14" applyFont="1"/>
    <xf numFmtId="14" fontId="0" fillId="0" borderId="12" xfId="0" applyNumberFormat="1" applyBorder="1" applyAlignment="1">
      <alignment horizontal="center"/>
    </xf>
    <xf numFmtId="44" fontId="0" fillId="3" borderId="8" xfId="14" applyFont="1" applyFill="1" applyBorder="1" applyAlignment="1">
      <alignment horizontal="center" vertical="top" wrapText="1"/>
    </xf>
    <xf numFmtId="9" fontId="0" fillId="3" borderId="22" xfId="4" applyFont="1" applyFill="1" applyBorder="1" applyAlignment="1">
      <alignment horizontal="center" vertical="top" wrapText="1"/>
    </xf>
    <xf numFmtId="44" fontId="0" fillId="11" borderId="8" xfId="14" applyFont="1" applyFill="1" applyBorder="1" applyAlignment="1">
      <alignment horizontal="center" vertical="top" wrapText="1"/>
    </xf>
    <xf numFmtId="44" fontId="0" fillId="11" borderId="22" xfId="14" applyFont="1" applyFill="1" applyBorder="1" applyAlignment="1">
      <alignment horizontal="center" vertical="top" wrapText="1"/>
    </xf>
    <xf numFmtId="44" fontId="0" fillId="12" borderId="22" xfId="14" applyFont="1" applyFill="1" applyBorder="1" applyAlignment="1">
      <alignment horizontal="center" vertical="top" wrapText="1"/>
    </xf>
    <xf numFmtId="44" fontId="0" fillId="12" borderId="19" xfId="14" applyFont="1" applyFill="1" applyBorder="1" applyAlignment="1">
      <alignment horizontal="center" vertical="top" wrapText="1"/>
    </xf>
    <xf numFmtId="44" fontId="0" fillId="12" borderId="8" xfId="14" applyFont="1" applyFill="1" applyBorder="1" applyAlignment="1">
      <alignment horizontal="center" vertical="top" wrapText="1"/>
    </xf>
    <xf numFmtId="0" fontId="0" fillId="2" borderId="5" xfId="0" applyFill="1" applyBorder="1" applyAlignment="1">
      <alignment wrapText="1"/>
    </xf>
    <xf numFmtId="44" fontId="0" fillId="3" borderId="13" xfId="14" applyFont="1" applyFill="1" applyBorder="1" applyAlignment="1">
      <alignment horizontal="center" vertical="top" wrapText="1"/>
    </xf>
    <xf numFmtId="165" fontId="0" fillId="11" borderId="35" xfId="0" applyNumberFormat="1" applyFill="1" applyBorder="1" applyAlignment="1">
      <alignment horizontal="center" vertical="top" wrapText="1"/>
    </xf>
    <xf numFmtId="44" fontId="0" fillId="11" borderId="13" xfId="14" applyFont="1" applyFill="1" applyBorder="1" applyAlignment="1">
      <alignment horizontal="center" vertical="top" wrapText="1"/>
    </xf>
    <xf numFmtId="44" fontId="0" fillId="11" borderId="38" xfId="14" applyFont="1" applyFill="1" applyBorder="1" applyAlignment="1">
      <alignment horizontal="center" vertical="top" wrapText="1"/>
    </xf>
    <xf numFmtId="44" fontId="0" fillId="12" borderId="38" xfId="14" applyFont="1" applyFill="1" applyBorder="1" applyAlignment="1">
      <alignment horizontal="center" vertical="top" wrapText="1"/>
    </xf>
    <xf numFmtId="44" fontId="0" fillId="12" borderId="35" xfId="14" applyFont="1" applyFill="1" applyBorder="1" applyAlignment="1">
      <alignment horizontal="center" vertical="top" wrapText="1"/>
    </xf>
    <xf numFmtId="44" fontId="0" fillId="12" borderId="13" xfId="14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wrapText="1"/>
    </xf>
    <xf numFmtId="44" fontId="13" fillId="3" borderId="1" xfId="14" applyFont="1" applyFill="1" applyBorder="1" applyAlignment="1">
      <alignment wrapText="1"/>
    </xf>
    <xf numFmtId="0" fontId="13" fillId="0" borderId="0" xfId="0" applyFont="1"/>
    <xf numFmtId="0" fontId="0" fillId="2" borderId="14" xfId="0" applyFill="1" applyBorder="1" applyAlignment="1">
      <alignment wrapText="1"/>
    </xf>
    <xf numFmtId="0" fontId="15" fillId="0" borderId="0" xfId="0" applyFont="1" applyAlignment="1">
      <alignment vertical="center"/>
    </xf>
    <xf numFmtId="0" fontId="0" fillId="16" borderId="0" xfId="0" applyFill="1" applyAlignment="1">
      <alignment horizontal="left"/>
    </xf>
    <xf numFmtId="0" fontId="0" fillId="16" borderId="0" xfId="0" applyFill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8" fontId="0" fillId="0" borderId="0" xfId="0" applyNumberFormat="1"/>
    <xf numFmtId="44" fontId="0" fillId="0" borderId="0" xfId="14" applyFont="1" applyFill="1"/>
    <xf numFmtId="8" fontId="0" fillId="0" borderId="0" xfId="14" applyNumberFormat="1" applyFont="1" applyFill="1"/>
    <xf numFmtId="9" fontId="0" fillId="0" borderId="0" xfId="4" applyFont="1" applyFill="1"/>
    <xf numFmtId="3" fontId="0" fillId="0" borderId="0" xfId="0" applyNumberFormat="1"/>
    <xf numFmtId="10" fontId="0" fillId="0" borderId="0" xfId="4" applyNumberFormat="1" applyFont="1"/>
    <xf numFmtId="0" fontId="0" fillId="0" borderId="0" xfId="0" pivotButton="1"/>
    <xf numFmtId="164" fontId="0" fillId="0" borderId="0" xfId="1" applyNumberFormat="1" applyFont="1" applyBorder="1"/>
    <xf numFmtId="9" fontId="0" fillId="0" borderId="0" xfId="4" applyFont="1" applyBorder="1"/>
    <xf numFmtId="0" fontId="0" fillId="8" borderId="0" xfId="0" applyFill="1"/>
    <xf numFmtId="0" fontId="14" fillId="0" borderId="1" xfId="0" quotePrefix="1" applyFont="1" applyBorder="1" applyAlignment="1">
      <alignment horizontal="left" vertical="center"/>
    </xf>
  </cellXfs>
  <cellStyles count="20">
    <cellStyle name="Accent1" xfId="5" builtinId="29"/>
    <cellStyle name="Calculation 2 2 2 21 2 5" xfId="16" xr:uid="{91149137-95C2-4335-8C41-33AEC42A01B7}"/>
    <cellStyle name="Comma" xfId="1" builtinId="3"/>
    <cellStyle name="Comma 2" xfId="8" xr:uid="{2CA97A7A-830E-4E82-953B-A8C7A82B254D}"/>
    <cellStyle name="Comma 3" xfId="17" xr:uid="{4E345142-EE3F-4578-A7A9-A4A21480428A}"/>
    <cellStyle name="Currency" xfId="14" builtinId="4"/>
    <cellStyle name="Currency 2" xfId="18" xr:uid="{35D027DA-A7FE-446D-A2E2-06F95B61E882}"/>
    <cellStyle name="Normal" xfId="0" builtinId="0"/>
    <cellStyle name="Normal 2" xfId="2" xr:uid="{FCAEE1EC-1A2B-4433-8A32-C713239B424B}"/>
    <cellStyle name="Normal 2 2" xfId="6" xr:uid="{88D52C77-4D9F-4432-ABE6-9226B40F10FF}"/>
    <cellStyle name="Normal 2 3" xfId="13" xr:uid="{6FFA6EAF-437B-484A-8B29-3A6FCDFDD254}"/>
    <cellStyle name="Normal 2 7" xfId="11" xr:uid="{9369C422-9B6A-49DF-BD3F-BEBD464E9E58}"/>
    <cellStyle name="Normal 3" xfId="3" xr:uid="{E7D2B121-E23F-4863-848E-4A8DEE03ABEF}"/>
    <cellStyle name="Normal 3 2 2" xfId="12" xr:uid="{F4A433EF-64D7-4F5D-BD8A-2A5349A5EEC6}"/>
    <cellStyle name="Normal 4" xfId="9" xr:uid="{300A8549-878A-4EA8-B942-1FAAF3D275BF}"/>
    <cellStyle name="Normal 5" xfId="15" xr:uid="{DC5FE2C2-FA5C-4220-947B-120704DB3050}"/>
    <cellStyle name="Normal 6" xfId="10" xr:uid="{29CA5652-E817-4F2F-B650-0C47D87C3A0B}"/>
    <cellStyle name="Percent" xfId="4" builtinId="5"/>
    <cellStyle name="Percent 2" xfId="19" xr:uid="{C3A09611-BB7C-4068-BDFB-504B91A3026C}"/>
    <cellStyle name="Percent 3" xfId="7" xr:uid="{B8E56B78-7BAC-46D1-AD59-F66A5EE20D7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hhs.sharepoint.com/sites/pf/hs/RAH_ShareDrive/HRA/UPL/2024/IP%20Hospitals/FFS/Nominal%20Fee%20Test%202024%20HAR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ban,Holly (HHSC)" refreshedDate="45272.483542708331" createdVersion="8" refreshedVersion="8" minRefreshableVersion="3" recordCount="1791" xr:uid="{28217DBD-E02B-4D51-A374-1432D4020DF8}">
  <cacheSource type="worksheet">
    <worksheetSource ref="A1:K1792" sheet="NomFeeTest_f617a6f0-9439-4576-9" r:id="rId2"/>
  </cacheSource>
  <cacheFields count="11">
    <cacheField name="Prov Num" numFmtId="49">
      <sharedItems containsMixedTypes="1" containsNumber="1" containsInteger="1" minValue="450289" maxValue="451360" count="8">
        <s v="450289"/>
        <s v="450698"/>
        <s v="451308"/>
        <s v="451360"/>
        <n v="450289" u="1"/>
        <n v="451360" u="1"/>
        <n v="450698" u="1"/>
        <n v="451308" u="1"/>
      </sharedItems>
    </cacheField>
    <cacheField name="Provider" numFmtId="0">
      <sharedItems count="4">
        <s v="HARRIS HEALTH SYSTEM"/>
        <s v="LAMB HEALTHCARE CENTER"/>
        <s v="YOAKUM COUNTY HOSPITAL"/>
        <s v="ST LUKES HEALTH MEMORIAL SAN AUGUST"/>
      </sharedItems>
    </cacheField>
    <cacheField name="FYE" numFmtId="14">
      <sharedItems containsSemiMixedTypes="0" containsNonDate="0" containsDate="1" containsString="0" minDate="2022-02-28T00:00:00" maxDate="2023-01-01T00:00:00" count="4">
        <d v="2022-09-30T00:00:00"/>
        <d v="2022-02-28T00:00:00"/>
        <d v="2022-12-31T00:00:00"/>
        <d v="2022-06-30T00:00:00"/>
      </sharedItems>
    </cacheField>
    <cacheField name="NPR" numFmtId="0">
      <sharedItems containsNonDate="0" containsString="0" containsBlank="1" count="1">
        <m/>
      </sharedItems>
    </cacheField>
    <cacheField name="Status" numFmtId="0">
      <sharedItems count="1">
        <s v="1-As Submitted"/>
      </sharedItems>
    </cacheField>
    <cacheField name="Sheet" numFmtId="0">
      <sharedItems count="5">
        <s v="C000001"/>
        <s v="C000191"/>
        <s v="C000192"/>
        <s v="C000051"/>
        <s v="C000052"/>
      </sharedItems>
    </cacheField>
    <cacheField name="Line Number" numFmtId="0">
      <sharedItems containsSemiMixedTypes="0" containsString="0" containsNumber="1" minValue="30" maxValue="202" count="47">
        <n v="202"/>
        <n v="54"/>
        <n v="65"/>
        <n v="200"/>
        <n v="50"/>
        <n v="52"/>
        <n v="66"/>
        <n v="69"/>
        <n v="72"/>
        <n v="73.010000000000005"/>
        <n v="35.01"/>
        <n v="90"/>
        <n v="90.02"/>
        <n v="90.05"/>
        <n v="90.06"/>
        <n v="30"/>
        <n v="90.03"/>
        <n v="92"/>
        <n v="92.01"/>
        <n v="35.03"/>
        <n v="31"/>
        <n v="35.04"/>
        <n v="60"/>
        <n v="32"/>
        <n v="51"/>
        <n v="53"/>
        <n v="67"/>
        <n v="71"/>
        <n v="73"/>
        <n v="74"/>
        <n v="90.01"/>
        <n v="90.04"/>
        <n v="90.07"/>
        <n v="201"/>
        <n v="40"/>
        <n v="91"/>
        <n v="34"/>
        <n v="95"/>
        <n v="115"/>
        <n v="43"/>
        <n v="35"/>
        <n v="76"/>
        <n v="62"/>
        <n v="88"/>
        <n v="88.01"/>
        <n v="58"/>
        <n v="57"/>
      </sharedItems>
    </cacheField>
    <cacheField name="Column" numFmtId="0">
      <sharedItems containsSemiMixedTypes="0" containsString="0" containsNumber="1" containsInteger="1" minValue="1" maxValue="11" count="9">
        <n v="1"/>
        <n v="3"/>
        <n v="5"/>
        <n v="6"/>
        <n v="7"/>
        <n v="8"/>
        <n v="9"/>
        <n v="11"/>
        <n v="4"/>
      </sharedItems>
    </cacheField>
    <cacheField name="Value" numFmtId="0">
      <sharedItems containsSemiMixedTypes="0" containsString="0" containsNumber="1" minValue="1.4374E-2" maxValue="2697566502"/>
    </cacheField>
    <cacheField name="rpt_rec_num" numFmtId="0">
      <sharedItems containsSemiMixedTypes="0" containsString="0" containsNumber="1" containsInteger="1" minValue="726080" maxValue="745604" count="5">
        <n v="743978"/>
        <n v="726080"/>
        <n v="742075"/>
        <n v="745604"/>
        <n v="736827"/>
      </sharedItems>
    </cacheField>
    <cacheField name="DBType" numFmtId="0">
      <sharedItems count="1">
        <s v="hcris_hospital_255210_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1">
  <r>
    <x v="0"/>
    <x v="0"/>
    <x v="0"/>
    <x v="0"/>
    <x v="0"/>
    <x v="0"/>
    <x v="0"/>
    <x v="0"/>
    <n v="905708736"/>
    <x v="0"/>
    <x v="0"/>
  </r>
  <r>
    <x v="0"/>
    <x v="0"/>
    <x v="0"/>
    <x v="0"/>
    <x v="0"/>
    <x v="0"/>
    <x v="1"/>
    <x v="0"/>
    <n v="66502705"/>
    <x v="0"/>
    <x v="0"/>
  </r>
  <r>
    <x v="0"/>
    <x v="0"/>
    <x v="0"/>
    <x v="0"/>
    <x v="0"/>
    <x v="0"/>
    <x v="2"/>
    <x v="0"/>
    <n v="13239296"/>
    <x v="0"/>
    <x v="0"/>
  </r>
  <r>
    <x v="0"/>
    <x v="0"/>
    <x v="0"/>
    <x v="0"/>
    <x v="0"/>
    <x v="0"/>
    <x v="3"/>
    <x v="0"/>
    <n v="933835519"/>
    <x v="0"/>
    <x v="0"/>
  </r>
  <r>
    <x v="0"/>
    <x v="0"/>
    <x v="0"/>
    <x v="0"/>
    <x v="0"/>
    <x v="0"/>
    <x v="4"/>
    <x v="0"/>
    <n v="58056874"/>
    <x v="0"/>
    <x v="0"/>
  </r>
  <r>
    <x v="0"/>
    <x v="0"/>
    <x v="0"/>
    <x v="0"/>
    <x v="0"/>
    <x v="0"/>
    <x v="5"/>
    <x v="0"/>
    <n v="18527588"/>
    <x v="0"/>
    <x v="0"/>
  </r>
  <r>
    <x v="0"/>
    <x v="0"/>
    <x v="0"/>
    <x v="0"/>
    <x v="0"/>
    <x v="0"/>
    <x v="6"/>
    <x v="0"/>
    <n v="9693220"/>
    <x v="0"/>
    <x v="0"/>
  </r>
  <r>
    <x v="0"/>
    <x v="0"/>
    <x v="0"/>
    <x v="0"/>
    <x v="0"/>
    <x v="0"/>
    <x v="7"/>
    <x v="0"/>
    <n v="13037788"/>
    <x v="0"/>
    <x v="0"/>
  </r>
  <r>
    <x v="0"/>
    <x v="0"/>
    <x v="0"/>
    <x v="0"/>
    <x v="0"/>
    <x v="0"/>
    <x v="8"/>
    <x v="0"/>
    <n v="7884843"/>
    <x v="0"/>
    <x v="0"/>
  </r>
  <r>
    <x v="0"/>
    <x v="0"/>
    <x v="0"/>
    <x v="0"/>
    <x v="0"/>
    <x v="0"/>
    <x v="9"/>
    <x v="0"/>
    <n v="62287386"/>
    <x v="0"/>
    <x v="0"/>
  </r>
  <r>
    <x v="0"/>
    <x v="0"/>
    <x v="0"/>
    <x v="0"/>
    <x v="0"/>
    <x v="0"/>
    <x v="10"/>
    <x v="0"/>
    <n v="21019078"/>
    <x v="0"/>
    <x v="0"/>
  </r>
  <r>
    <x v="0"/>
    <x v="0"/>
    <x v="0"/>
    <x v="0"/>
    <x v="0"/>
    <x v="0"/>
    <x v="11"/>
    <x v="0"/>
    <n v="12922020"/>
    <x v="0"/>
    <x v="0"/>
  </r>
  <r>
    <x v="0"/>
    <x v="0"/>
    <x v="0"/>
    <x v="0"/>
    <x v="0"/>
    <x v="0"/>
    <x v="12"/>
    <x v="0"/>
    <n v="80753"/>
    <x v="0"/>
    <x v="0"/>
  </r>
  <r>
    <x v="0"/>
    <x v="0"/>
    <x v="0"/>
    <x v="0"/>
    <x v="0"/>
    <x v="0"/>
    <x v="13"/>
    <x v="0"/>
    <n v="6453527"/>
    <x v="0"/>
    <x v="0"/>
  </r>
  <r>
    <x v="0"/>
    <x v="0"/>
    <x v="0"/>
    <x v="0"/>
    <x v="0"/>
    <x v="0"/>
    <x v="14"/>
    <x v="0"/>
    <n v="12709541"/>
    <x v="0"/>
    <x v="0"/>
  </r>
  <r>
    <x v="0"/>
    <x v="0"/>
    <x v="0"/>
    <x v="0"/>
    <x v="0"/>
    <x v="0"/>
    <x v="15"/>
    <x v="0"/>
    <n v="152718606"/>
    <x v="0"/>
    <x v="0"/>
  </r>
  <r>
    <x v="0"/>
    <x v="0"/>
    <x v="0"/>
    <x v="0"/>
    <x v="0"/>
    <x v="0"/>
    <x v="16"/>
    <x v="0"/>
    <n v="7976004"/>
    <x v="0"/>
    <x v="0"/>
  </r>
  <r>
    <x v="0"/>
    <x v="0"/>
    <x v="0"/>
    <x v="0"/>
    <x v="0"/>
    <x v="0"/>
    <x v="17"/>
    <x v="0"/>
    <n v="28126783"/>
    <x v="0"/>
    <x v="0"/>
  </r>
  <r>
    <x v="0"/>
    <x v="0"/>
    <x v="0"/>
    <x v="0"/>
    <x v="0"/>
    <x v="0"/>
    <x v="18"/>
    <x v="0"/>
    <n v="5864679"/>
    <x v="0"/>
    <x v="0"/>
  </r>
  <r>
    <x v="0"/>
    <x v="0"/>
    <x v="0"/>
    <x v="0"/>
    <x v="0"/>
    <x v="0"/>
    <x v="19"/>
    <x v="0"/>
    <n v="5247018"/>
    <x v="0"/>
    <x v="0"/>
  </r>
  <r>
    <x v="0"/>
    <x v="0"/>
    <x v="0"/>
    <x v="0"/>
    <x v="0"/>
    <x v="0"/>
    <x v="20"/>
    <x v="0"/>
    <n v="12408597"/>
    <x v="0"/>
    <x v="0"/>
  </r>
  <r>
    <x v="0"/>
    <x v="0"/>
    <x v="0"/>
    <x v="0"/>
    <x v="0"/>
    <x v="0"/>
    <x v="21"/>
    <x v="0"/>
    <n v="8595567"/>
    <x v="0"/>
    <x v="0"/>
  </r>
  <r>
    <x v="0"/>
    <x v="0"/>
    <x v="0"/>
    <x v="0"/>
    <x v="0"/>
    <x v="0"/>
    <x v="22"/>
    <x v="0"/>
    <n v="52572046"/>
    <x v="0"/>
    <x v="0"/>
  </r>
  <r>
    <x v="0"/>
    <x v="0"/>
    <x v="0"/>
    <x v="0"/>
    <x v="0"/>
    <x v="0"/>
    <x v="23"/>
    <x v="0"/>
    <n v="4725980"/>
    <x v="0"/>
    <x v="0"/>
  </r>
  <r>
    <x v="0"/>
    <x v="0"/>
    <x v="0"/>
    <x v="0"/>
    <x v="0"/>
    <x v="0"/>
    <x v="24"/>
    <x v="0"/>
    <n v="10539419"/>
    <x v="0"/>
    <x v="0"/>
  </r>
  <r>
    <x v="0"/>
    <x v="0"/>
    <x v="0"/>
    <x v="0"/>
    <x v="0"/>
    <x v="0"/>
    <x v="25"/>
    <x v="0"/>
    <n v="4304605"/>
    <x v="0"/>
    <x v="0"/>
  </r>
  <r>
    <x v="0"/>
    <x v="0"/>
    <x v="0"/>
    <x v="0"/>
    <x v="0"/>
    <x v="0"/>
    <x v="26"/>
    <x v="0"/>
    <n v="4531115"/>
    <x v="0"/>
    <x v="0"/>
  </r>
  <r>
    <x v="0"/>
    <x v="0"/>
    <x v="0"/>
    <x v="0"/>
    <x v="0"/>
    <x v="0"/>
    <x v="27"/>
    <x v="0"/>
    <n v="5906427"/>
    <x v="0"/>
    <x v="0"/>
  </r>
  <r>
    <x v="0"/>
    <x v="0"/>
    <x v="0"/>
    <x v="0"/>
    <x v="0"/>
    <x v="0"/>
    <x v="28"/>
    <x v="0"/>
    <n v="102068596"/>
    <x v="0"/>
    <x v="0"/>
  </r>
  <r>
    <x v="0"/>
    <x v="0"/>
    <x v="0"/>
    <x v="0"/>
    <x v="0"/>
    <x v="0"/>
    <x v="29"/>
    <x v="0"/>
    <n v="9973881"/>
    <x v="0"/>
    <x v="0"/>
  </r>
  <r>
    <x v="0"/>
    <x v="0"/>
    <x v="0"/>
    <x v="0"/>
    <x v="0"/>
    <x v="0"/>
    <x v="30"/>
    <x v="0"/>
    <n v="13069045"/>
    <x v="0"/>
    <x v="0"/>
  </r>
  <r>
    <x v="0"/>
    <x v="0"/>
    <x v="0"/>
    <x v="0"/>
    <x v="0"/>
    <x v="0"/>
    <x v="31"/>
    <x v="0"/>
    <n v="45207932"/>
    <x v="0"/>
    <x v="0"/>
  </r>
  <r>
    <x v="0"/>
    <x v="0"/>
    <x v="0"/>
    <x v="0"/>
    <x v="0"/>
    <x v="0"/>
    <x v="32"/>
    <x v="0"/>
    <n v="52781087"/>
    <x v="0"/>
    <x v="0"/>
  </r>
  <r>
    <x v="0"/>
    <x v="0"/>
    <x v="0"/>
    <x v="0"/>
    <x v="0"/>
    <x v="0"/>
    <x v="33"/>
    <x v="0"/>
    <n v="28126783"/>
    <x v="0"/>
    <x v="0"/>
  </r>
  <r>
    <x v="0"/>
    <x v="0"/>
    <x v="0"/>
    <x v="0"/>
    <x v="0"/>
    <x v="0"/>
    <x v="34"/>
    <x v="0"/>
    <n v="4472883"/>
    <x v="0"/>
    <x v="0"/>
  </r>
  <r>
    <x v="0"/>
    <x v="0"/>
    <x v="0"/>
    <x v="0"/>
    <x v="0"/>
    <x v="0"/>
    <x v="35"/>
    <x v="0"/>
    <n v="75399664"/>
    <x v="0"/>
    <x v="0"/>
  </r>
  <r>
    <x v="0"/>
    <x v="0"/>
    <x v="0"/>
    <x v="0"/>
    <x v="0"/>
    <x v="0"/>
    <x v="36"/>
    <x v="0"/>
    <n v="4040561"/>
    <x v="0"/>
    <x v="0"/>
  </r>
  <r>
    <x v="0"/>
    <x v="0"/>
    <x v="0"/>
    <x v="0"/>
    <x v="0"/>
    <x v="0"/>
    <x v="37"/>
    <x v="0"/>
    <n v="758224"/>
    <x v="0"/>
    <x v="0"/>
  </r>
  <r>
    <x v="0"/>
    <x v="0"/>
    <x v="0"/>
    <x v="0"/>
    <x v="0"/>
    <x v="0"/>
    <x v="38"/>
    <x v="0"/>
    <n v="9688685"/>
    <x v="0"/>
    <x v="0"/>
  </r>
  <r>
    <x v="0"/>
    <x v="0"/>
    <x v="0"/>
    <x v="0"/>
    <x v="0"/>
    <x v="0"/>
    <x v="39"/>
    <x v="0"/>
    <n v="3055160"/>
    <x v="0"/>
    <x v="0"/>
  </r>
  <r>
    <x v="0"/>
    <x v="0"/>
    <x v="0"/>
    <x v="0"/>
    <x v="0"/>
    <x v="0"/>
    <x v="40"/>
    <x v="0"/>
    <n v="7388336"/>
    <x v="0"/>
    <x v="0"/>
  </r>
  <r>
    <x v="0"/>
    <x v="0"/>
    <x v="0"/>
    <x v="0"/>
    <x v="0"/>
    <x v="0"/>
    <x v="22"/>
    <x v="1"/>
    <n v="52572046"/>
    <x v="0"/>
    <x v="0"/>
  </r>
  <r>
    <x v="0"/>
    <x v="0"/>
    <x v="0"/>
    <x v="0"/>
    <x v="0"/>
    <x v="0"/>
    <x v="23"/>
    <x v="1"/>
    <n v="4725980"/>
    <x v="0"/>
    <x v="0"/>
  </r>
  <r>
    <x v="0"/>
    <x v="0"/>
    <x v="0"/>
    <x v="0"/>
    <x v="0"/>
    <x v="0"/>
    <x v="24"/>
    <x v="1"/>
    <n v="10539419"/>
    <x v="0"/>
    <x v="0"/>
  </r>
  <r>
    <x v="0"/>
    <x v="0"/>
    <x v="0"/>
    <x v="0"/>
    <x v="0"/>
    <x v="0"/>
    <x v="25"/>
    <x v="1"/>
    <n v="4304605"/>
    <x v="0"/>
    <x v="0"/>
  </r>
  <r>
    <x v="0"/>
    <x v="0"/>
    <x v="0"/>
    <x v="0"/>
    <x v="0"/>
    <x v="0"/>
    <x v="26"/>
    <x v="1"/>
    <n v="4531115"/>
    <x v="0"/>
    <x v="0"/>
  </r>
  <r>
    <x v="0"/>
    <x v="0"/>
    <x v="0"/>
    <x v="0"/>
    <x v="0"/>
    <x v="0"/>
    <x v="27"/>
    <x v="1"/>
    <n v="5906427"/>
    <x v="0"/>
    <x v="0"/>
  </r>
  <r>
    <x v="0"/>
    <x v="0"/>
    <x v="0"/>
    <x v="0"/>
    <x v="0"/>
    <x v="0"/>
    <x v="28"/>
    <x v="1"/>
    <n v="102068596"/>
    <x v="0"/>
    <x v="0"/>
  </r>
  <r>
    <x v="0"/>
    <x v="0"/>
    <x v="0"/>
    <x v="0"/>
    <x v="0"/>
    <x v="0"/>
    <x v="29"/>
    <x v="1"/>
    <n v="9973881"/>
    <x v="0"/>
    <x v="0"/>
  </r>
  <r>
    <x v="0"/>
    <x v="0"/>
    <x v="0"/>
    <x v="0"/>
    <x v="0"/>
    <x v="0"/>
    <x v="30"/>
    <x v="1"/>
    <n v="13069045"/>
    <x v="0"/>
    <x v="0"/>
  </r>
  <r>
    <x v="0"/>
    <x v="0"/>
    <x v="0"/>
    <x v="0"/>
    <x v="0"/>
    <x v="0"/>
    <x v="31"/>
    <x v="1"/>
    <n v="45207932"/>
    <x v="0"/>
    <x v="0"/>
  </r>
  <r>
    <x v="0"/>
    <x v="0"/>
    <x v="0"/>
    <x v="0"/>
    <x v="0"/>
    <x v="0"/>
    <x v="2"/>
    <x v="1"/>
    <n v="13239296"/>
    <x v="0"/>
    <x v="0"/>
  </r>
  <r>
    <x v="0"/>
    <x v="0"/>
    <x v="0"/>
    <x v="0"/>
    <x v="0"/>
    <x v="0"/>
    <x v="32"/>
    <x v="1"/>
    <n v="52781087"/>
    <x v="0"/>
    <x v="0"/>
  </r>
  <r>
    <x v="0"/>
    <x v="0"/>
    <x v="0"/>
    <x v="0"/>
    <x v="0"/>
    <x v="0"/>
    <x v="33"/>
    <x v="1"/>
    <n v="28126783"/>
    <x v="0"/>
    <x v="0"/>
  </r>
  <r>
    <x v="0"/>
    <x v="0"/>
    <x v="0"/>
    <x v="0"/>
    <x v="0"/>
    <x v="0"/>
    <x v="34"/>
    <x v="1"/>
    <n v="4472883"/>
    <x v="0"/>
    <x v="0"/>
  </r>
  <r>
    <x v="0"/>
    <x v="0"/>
    <x v="0"/>
    <x v="0"/>
    <x v="0"/>
    <x v="0"/>
    <x v="35"/>
    <x v="1"/>
    <n v="75399664"/>
    <x v="0"/>
    <x v="0"/>
  </r>
  <r>
    <x v="0"/>
    <x v="0"/>
    <x v="0"/>
    <x v="0"/>
    <x v="0"/>
    <x v="0"/>
    <x v="36"/>
    <x v="1"/>
    <n v="4040561"/>
    <x v="0"/>
    <x v="0"/>
  </r>
  <r>
    <x v="0"/>
    <x v="0"/>
    <x v="0"/>
    <x v="0"/>
    <x v="0"/>
    <x v="0"/>
    <x v="37"/>
    <x v="1"/>
    <n v="758224"/>
    <x v="0"/>
    <x v="0"/>
  </r>
  <r>
    <x v="0"/>
    <x v="0"/>
    <x v="0"/>
    <x v="0"/>
    <x v="0"/>
    <x v="0"/>
    <x v="38"/>
    <x v="1"/>
    <n v="9688685"/>
    <x v="0"/>
    <x v="0"/>
  </r>
  <r>
    <x v="0"/>
    <x v="0"/>
    <x v="0"/>
    <x v="0"/>
    <x v="0"/>
    <x v="0"/>
    <x v="39"/>
    <x v="1"/>
    <n v="3055160"/>
    <x v="0"/>
    <x v="0"/>
  </r>
  <r>
    <x v="0"/>
    <x v="0"/>
    <x v="0"/>
    <x v="0"/>
    <x v="0"/>
    <x v="0"/>
    <x v="40"/>
    <x v="1"/>
    <n v="7388336"/>
    <x v="0"/>
    <x v="0"/>
  </r>
  <r>
    <x v="0"/>
    <x v="0"/>
    <x v="0"/>
    <x v="0"/>
    <x v="0"/>
    <x v="0"/>
    <x v="0"/>
    <x v="1"/>
    <n v="905708736"/>
    <x v="0"/>
    <x v="0"/>
  </r>
  <r>
    <x v="0"/>
    <x v="0"/>
    <x v="0"/>
    <x v="0"/>
    <x v="0"/>
    <x v="0"/>
    <x v="1"/>
    <x v="1"/>
    <n v="66502705"/>
    <x v="0"/>
    <x v="0"/>
  </r>
  <r>
    <x v="0"/>
    <x v="0"/>
    <x v="0"/>
    <x v="0"/>
    <x v="0"/>
    <x v="0"/>
    <x v="3"/>
    <x v="1"/>
    <n v="933835519"/>
    <x v="0"/>
    <x v="0"/>
  </r>
  <r>
    <x v="0"/>
    <x v="0"/>
    <x v="0"/>
    <x v="0"/>
    <x v="0"/>
    <x v="0"/>
    <x v="4"/>
    <x v="1"/>
    <n v="58056874"/>
    <x v="0"/>
    <x v="0"/>
  </r>
  <r>
    <x v="0"/>
    <x v="0"/>
    <x v="0"/>
    <x v="0"/>
    <x v="0"/>
    <x v="0"/>
    <x v="5"/>
    <x v="1"/>
    <n v="18527588"/>
    <x v="0"/>
    <x v="0"/>
  </r>
  <r>
    <x v="0"/>
    <x v="0"/>
    <x v="0"/>
    <x v="0"/>
    <x v="0"/>
    <x v="0"/>
    <x v="6"/>
    <x v="1"/>
    <n v="9693220"/>
    <x v="0"/>
    <x v="0"/>
  </r>
  <r>
    <x v="0"/>
    <x v="0"/>
    <x v="0"/>
    <x v="0"/>
    <x v="0"/>
    <x v="0"/>
    <x v="7"/>
    <x v="1"/>
    <n v="13037788"/>
    <x v="0"/>
    <x v="0"/>
  </r>
  <r>
    <x v="0"/>
    <x v="0"/>
    <x v="0"/>
    <x v="0"/>
    <x v="0"/>
    <x v="0"/>
    <x v="8"/>
    <x v="1"/>
    <n v="7884843"/>
    <x v="0"/>
    <x v="0"/>
  </r>
  <r>
    <x v="0"/>
    <x v="0"/>
    <x v="0"/>
    <x v="0"/>
    <x v="0"/>
    <x v="0"/>
    <x v="9"/>
    <x v="1"/>
    <n v="62287386"/>
    <x v="0"/>
    <x v="0"/>
  </r>
  <r>
    <x v="0"/>
    <x v="0"/>
    <x v="0"/>
    <x v="0"/>
    <x v="0"/>
    <x v="0"/>
    <x v="10"/>
    <x v="1"/>
    <n v="21019078"/>
    <x v="0"/>
    <x v="0"/>
  </r>
  <r>
    <x v="0"/>
    <x v="0"/>
    <x v="0"/>
    <x v="0"/>
    <x v="0"/>
    <x v="0"/>
    <x v="11"/>
    <x v="1"/>
    <n v="12922020"/>
    <x v="0"/>
    <x v="0"/>
  </r>
  <r>
    <x v="0"/>
    <x v="0"/>
    <x v="0"/>
    <x v="0"/>
    <x v="0"/>
    <x v="0"/>
    <x v="12"/>
    <x v="1"/>
    <n v="80753"/>
    <x v="0"/>
    <x v="0"/>
  </r>
  <r>
    <x v="0"/>
    <x v="0"/>
    <x v="0"/>
    <x v="0"/>
    <x v="0"/>
    <x v="0"/>
    <x v="13"/>
    <x v="1"/>
    <n v="6453527"/>
    <x v="0"/>
    <x v="0"/>
  </r>
  <r>
    <x v="0"/>
    <x v="0"/>
    <x v="0"/>
    <x v="0"/>
    <x v="0"/>
    <x v="0"/>
    <x v="14"/>
    <x v="1"/>
    <n v="12709541"/>
    <x v="0"/>
    <x v="0"/>
  </r>
  <r>
    <x v="0"/>
    <x v="0"/>
    <x v="0"/>
    <x v="0"/>
    <x v="0"/>
    <x v="0"/>
    <x v="15"/>
    <x v="1"/>
    <n v="152718606"/>
    <x v="0"/>
    <x v="0"/>
  </r>
  <r>
    <x v="0"/>
    <x v="0"/>
    <x v="0"/>
    <x v="0"/>
    <x v="0"/>
    <x v="0"/>
    <x v="16"/>
    <x v="1"/>
    <n v="7976004"/>
    <x v="0"/>
    <x v="0"/>
  </r>
  <r>
    <x v="0"/>
    <x v="0"/>
    <x v="0"/>
    <x v="0"/>
    <x v="0"/>
    <x v="0"/>
    <x v="17"/>
    <x v="1"/>
    <n v="28126783"/>
    <x v="0"/>
    <x v="0"/>
  </r>
  <r>
    <x v="0"/>
    <x v="0"/>
    <x v="0"/>
    <x v="0"/>
    <x v="0"/>
    <x v="0"/>
    <x v="18"/>
    <x v="1"/>
    <n v="5864679"/>
    <x v="0"/>
    <x v="0"/>
  </r>
  <r>
    <x v="0"/>
    <x v="0"/>
    <x v="0"/>
    <x v="0"/>
    <x v="0"/>
    <x v="0"/>
    <x v="19"/>
    <x v="1"/>
    <n v="5247018"/>
    <x v="0"/>
    <x v="0"/>
  </r>
  <r>
    <x v="0"/>
    <x v="0"/>
    <x v="0"/>
    <x v="0"/>
    <x v="0"/>
    <x v="0"/>
    <x v="20"/>
    <x v="1"/>
    <n v="12408597"/>
    <x v="0"/>
    <x v="0"/>
  </r>
  <r>
    <x v="0"/>
    <x v="0"/>
    <x v="0"/>
    <x v="0"/>
    <x v="0"/>
    <x v="0"/>
    <x v="21"/>
    <x v="1"/>
    <n v="8595567"/>
    <x v="0"/>
    <x v="0"/>
  </r>
  <r>
    <x v="0"/>
    <x v="0"/>
    <x v="0"/>
    <x v="0"/>
    <x v="0"/>
    <x v="0"/>
    <x v="13"/>
    <x v="2"/>
    <n v="6453527"/>
    <x v="0"/>
    <x v="0"/>
  </r>
  <r>
    <x v="0"/>
    <x v="0"/>
    <x v="0"/>
    <x v="0"/>
    <x v="0"/>
    <x v="0"/>
    <x v="6"/>
    <x v="2"/>
    <n v="9693220"/>
    <x v="0"/>
    <x v="0"/>
  </r>
  <r>
    <x v="0"/>
    <x v="0"/>
    <x v="0"/>
    <x v="0"/>
    <x v="0"/>
    <x v="0"/>
    <x v="7"/>
    <x v="2"/>
    <n v="13037788"/>
    <x v="0"/>
    <x v="0"/>
  </r>
  <r>
    <x v="0"/>
    <x v="0"/>
    <x v="0"/>
    <x v="0"/>
    <x v="0"/>
    <x v="0"/>
    <x v="8"/>
    <x v="2"/>
    <n v="7884843"/>
    <x v="0"/>
    <x v="0"/>
  </r>
  <r>
    <x v="0"/>
    <x v="0"/>
    <x v="0"/>
    <x v="0"/>
    <x v="0"/>
    <x v="0"/>
    <x v="9"/>
    <x v="2"/>
    <n v="62287386"/>
    <x v="0"/>
    <x v="0"/>
  </r>
  <r>
    <x v="0"/>
    <x v="0"/>
    <x v="0"/>
    <x v="0"/>
    <x v="0"/>
    <x v="0"/>
    <x v="10"/>
    <x v="2"/>
    <n v="21019078"/>
    <x v="0"/>
    <x v="0"/>
  </r>
  <r>
    <x v="0"/>
    <x v="0"/>
    <x v="0"/>
    <x v="0"/>
    <x v="0"/>
    <x v="0"/>
    <x v="11"/>
    <x v="2"/>
    <n v="12922020"/>
    <x v="0"/>
    <x v="0"/>
  </r>
  <r>
    <x v="0"/>
    <x v="0"/>
    <x v="0"/>
    <x v="0"/>
    <x v="0"/>
    <x v="0"/>
    <x v="12"/>
    <x v="2"/>
    <n v="80753"/>
    <x v="0"/>
    <x v="0"/>
  </r>
  <r>
    <x v="0"/>
    <x v="0"/>
    <x v="0"/>
    <x v="0"/>
    <x v="0"/>
    <x v="0"/>
    <x v="14"/>
    <x v="2"/>
    <n v="12709541"/>
    <x v="0"/>
    <x v="0"/>
  </r>
  <r>
    <x v="0"/>
    <x v="0"/>
    <x v="0"/>
    <x v="0"/>
    <x v="0"/>
    <x v="0"/>
    <x v="15"/>
    <x v="2"/>
    <n v="152718606"/>
    <x v="0"/>
    <x v="0"/>
  </r>
  <r>
    <x v="0"/>
    <x v="0"/>
    <x v="0"/>
    <x v="0"/>
    <x v="0"/>
    <x v="0"/>
    <x v="16"/>
    <x v="2"/>
    <n v="7976004"/>
    <x v="0"/>
    <x v="0"/>
  </r>
  <r>
    <x v="0"/>
    <x v="0"/>
    <x v="0"/>
    <x v="0"/>
    <x v="0"/>
    <x v="0"/>
    <x v="17"/>
    <x v="2"/>
    <n v="28126783"/>
    <x v="0"/>
    <x v="0"/>
  </r>
  <r>
    <x v="0"/>
    <x v="0"/>
    <x v="0"/>
    <x v="0"/>
    <x v="0"/>
    <x v="0"/>
    <x v="18"/>
    <x v="2"/>
    <n v="5864679"/>
    <x v="0"/>
    <x v="0"/>
  </r>
  <r>
    <x v="0"/>
    <x v="0"/>
    <x v="0"/>
    <x v="0"/>
    <x v="0"/>
    <x v="0"/>
    <x v="19"/>
    <x v="2"/>
    <n v="5247018"/>
    <x v="0"/>
    <x v="0"/>
  </r>
  <r>
    <x v="0"/>
    <x v="0"/>
    <x v="0"/>
    <x v="0"/>
    <x v="0"/>
    <x v="0"/>
    <x v="20"/>
    <x v="2"/>
    <n v="12408597"/>
    <x v="0"/>
    <x v="0"/>
  </r>
  <r>
    <x v="0"/>
    <x v="0"/>
    <x v="0"/>
    <x v="0"/>
    <x v="0"/>
    <x v="0"/>
    <x v="21"/>
    <x v="2"/>
    <n v="8595567"/>
    <x v="0"/>
    <x v="0"/>
  </r>
  <r>
    <x v="0"/>
    <x v="0"/>
    <x v="0"/>
    <x v="0"/>
    <x v="0"/>
    <x v="0"/>
    <x v="22"/>
    <x v="2"/>
    <n v="52572046"/>
    <x v="0"/>
    <x v="0"/>
  </r>
  <r>
    <x v="0"/>
    <x v="0"/>
    <x v="0"/>
    <x v="0"/>
    <x v="0"/>
    <x v="0"/>
    <x v="23"/>
    <x v="2"/>
    <n v="4725980"/>
    <x v="0"/>
    <x v="0"/>
  </r>
  <r>
    <x v="0"/>
    <x v="0"/>
    <x v="0"/>
    <x v="0"/>
    <x v="0"/>
    <x v="0"/>
    <x v="24"/>
    <x v="2"/>
    <n v="10539419"/>
    <x v="0"/>
    <x v="0"/>
  </r>
  <r>
    <x v="0"/>
    <x v="0"/>
    <x v="0"/>
    <x v="0"/>
    <x v="0"/>
    <x v="0"/>
    <x v="25"/>
    <x v="2"/>
    <n v="4304605"/>
    <x v="0"/>
    <x v="0"/>
  </r>
  <r>
    <x v="0"/>
    <x v="0"/>
    <x v="0"/>
    <x v="0"/>
    <x v="0"/>
    <x v="0"/>
    <x v="26"/>
    <x v="2"/>
    <n v="4531115"/>
    <x v="0"/>
    <x v="0"/>
  </r>
  <r>
    <x v="0"/>
    <x v="0"/>
    <x v="0"/>
    <x v="0"/>
    <x v="0"/>
    <x v="0"/>
    <x v="27"/>
    <x v="2"/>
    <n v="5906427"/>
    <x v="0"/>
    <x v="0"/>
  </r>
  <r>
    <x v="0"/>
    <x v="0"/>
    <x v="0"/>
    <x v="0"/>
    <x v="0"/>
    <x v="0"/>
    <x v="28"/>
    <x v="2"/>
    <n v="102068596"/>
    <x v="0"/>
    <x v="0"/>
  </r>
  <r>
    <x v="0"/>
    <x v="0"/>
    <x v="0"/>
    <x v="0"/>
    <x v="0"/>
    <x v="0"/>
    <x v="29"/>
    <x v="2"/>
    <n v="9973881"/>
    <x v="0"/>
    <x v="0"/>
  </r>
  <r>
    <x v="0"/>
    <x v="0"/>
    <x v="0"/>
    <x v="0"/>
    <x v="0"/>
    <x v="0"/>
    <x v="30"/>
    <x v="2"/>
    <n v="13069045"/>
    <x v="0"/>
    <x v="0"/>
  </r>
  <r>
    <x v="0"/>
    <x v="0"/>
    <x v="0"/>
    <x v="0"/>
    <x v="0"/>
    <x v="0"/>
    <x v="31"/>
    <x v="2"/>
    <n v="45207932"/>
    <x v="0"/>
    <x v="0"/>
  </r>
  <r>
    <x v="0"/>
    <x v="0"/>
    <x v="0"/>
    <x v="0"/>
    <x v="0"/>
    <x v="0"/>
    <x v="2"/>
    <x v="2"/>
    <n v="13239296"/>
    <x v="0"/>
    <x v="0"/>
  </r>
  <r>
    <x v="0"/>
    <x v="0"/>
    <x v="0"/>
    <x v="0"/>
    <x v="0"/>
    <x v="0"/>
    <x v="32"/>
    <x v="2"/>
    <n v="52781087"/>
    <x v="0"/>
    <x v="0"/>
  </r>
  <r>
    <x v="0"/>
    <x v="0"/>
    <x v="0"/>
    <x v="0"/>
    <x v="0"/>
    <x v="0"/>
    <x v="33"/>
    <x v="2"/>
    <n v="28126783"/>
    <x v="0"/>
    <x v="0"/>
  </r>
  <r>
    <x v="0"/>
    <x v="0"/>
    <x v="0"/>
    <x v="0"/>
    <x v="0"/>
    <x v="0"/>
    <x v="34"/>
    <x v="2"/>
    <n v="4472883"/>
    <x v="0"/>
    <x v="0"/>
  </r>
  <r>
    <x v="0"/>
    <x v="0"/>
    <x v="0"/>
    <x v="0"/>
    <x v="0"/>
    <x v="0"/>
    <x v="35"/>
    <x v="2"/>
    <n v="75399664"/>
    <x v="0"/>
    <x v="0"/>
  </r>
  <r>
    <x v="0"/>
    <x v="0"/>
    <x v="0"/>
    <x v="0"/>
    <x v="0"/>
    <x v="0"/>
    <x v="36"/>
    <x v="2"/>
    <n v="4040561"/>
    <x v="0"/>
    <x v="0"/>
  </r>
  <r>
    <x v="0"/>
    <x v="0"/>
    <x v="0"/>
    <x v="0"/>
    <x v="0"/>
    <x v="0"/>
    <x v="37"/>
    <x v="2"/>
    <n v="758224"/>
    <x v="0"/>
    <x v="0"/>
  </r>
  <r>
    <x v="0"/>
    <x v="0"/>
    <x v="0"/>
    <x v="0"/>
    <x v="0"/>
    <x v="0"/>
    <x v="38"/>
    <x v="2"/>
    <n v="9688685"/>
    <x v="0"/>
    <x v="0"/>
  </r>
  <r>
    <x v="0"/>
    <x v="0"/>
    <x v="0"/>
    <x v="0"/>
    <x v="0"/>
    <x v="0"/>
    <x v="39"/>
    <x v="2"/>
    <n v="3055160"/>
    <x v="0"/>
    <x v="0"/>
  </r>
  <r>
    <x v="0"/>
    <x v="0"/>
    <x v="0"/>
    <x v="0"/>
    <x v="0"/>
    <x v="0"/>
    <x v="40"/>
    <x v="2"/>
    <n v="7388336"/>
    <x v="0"/>
    <x v="0"/>
  </r>
  <r>
    <x v="0"/>
    <x v="0"/>
    <x v="0"/>
    <x v="0"/>
    <x v="0"/>
    <x v="0"/>
    <x v="0"/>
    <x v="2"/>
    <n v="905708736"/>
    <x v="0"/>
    <x v="0"/>
  </r>
  <r>
    <x v="0"/>
    <x v="0"/>
    <x v="0"/>
    <x v="0"/>
    <x v="0"/>
    <x v="0"/>
    <x v="1"/>
    <x v="2"/>
    <n v="66502705"/>
    <x v="0"/>
    <x v="0"/>
  </r>
  <r>
    <x v="0"/>
    <x v="0"/>
    <x v="0"/>
    <x v="0"/>
    <x v="0"/>
    <x v="0"/>
    <x v="3"/>
    <x v="2"/>
    <n v="933835519"/>
    <x v="0"/>
    <x v="0"/>
  </r>
  <r>
    <x v="0"/>
    <x v="0"/>
    <x v="0"/>
    <x v="0"/>
    <x v="0"/>
    <x v="0"/>
    <x v="4"/>
    <x v="2"/>
    <n v="58056874"/>
    <x v="0"/>
    <x v="0"/>
  </r>
  <r>
    <x v="0"/>
    <x v="0"/>
    <x v="0"/>
    <x v="0"/>
    <x v="0"/>
    <x v="0"/>
    <x v="5"/>
    <x v="2"/>
    <n v="18527588"/>
    <x v="0"/>
    <x v="0"/>
  </r>
  <r>
    <x v="0"/>
    <x v="0"/>
    <x v="0"/>
    <x v="0"/>
    <x v="0"/>
    <x v="0"/>
    <x v="34"/>
    <x v="3"/>
    <n v="2663389"/>
    <x v="0"/>
    <x v="0"/>
  </r>
  <r>
    <x v="0"/>
    <x v="0"/>
    <x v="0"/>
    <x v="0"/>
    <x v="0"/>
    <x v="0"/>
    <x v="35"/>
    <x v="3"/>
    <n v="20843092"/>
    <x v="0"/>
    <x v="0"/>
  </r>
  <r>
    <x v="0"/>
    <x v="0"/>
    <x v="0"/>
    <x v="0"/>
    <x v="0"/>
    <x v="0"/>
    <x v="36"/>
    <x v="3"/>
    <n v="2370355"/>
    <x v="0"/>
    <x v="0"/>
  </r>
  <r>
    <x v="0"/>
    <x v="0"/>
    <x v="0"/>
    <x v="0"/>
    <x v="0"/>
    <x v="0"/>
    <x v="39"/>
    <x v="3"/>
    <n v="1317678"/>
    <x v="0"/>
    <x v="0"/>
  </r>
  <r>
    <x v="0"/>
    <x v="0"/>
    <x v="0"/>
    <x v="0"/>
    <x v="0"/>
    <x v="0"/>
    <x v="40"/>
    <x v="3"/>
    <n v="5003997"/>
    <x v="0"/>
    <x v="0"/>
  </r>
  <r>
    <x v="0"/>
    <x v="0"/>
    <x v="0"/>
    <x v="0"/>
    <x v="0"/>
    <x v="0"/>
    <x v="0"/>
    <x v="3"/>
    <n v="630068259"/>
    <x v="0"/>
    <x v="0"/>
  </r>
  <r>
    <x v="0"/>
    <x v="0"/>
    <x v="0"/>
    <x v="0"/>
    <x v="0"/>
    <x v="0"/>
    <x v="1"/>
    <x v="3"/>
    <n v="111906159"/>
    <x v="0"/>
    <x v="0"/>
  </r>
  <r>
    <x v="0"/>
    <x v="0"/>
    <x v="0"/>
    <x v="0"/>
    <x v="0"/>
    <x v="0"/>
    <x v="3"/>
    <x v="3"/>
    <n v="630068259"/>
    <x v="0"/>
    <x v="0"/>
  </r>
  <r>
    <x v="0"/>
    <x v="0"/>
    <x v="0"/>
    <x v="0"/>
    <x v="0"/>
    <x v="0"/>
    <x v="4"/>
    <x v="3"/>
    <n v="97228383"/>
    <x v="0"/>
    <x v="0"/>
  </r>
  <r>
    <x v="0"/>
    <x v="0"/>
    <x v="0"/>
    <x v="0"/>
    <x v="0"/>
    <x v="0"/>
    <x v="5"/>
    <x v="3"/>
    <n v="10052987"/>
    <x v="0"/>
    <x v="0"/>
  </r>
  <r>
    <x v="0"/>
    <x v="0"/>
    <x v="0"/>
    <x v="0"/>
    <x v="0"/>
    <x v="0"/>
    <x v="6"/>
    <x v="3"/>
    <n v="5486794"/>
    <x v="0"/>
    <x v="0"/>
  </r>
  <r>
    <x v="0"/>
    <x v="0"/>
    <x v="0"/>
    <x v="0"/>
    <x v="0"/>
    <x v="0"/>
    <x v="7"/>
    <x v="3"/>
    <n v="15917201"/>
    <x v="0"/>
    <x v="0"/>
  </r>
  <r>
    <x v="0"/>
    <x v="0"/>
    <x v="0"/>
    <x v="0"/>
    <x v="0"/>
    <x v="0"/>
    <x v="8"/>
    <x v="3"/>
    <n v="7250526"/>
    <x v="0"/>
    <x v="0"/>
  </r>
  <r>
    <x v="0"/>
    <x v="0"/>
    <x v="0"/>
    <x v="0"/>
    <x v="0"/>
    <x v="0"/>
    <x v="9"/>
    <x v="3"/>
    <n v="727"/>
    <x v="0"/>
    <x v="0"/>
  </r>
  <r>
    <x v="0"/>
    <x v="0"/>
    <x v="0"/>
    <x v="0"/>
    <x v="0"/>
    <x v="0"/>
    <x v="10"/>
    <x v="3"/>
    <n v="12099349"/>
    <x v="0"/>
    <x v="0"/>
  </r>
  <r>
    <x v="0"/>
    <x v="0"/>
    <x v="0"/>
    <x v="0"/>
    <x v="0"/>
    <x v="0"/>
    <x v="11"/>
    <x v="3"/>
    <n v="664647"/>
    <x v="0"/>
    <x v="0"/>
  </r>
  <r>
    <x v="0"/>
    <x v="0"/>
    <x v="0"/>
    <x v="0"/>
    <x v="0"/>
    <x v="0"/>
    <x v="14"/>
    <x v="3"/>
    <n v="24319"/>
    <x v="0"/>
    <x v="0"/>
  </r>
  <r>
    <x v="0"/>
    <x v="0"/>
    <x v="0"/>
    <x v="0"/>
    <x v="0"/>
    <x v="0"/>
    <x v="15"/>
    <x v="3"/>
    <n v="67235854"/>
    <x v="0"/>
    <x v="0"/>
  </r>
  <r>
    <x v="0"/>
    <x v="0"/>
    <x v="0"/>
    <x v="0"/>
    <x v="0"/>
    <x v="0"/>
    <x v="16"/>
    <x v="3"/>
    <n v="15"/>
    <x v="0"/>
    <x v="0"/>
  </r>
  <r>
    <x v="0"/>
    <x v="0"/>
    <x v="0"/>
    <x v="0"/>
    <x v="0"/>
    <x v="0"/>
    <x v="18"/>
    <x v="3"/>
    <n v="990333"/>
    <x v="0"/>
    <x v="0"/>
  </r>
  <r>
    <x v="0"/>
    <x v="0"/>
    <x v="0"/>
    <x v="0"/>
    <x v="0"/>
    <x v="0"/>
    <x v="19"/>
    <x v="3"/>
    <n v="3089509"/>
    <x v="0"/>
    <x v="0"/>
  </r>
  <r>
    <x v="0"/>
    <x v="0"/>
    <x v="0"/>
    <x v="0"/>
    <x v="0"/>
    <x v="0"/>
    <x v="20"/>
    <x v="3"/>
    <n v="8121040"/>
    <x v="0"/>
    <x v="0"/>
  </r>
  <r>
    <x v="0"/>
    <x v="0"/>
    <x v="0"/>
    <x v="0"/>
    <x v="0"/>
    <x v="0"/>
    <x v="21"/>
    <x v="3"/>
    <n v="5783369"/>
    <x v="0"/>
    <x v="0"/>
  </r>
  <r>
    <x v="0"/>
    <x v="0"/>
    <x v="0"/>
    <x v="0"/>
    <x v="0"/>
    <x v="0"/>
    <x v="22"/>
    <x v="3"/>
    <n v="120820885"/>
    <x v="0"/>
    <x v="0"/>
  </r>
  <r>
    <x v="0"/>
    <x v="0"/>
    <x v="0"/>
    <x v="0"/>
    <x v="0"/>
    <x v="0"/>
    <x v="23"/>
    <x v="3"/>
    <n v="2691054"/>
    <x v="0"/>
    <x v="0"/>
  </r>
  <r>
    <x v="0"/>
    <x v="0"/>
    <x v="0"/>
    <x v="0"/>
    <x v="0"/>
    <x v="0"/>
    <x v="24"/>
    <x v="3"/>
    <n v="10049006"/>
    <x v="0"/>
    <x v="0"/>
  </r>
  <r>
    <x v="0"/>
    <x v="0"/>
    <x v="0"/>
    <x v="0"/>
    <x v="0"/>
    <x v="0"/>
    <x v="25"/>
    <x v="3"/>
    <n v="9238426"/>
    <x v="0"/>
    <x v="0"/>
  </r>
  <r>
    <x v="0"/>
    <x v="0"/>
    <x v="0"/>
    <x v="0"/>
    <x v="0"/>
    <x v="0"/>
    <x v="26"/>
    <x v="3"/>
    <n v="5092452"/>
    <x v="0"/>
    <x v="0"/>
  </r>
  <r>
    <x v="0"/>
    <x v="0"/>
    <x v="0"/>
    <x v="0"/>
    <x v="0"/>
    <x v="0"/>
    <x v="27"/>
    <x v="3"/>
    <n v="6013852"/>
    <x v="0"/>
    <x v="0"/>
  </r>
  <r>
    <x v="0"/>
    <x v="0"/>
    <x v="0"/>
    <x v="0"/>
    <x v="0"/>
    <x v="0"/>
    <x v="28"/>
    <x v="3"/>
    <n v="45404349"/>
    <x v="0"/>
    <x v="0"/>
  </r>
  <r>
    <x v="0"/>
    <x v="0"/>
    <x v="0"/>
    <x v="0"/>
    <x v="0"/>
    <x v="0"/>
    <x v="29"/>
    <x v="3"/>
    <n v="3113948"/>
    <x v="0"/>
    <x v="0"/>
  </r>
  <r>
    <x v="0"/>
    <x v="0"/>
    <x v="0"/>
    <x v="0"/>
    <x v="0"/>
    <x v="0"/>
    <x v="30"/>
    <x v="3"/>
    <n v="115683"/>
    <x v="0"/>
    <x v="0"/>
  </r>
  <r>
    <x v="0"/>
    <x v="0"/>
    <x v="0"/>
    <x v="0"/>
    <x v="0"/>
    <x v="0"/>
    <x v="31"/>
    <x v="3"/>
    <n v="10656"/>
    <x v="0"/>
    <x v="0"/>
  </r>
  <r>
    <x v="0"/>
    <x v="0"/>
    <x v="0"/>
    <x v="0"/>
    <x v="0"/>
    <x v="0"/>
    <x v="2"/>
    <x v="3"/>
    <n v="49468225"/>
    <x v="0"/>
    <x v="0"/>
  </r>
  <r>
    <x v="0"/>
    <x v="0"/>
    <x v="0"/>
    <x v="0"/>
    <x v="0"/>
    <x v="0"/>
    <x v="32"/>
    <x v="4"/>
    <n v="12071792"/>
    <x v="0"/>
    <x v="0"/>
  </r>
  <r>
    <x v="0"/>
    <x v="0"/>
    <x v="0"/>
    <x v="0"/>
    <x v="0"/>
    <x v="0"/>
    <x v="18"/>
    <x v="4"/>
    <n v="2309496"/>
    <x v="0"/>
    <x v="0"/>
  </r>
  <r>
    <x v="0"/>
    <x v="0"/>
    <x v="0"/>
    <x v="0"/>
    <x v="0"/>
    <x v="0"/>
    <x v="37"/>
    <x v="4"/>
    <n v="1006443"/>
    <x v="0"/>
    <x v="0"/>
  </r>
  <r>
    <x v="0"/>
    <x v="0"/>
    <x v="0"/>
    <x v="0"/>
    <x v="0"/>
    <x v="0"/>
    <x v="38"/>
    <x v="4"/>
    <n v="19859569"/>
    <x v="0"/>
    <x v="0"/>
  </r>
  <r>
    <x v="0"/>
    <x v="0"/>
    <x v="0"/>
    <x v="0"/>
    <x v="0"/>
    <x v="0"/>
    <x v="22"/>
    <x v="4"/>
    <n v="253813923"/>
    <x v="0"/>
    <x v="0"/>
  </r>
  <r>
    <x v="0"/>
    <x v="0"/>
    <x v="0"/>
    <x v="0"/>
    <x v="0"/>
    <x v="0"/>
    <x v="24"/>
    <x v="4"/>
    <n v="14207672"/>
    <x v="0"/>
    <x v="0"/>
  </r>
  <r>
    <x v="0"/>
    <x v="0"/>
    <x v="0"/>
    <x v="0"/>
    <x v="0"/>
    <x v="0"/>
    <x v="25"/>
    <x v="4"/>
    <n v="6846763"/>
    <x v="0"/>
    <x v="0"/>
  </r>
  <r>
    <x v="0"/>
    <x v="0"/>
    <x v="0"/>
    <x v="0"/>
    <x v="0"/>
    <x v="0"/>
    <x v="26"/>
    <x v="4"/>
    <n v="3192206"/>
    <x v="0"/>
    <x v="0"/>
  </r>
  <r>
    <x v="0"/>
    <x v="0"/>
    <x v="0"/>
    <x v="0"/>
    <x v="0"/>
    <x v="0"/>
    <x v="27"/>
    <x v="4"/>
    <n v="2665962"/>
    <x v="0"/>
    <x v="0"/>
  </r>
  <r>
    <x v="0"/>
    <x v="0"/>
    <x v="0"/>
    <x v="0"/>
    <x v="0"/>
    <x v="0"/>
    <x v="28"/>
    <x v="4"/>
    <n v="67659732"/>
    <x v="0"/>
    <x v="0"/>
  </r>
  <r>
    <x v="0"/>
    <x v="0"/>
    <x v="0"/>
    <x v="0"/>
    <x v="0"/>
    <x v="0"/>
    <x v="29"/>
    <x v="4"/>
    <n v="9324559"/>
    <x v="0"/>
    <x v="0"/>
  </r>
  <r>
    <x v="0"/>
    <x v="0"/>
    <x v="0"/>
    <x v="0"/>
    <x v="0"/>
    <x v="0"/>
    <x v="30"/>
    <x v="4"/>
    <n v="13363492"/>
    <x v="0"/>
    <x v="0"/>
  </r>
  <r>
    <x v="0"/>
    <x v="0"/>
    <x v="0"/>
    <x v="0"/>
    <x v="0"/>
    <x v="0"/>
    <x v="31"/>
    <x v="4"/>
    <n v="35679041"/>
    <x v="0"/>
    <x v="0"/>
  </r>
  <r>
    <x v="0"/>
    <x v="0"/>
    <x v="0"/>
    <x v="0"/>
    <x v="0"/>
    <x v="0"/>
    <x v="2"/>
    <x v="4"/>
    <n v="6996244"/>
    <x v="0"/>
    <x v="0"/>
  </r>
  <r>
    <x v="0"/>
    <x v="0"/>
    <x v="0"/>
    <x v="0"/>
    <x v="0"/>
    <x v="0"/>
    <x v="13"/>
    <x v="4"/>
    <n v="248881"/>
    <x v="0"/>
    <x v="0"/>
  </r>
  <r>
    <x v="0"/>
    <x v="0"/>
    <x v="0"/>
    <x v="0"/>
    <x v="0"/>
    <x v="0"/>
    <x v="12"/>
    <x v="4"/>
    <n v="335066"/>
    <x v="0"/>
    <x v="0"/>
  </r>
  <r>
    <x v="0"/>
    <x v="0"/>
    <x v="0"/>
    <x v="0"/>
    <x v="0"/>
    <x v="0"/>
    <x v="35"/>
    <x v="4"/>
    <n v="76657192"/>
    <x v="0"/>
    <x v="0"/>
  </r>
  <r>
    <x v="0"/>
    <x v="0"/>
    <x v="0"/>
    <x v="0"/>
    <x v="0"/>
    <x v="0"/>
    <x v="17"/>
    <x v="4"/>
    <n v="14824778"/>
    <x v="0"/>
    <x v="0"/>
  </r>
  <r>
    <x v="0"/>
    <x v="0"/>
    <x v="0"/>
    <x v="0"/>
    <x v="0"/>
    <x v="0"/>
    <x v="0"/>
    <x v="4"/>
    <n v="1041414091"/>
    <x v="0"/>
    <x v="0"/>
  </r>
  <r>
    <x v="0"/>
    <x v="0"/>
    <x v="0"/>
    <x v="0"/>
    <x v="0"/>
    <x v="0"/>
    <x v="1"/>
    <x v="4"/>
    <n v="305948193"/>
    <x v="0"/>
    <x v="0"/>
  </r>
  <r>
    <x v="0"/>
    <x v="0"/>
    <x v="0"/>
    <x v="0"/>
    <x v="0"/>
    <x v="0"/>
    <x v="3"/>
    <x v="4"/>
    <n v="1041414091"/>
    <x v="0"/>
    <x v="0"/>
  </r>
  <r>
    <x v="0"/>
    <x v="0"/>
    <x v="0"/>
    <x v="0"/>
    <x v="0"/>
    <x v="0"/>
    <x v="4"/>
    <x v="4"/>
    <n v="82040122"/>
    <x v="0"/>
    <x v="0"/>
  </r>
  <r>
    <x v="0"/>
    <x v="0"/>
    <x v="0"/>
    <x v="0"/>
    <x v="0"/>
    <x v="0"/>
    <x v="5"/>
    <x v="4"/>
    <n v="4884900"/>
    <x v="0"/>
    <x v="0"/>
  </r>
  <r>
    <x v="0"/>
    <x v="0"/>
    <x v="0"/>
    <x v="0"/>
    <x v="0"/>
    <x v="0"/>
    <x v="6"/>
    <x v="4"/>
    <n v="10956098"/>
    <x v="0"/>
    <x v="0"/>
  </r>
  <r>
    <x v="0"/>
    <x v="0"/>
    <x v="0"/>
    <x v="0"/>
    <x v="0"/>
    <x v="0"/>
    <x v="7"/>
    <x v="4"/>
    <n v="24942093"/>
    <x v="0"/>
    <x v="0"/>
  </r>
  <r>
    <x v="0"/>
    <x v="0"/>
    <x v="0"/>
    <x v="0"/>
    <x v="0"/>
    <x v="0"/>
    <x v="8"/>
    <x v="4"/>
    <n v="4193651"/>
    <x v="0"/>
    <x v="0"/>
  </r>
  <r>
    <x v="0"/>
    <x v="0"/>
    <x v="0"/>
    <x v="0"/>
    <x v="0"/>
    <x v="0"/>
    <x v="9"/>
    <x v="4"/>
    <n v="46954203"/>
    <x v="0"/>
    <x v="0"/>
  </r>
  <r>
    <x v="0"/>
    <x v="0"/>
    <x v="0"/>
    <x v="0"/>
    <x v="0"/>
    <x v="0"/>
    <x v="11"/>
    <x v="4"/>
    <n v="11041525"/>
    <x v="0"/>
    <x v="0"/>
  </r>
  <r>
    <x v="0"/>
    <x v="0"/>
    <x v="0"/>
    <x v="0"/>
    <x v="0"/>
    <x v="0"/>
    <x v="14"/>
    <x v="4"/>
    <n v="8336187"/>
    <x v="0"/>
    <x v="0"/>
  </r>
  <r>
    <x v="0"/>
    <x v="0"/>
    <x v="0"/>
    <x v="0"/>
    <x v="0"/>
    <x v="0"/>
    <x v="16"/>
    <x v="4"/>
    <n v="1054308"/>
    <x v="0"/>
    <x v="0"/>
  </r>
  <r>
    <x v="0"/>
    <x v="0"/>
    <x v="0"/>
    <x v="0"/>
    <x v="0"/>
    <x v="0"/>
    <x v="17"/>
    <x v="5"/>
    <n v="14824778"/>
    <x v="0"/>
    <x v="0"/>
  </r>
  <r>
    <x v="0"/>
    <x v="0"/>
    <x v="0"/>
    <x v="0"/>
    <x v="0"/>
    <x v="0"/>
    <x v="19"/>
    <x v="5"/>
    <n v="3089509"/>
    <x v="0"/>
    <x v="0"/>
  </r>
  <r>
    <x v="0"/>
    <x v="0"/>
    <x v="0"/>
    <x v="0"/>
    <x v="0"/>
    <x v="0"/>
    <x v="20"/>
    <x v="5"/>
    <n v="8121040"/>
    <x v="0"/>
    <x v="0"/>
  </r>
  <r>
    <x v="0"/>
    <x v="0"/>
    <x v="0"/>
    <x v="0"/>
    <x v="0"/>
    <x v="0"/>
    <x v="0"/>
    <x v="5"/>
    <n v="1671482350"/>
    <x v="0"/>
    <x v="0"/>
  </r>
  <r>
    <x v="0"/>
    <x v="0"/>
    <x v="0"/>
    <x v="0"/>
    <x v="0"/>
    <x v="0"/>
    <x v="1"/>
    <x v="5"/>
    <n v="417854352"/>
    <x v="0"/>
    <x v="0"/>
  </r>
  <r>
    <x v="0"/>
    <x v="0"/>
    <x v="0"/>
    <x v="0"/>
    <x v="0"/>
    <x v="0"/>
    <x v="3"/>
    <x v="5"/>
    <n v="1671482350"/>
    <x v="0"/>
    <x v="0"/>
  </r>
  <r>
    <x v="0"/>
    <x v="0"/>
    <x v="0"/>
    <x v="0"/>
    <x v="0"/>
    <x v="0"/>
    <x v="21"/>
    <x v="5"/>
    <n v="5783369"/>
    <x v="0"/>
    <x v="0"/>
  </r>
  <r>
    <x v="0"/>
    <x v="0"/>
    <x v="0"/>
    <x v="0"/>
    <x v="0"/>
    <x v="0"/>
    <x v="4"/>
    <x v="5"/>
    <n v="179268505"/>
    <x v="0"/>
    <x v="0"/>
  </r>
  <r>
    <x v="0"/>
    <x v="0"/>
    <x v="0"/>
    <x v="0"/>
    <x v="0"/>
    <x v="0"/>
    <x v="5"/>
    <x v="5"/>
    <n v="14937887"/>
    <x v="0"/>
    <x v="0"/>
  </r>
  <r>
    <x v="0"/>
    <x v="0"/>
    <x v="0"/>
    <x v="0"/>
    <x v="0"/>
    <x v="0"/>
    <x v="6"/>
    <x v="5"/>
    <n v="16442892"/>
    <x v="0"/>
    <x v="0"/>
  </r>
  <r>
    <x v="0"/>
    <x v="0"/>
    <x v="0"/>
    <x v="0"/>
    <x v="0"/>
    <x v="0"/>
    <x v="7"/>
    <x v="5"/>
    <n v="40859294"/>
    <x v="0"/>
    <x v="0"/>
  </r>
  <r>
    <x v="0"/>
    <x v="0"/>
    <x v="0"/>
    <x v="0"/>
    <x v="0"/>
    <x v="0"/>
    <x v="8"/>
    <x v="5"/>
    <n v="11444177"/>
    <x v="0"/>
    <x v="0"/>
  </r>
  <r>
    <x v="0"/>
    <x v="0"/>
    <x v="0"/>
    <x v="0"/>
    <x v="0"/>
    <x v="0"/>
    <x v="23"/>
    <x v="5"/>
    <n v="2691054"/>
    <x v="0"/>
    <x v="0"/>
  </r>
  <r>
    <x v="0"/>
    <x v="0"/>
    <x v="0"/>
    <x v="0"/>
    <x v="0"/>
    <x v="0"/>
    <x v="9"/>
    <x v="5"/>
    <n v="46954930"/>
    <x v="0"/>
    <x v="0"/>
  </r>
  <r>
    <x v="0"/>
    <x v="0"/>
    <x v="0"/>
    <x v="0"/>
    <x v="0"/>
    <x v="0"/>
    <x v="11"/>
    <x v="5"/>
    <n v="11706172"/>
    <x v="0"/>
    <x v="0"/>
  </r>
  <r>
    <x v="0"/>
    <x v="0"/>
    <x v="0"/>
    <x v="0"/>
    <x v="0"/>
    <x v="0"/>
    <x v="16"/>
    <x v="5"/>
    <n v="1054323"/>
    <x v="0"/>
    <x v="0"/>
  </r>
  <r>
    <x v="0"/>
    <x v="0"/>
    <x v="0"/>
    <x v="0"/>
    <x v="0"/>
    <x v="0"/>
    <x v="14"/>
    <x v="5"/>
    <n v="8360506"/>
    <x v="0"/>
    <x v="0"/>
  </r>
  <r>
    <x v="0"/>
    <x v="0"/>
    <x v="0"/>
    <x v="0"/>
    <x v="0"/>
    <x v="0"/>
    <x v="32"/>
    <x v="5"/>
    <n v="12071792"/>
    <x v="0"/>
    <x v="0"/>
  </r>
  <r>
    <x v="0"/>
    <x v="0"/>
    <x v="0"/>
    <x v="0"/>
    <x v="0"/>
    <x v="0"/>
    <x v="34"/>
    <x v="5"/>
    <n v="2663389"/>
    <x v="0"/>
    <x v="0"/>
  </r>
  <r>
    <x v="0"/>
    <x v="0"/>
    <x v="0"/>
    <x v="0"/>
    <x v="0"/>
    <x v="0"/>
    <x v="18"/>
    <x v="5"/>
    <n v="3299829"/>
    <x v="0"/>
    <x v="0"/>
  </r>
  <r>
    <x v="0"/>
    <x v="0"/>
    <x v="0"/>
    <x v="0"/>
    <x v="0"/>
    <x v="0"/>
    <x v="36"/>
    <x v="5"/>
    <n v="2370355"/>
    <x v="0"/>
    <x v="0"/>
  </r>
  <r>
    <x v="0"/>
    <x v="0"/>
    <x v="0"/>
    <x v="0"/>
    <x v="0"/>
    <x v="0"/>
    <x v="37"/>
    <x v="5"/>
    <n v="1006443"/>
    <x v="0"/>
    <x v="0"/>
  </r>
  <r>
    <x v="0"/>
    <x v="0"/>
    <x v="0"/>
    <x v="0"/>
    <x v="0"/>
    <x v="0"/>
    <x v="38"/>
    <x v="5"/>
    <n v="19859569"/>
    <x v="0"/>
    <x v="0"/>
  </r>
  <r>
    <x v="0"/>
    <x v="0"/>
    <x v="0"/>
    <x v="0"/>
    <x v="0"/>
    <x v="0"/>
    <x v="39"/>
    <x v="5"/>
    <n v="1317678"/>
    <x v="0"/>
    <x v="0"/>
  </r>
  <r>
    <x v="0"/>
    <x v="0"/>
    <x v="0"/>
    <x v="0"/>
    <x v="0"/>
    <x v="0"/>
    <x v="40"/>
    <x v="5"/>
    <n v="5003997"/>
    <x v="0"/>
    <x v="0"/>
  </r>
  <r>
    <x v="0"/>
    <x v="0"/>
    <x v="0"/>
    <x v="0"/>
    <x v="0"/>
    <x v="0"/>
    <x v="25"/>
    <x v="5"/>
    <n v="16085189"/>
    <x v="0"/>
    <x v="0"/>
  </r>
  <r>
    <x v="0"/>
    <x v="0"/>
    <x v="0"/>
    <x v="0"/>
    <x v="0"/>
    <x v="0"/>
    <x v="22"/>
    <x v="5"/>
    <n v="374634808"/>
    <x v="0"/>
    <x v="0"/>
  </r>
  <r>
    <x v="0"/>
    <x v="0"/>
    <x v="0"/>
    <x v="0"/>
    <x v="0"/>
    <x v="0"/>
    <x v="24"/>
    <x v="5"/>
    <n v="24256678"/>
    <x v="0"/>
    <x v="0"/>
  </r>
  <r>
    <x v="0"/>
    <x v="0"/>
    <x v="0"/>
    <x v="0"/>
    <x v="0"/>
    <x v="0"/>
    <x v="26"/>
    <x v="5"/>
    <n v="8284658"/>
    <x v="0"/>
    <x v="0"/>
  </r>
  <r>
    <x v="0"/>
    <x v="0"/>
    <x v="0"/>
    <x v="0"/>
    <x v="0"/>
    <x v="0"/>
    <x v="27"/>
    <x v="5"/>
    <n v="8679814"/>
    <x v="0"/>
    <x v="0"/>
  </r>
  <r>
    <x v="0"/>
    <x v="0"/>
    <x v="0"/>
    <x v="0"/>
    <x v="0"/>
    <x v="0"/>
    <x v="28"/>
    <x v="5"/>
    <n v="113064081"/>
    <x v="0"/>
    <x v="0"/>
  </r>
  <r>
    <x v="0"/>
    <x v="0"/>
    <x v="0"/>
    <x v="0"/>
    <x v="0"/>
    <x v="0"/>
    <x v="29"/>
    <x v="5"/>
    <n v="12438507"/>
    <x v="0"/>
    <x v="0"/>
  </r>
  <r>
    <x v="0"/>
    <x v="0"/>
    <x v="0"/>
    <x v="0"/>
    <x v="0"/>
    <x v="0"/>
    <x v="30"/>
    <x v="5"/>
    <n v="13479175"/>
    <x v="0"/>
    <x v="0"/>
  </r>
  <r>
    <x v="0"/>
    <x v="0"/>
    <x v="0"/>
    <x v="0"/>
    <x v="0"/>
    <x v="0"/>
    <x v="31"/>
    <x v="5"/>
    <n v="35689697"/>
    <x v="0"/>
    <x v="0"/>
  </r>
  <r>
    <x v="0"/>
    <x v="0"/>
    <x v="0"/>
    <x v="0"/>
    <x v="0"/>
    <x v="0"/>
    <x v="2"/>
    <x v="5"/>
    <n v="56464469"/>
    <x v="0"/>
    <x v="0"/>
  </r>
  <r>
    <x v="0"/>
    <x v="0"/>
    <x v="0"/>
    <x v="0"/>
    <x v="0"/>
    <x v="0"/>
    <x v="13"/>
    <x v="5"/>
    <n v="248881"/>
    <x v="0"/>
    <x v="0"/>
  </r>
  <r>
    <x v="0"/>
    <x v="0"/>
    <x v="0"/>
    <x v="0"/>
    <x v="0"/>
    <x v="0"/>
    <x v="10"/>
    <x v="5"/>
    <n v="12099349"/>
    <x v="0"/>
    <x v="0"/>
  </r>
  <r>
    <x v="0"/>
    <x v="0"/>
    <x v="0"/>
    <x v="0"/>
    <x v="0"/>
    <x v="0"/>
    <x v="12"/>
    <x v="5"/>
    <n v="335066"/>
    <x v="0"/>
    <x v="0"/>
  </r>
  <r>
    <x v="0"/>
    <x v="0"/>
    <x v="0"/>
    <x v="0"/>
    <x v="0"/>
    <x v="0"/>
    <x v="35"/>
    <x v="5"/>
    <n v="97500284"/>
    <x v="0"/>
    <x v="0"/>
  </r>
  <r>
    <x v="0"/>
    <x v="0"/>
    <x v="0"/>
    <x v="0"/>
    <x v="0"/>
    <x v="0"/>
    <x v="15"/>
    <x v="5"/>
    <n v="67235854"/>
    <x v="0"/>
    <x v="0"/>
  </r>
  <r>
    <x v="0"/>
    <x v="0"/>
    <x v="0"/>
    <x v="0"/>
    <x v="0"/>
    <x v="0"/>
    <x v="37"/>
    <x v="6"/>
    <n v="0.75336999999999998"/>
    <x v="0"/>
    <x v="0"/>
  </r>
  <r>
    <x v="0"/>
    <x v="0"/>
    <x v="0"/>
    <x v="0"/>
    <x v="0"/>
    <x v="0"/>
    <x v="25"/>
    <x v="6"/>
    <n v="0.26761299999999999"/>
    <x v="0"/>
    <x v="0"/>
  </r>
  <r>
    <x v="0"/>
    <x v="0"/>
    <x v="0"/>
    <x v="0"/>
    <x v="0"/>
    <x v="0"/>
    <x v="22"/>
    <x v="6"/>
    <n v="0.14032900000000001"/>
    <x v="0"/>
    <x v="0"/>
  </r>
  <r>
    <x v="0"/>
    <x v="0"/>
    <x v="0"/>
    <x v="0"/>
    <x v="0"/>
    <x v="0"/>
    <x v="24"/>
    <x v="6"/>
    <n v="0.43449599999999999"/>
    <x v="0"/>
    <x v="0"/>
  </r>
  <r>
    <x v="0"/>
    <x v="0"/>
    <x v="0"/>
    <x v="0"/>
    <x v="0"/>
    <x v="0"/>
    <x v="2"/>
    <x v="6"/>
    <n v="0.23447100000000001"/>
    <x v="0"/>
    <x v="0"/>
  </r>
  <r>
    <x v="0"/>
    <x v="0"/>
    <x v="0"/>
    <x v="0"/>
    <x v="0"/>
    <x v="0"/>
    <x v="26"/>
    <x v="6"/>
    <n v="0.54692799999999997"/>
    <x v="0"/>
    <x v="0"/>
  </r>
  <r>
    <x v="0"/>
    <x v="0"/>
    <x v="0"/>
    <x v="0"/>
    <x v="0"/>
    <x v="0"/>
    <x v="27"/>
    <x v="6"/>
    <n v="0.68047899999999995"/>
    <x v="0"/>
    <x v="0"/>
  </r>
  <r>
    <x v="0"/>
    <x v="0"/>
    <x v="0"/>
    <x v="0"/>
    <x v="0"/>
    <x v="0"/>
    <x v="28"/>
    <x v="6"/>
    <n v="0.90275000000000005"/>
    <x v="0"/>
    <x v="0"/>
  </r>
  <r>
    <x v="0"/>
    <x v="0"/>
    <x v="0"/>
    <x v="0"/>
    <x v="0"/>
    <x v="0"/>
    <x v="29"/>
    <x v="6"/>
    <n v="0.80185499999999998"/>
    <x v="0"/>
    <x v="0"/>
  </r>
  <r>
    <x v="0"/>
    <x v="0"/>
    <x v="0"/>
    <x v="0"/>
    <x v="0"/>
    <x v="0"/>
    <x v="30"/>
    <x v="6"/>
    <n v="0.96957300000000002"/>
    <x v="0"/>
    <x v="0"/>
  </r>
  <r>
    <x v="0"/>
    <x v="0"/>
    <x v="0"/>
    <x v="0"/>
    <x v="0"/>
    <x v="0"/>
    <x v="31"/>
    <x v="6"/>
    <n v="1.266694"/>
    <x v="0"/>
    <x v="0"/>
  </r>
  <r>
    <x v="0"/>
    <x v="0"/>
    <x v="0"/>
    <x v="0"/>
    <x v="0"/>
    <x v="0"/>
    <x v="13"/>
    <x v="6"/>
    <n v="25.930171000000001"/>
    <x v="0"/>
    <x v="0"/>
  </r>
  <r>
    <x v="0"/>
    <x v="0"/>
    <x v="0"/>
    <x v="0"/>
    <x v="0"/>
    <x v="0"/>
    <x v="12"/>
    <x v="6"/>
    <n v="0.241006"/>
    <x v="0"/>
    <x v="0"/>
  </r>
  <r>
    <x v="0"/>
    <x v="0"/>
    <x v="0"/>
    <x v="0"/>
    <x v="0"/>
    <x v="0"/>
    <x v="35"/>
    <x v="6"/>
    <n v="0.77332800000000002"/>
    <x v="0"/>
    <x v="0"/>
  </r>
  <r>
    <x v="0"/>
    <x v="0"/>
    <x v="0"/>
    <x v="0"/>
    <x v="0"/>
    <x v="0"/>
    <x v="17"/>
    <x v="6"/>
    <n v="1.8972819999999999"/>
    <x v="0"/>
    <x v="0"/>
  </r>
  <r>
    <x v="0"/>
    <x v="0"/>
    <x v="0"/>
    <x v="0"/>
    <x v="0"/>
    <x v="0"/>
    <x v="1"/>
    <x v="6"/>
    <n v="0.15915299999999999"/>
    <x v="0"/>
    <x v="0"/>
  </r>
  <r>
    <x v="0"/>
    <x v="0"/>
    <x v="0"/>
    <x v="0"/>
    <x v="0"/>
    <x v="0"/>
    <x v="4"/>
    <x v="6"/>
    <n v="0.32385399999999998"/>
    <x v="0"/>
    <x v="0"/>
  </r>
  <r>
    <x v="0"/>
    <x v="0"/>
    <x v="0"/>
    <x v="0"/>
    <x v="0"/>
    <x v="0"/>
    <x v="5"/>
    <x v="6"/>
    <n v="1.240308"/>
    <x v="0"/>
    <x v="0"/>
  </r>
  <r>
    <x v="0"/>
    <x v="0"/>
    <x v="0"/>
    <x v="0"/>
    <x v="0"/>
    <x v="0"/>
    <x v="6"/>
    <x v="6"/>
    <n v="0.58950800000000003"/>
    <x v="0"/>
    <x v="0"/>
  </r>
  <r>
    <x v="0"/>
    <x v="0"/>
    <x v="0"/>
    <x v="0"/>
    <x v="0"/>
    <x v="0"/>
    <x v="7"/>
    <x v="6"/>
    <n v="0.31908999999999998"/>
    <x v="0"/>
    <x v="0"/>
  </r>
  <r>
    <x v="0"/>
    <x v="0"/>
    <x v="0"/>
    <x v="0"/>
    <x v="0"/>
    <x v="0"/>
    <x v="8"/>
    <x v="6"/>
    <n v="0.68898300000000001"/>
    <x v="0"/>
    <x v="0"/>
  </r>
  <r>
    <x v="0"/>
    <x v="0"/>
    <x v="0"/>
    <x v="0"/>
    <x v="0"/>
    <x v="0"/>
    <x v="9"/>
    <x v="6"/>
    <n v="1.3265359999999999"/>
    <x v="0"/>
    <x v="0"/>
  </r>
  <r>
    <x v="0"/>
    <x v="0"/>
    <x v="0"/>
    <x v="0"/>
    <x v="0"/>
    <x v="0"/>
    <x v="11"/>
    <x v="6"/>
    <n v="1.103864"/>
    <x v="0"/>
    <x v="0"/>
  </r>
  <r>
    <x v="0"/>
    <x v="0"/>
    <x v="0"/>
    <x v="0"/>
    <x v="0"/>
    <x v="0"/>
    <x v="16"/>
    <x v="6"/>
    <n v="7.565048"/>
    <x v="0"/>
    <x v="0"/>
  </r>
  <r>
    <x v="0"/>
    <x v="0"/>
    <x v="0"/>
    <x v="0"/>
    <x v="0"/>
    <x v="0"/>
    <x v="14"/>
    <x v="6"/>
    <n v="1.5201880000000001"/>
    <x v="0"/>
    <x v="0"/>
  </r>
  <r>
    <x v="0"/>
    <x v="0"/>
    <x v="0"/>
    <x v="0"/>
    <x v="0"/>
    <x v="0"/>
    <x v="32"/>
    <x v="6"/>
    <n v="4.3722659999999998"/>
    <x v="0"/>
    <x v="0"/>
  </r>
  <r>
    <x v="0"/>
    <x v="0"/>
    <x v="0"/>
    <x v="0"/>
    <x v="0"/>
    <x v="0"/>
    <x v="18"/>
    <x v="6"/>
    <n v="1.7772680000000001"/>
    <x v="0"/>
    <x v="0"/>
  </r>
  <r>
    <x v="0"/>
    <x v="0"/>
    <x v="0"/>
    <x v="0"/>
    <x v="0"/>
    <x v="0"/>
    <x v="1"/>
    <x v="7"/>
    <n v="0.15915299999999999"/>
    <x v="0"/>
    <x v="0"/>
  </r>
  <r>
    <x v="0"/>
    <x v="0"/>
    <x v="0"/>
    <x v="0"/>
    <x v="0"/>
    <x v="0"/>
    <x v="4"/>
    <x v="7"/>
    <n v="0.32385399999999998"/>
    <x v="0"/>
    <x v="0"/>
  </r>
  <r>
    <x v="0"/>
    <x v="0"/>
    <x v="0"/>
    <x v="0"/>
    <x v="0"/>
    <x v="0"/>
    <x v="5"/>
    <x v="7"/>
    <n v="1.240308"/>
    <x v="0"/>
    <x v="0"/>
  </r>
  <r>
    <x v="0"/>
    <x v="0"/>
    <x v="0"/>
    <x v="0"/>
    <x v="0"/>
    <x v="0"/>
    <x v="6"/>
    <x v="7"/>
    <n v="0.58950800000000003"/>
    <x v="0"/>
    <x v="0"/>
  </r>
  <r>
    <x v="0"/>
    <x v="0"/>
    <x v="0"/>
    <x v="0"/>
    <x v="0"/>
    <x v="0"/>
    <x v="7"/>
    <x v="7"/>
    <n v="0.31908999999999998"/>
    <x v="0"/>
    <x v="0"/>
  </r>
  <r>
    <x v="0"/>
    <x v="0"/>
    <x v="0"/>
    <x v="0"/>
    <x v="0"/>
    <x v="0"/>
    <x v="8"/>
    <x v="7"/>
    <n v="0.68898300000000001"/>
    <x v="0"/>
    <x v="0"/>
  </r>
  <r>
    <x v="0"/>
    <x v="0"/>
    <x v="0"/>
    <x v="0"/>
    <x v="0"/>
    <x v="0"/>
    <x v="9"/>
    <x v="7"/>
    <n v="1.3265359999999999"/>
    <x v="0"/>
    <x v="0"/>
  </r>
  <r>
    <x v="0"/>
    <x v="0"/>
    <x v="0"/>
    <x v="0"/>
    <x v="0"/>
    <x v="0"/>
    <x v="11"/>
    <x v="7"/>
    <n v="1.103864"/>
    <x v="0"/>
    <x v="0"/>
  </r>
  <r>
    <x v="0"/>
    <x v="0"/>
    <x v="0"/>
    <x v="0"/>
    <x v="0"/>
    <x v="0"/>
    <x v="16"/>
    <x v="7"/>
    <n v="7.565048"/>
    <x v="0"/>
    <x v="0"/>
  </r>
  <r>
    <x v="0"/>
    <x v="0"/>
    <x v="0"/>
    <x v="0"/>
    <x v="0"/>
    <x v="0"/>
    <x v="14"/>
    <x v="7"/>
    <n v="1.5201880000000001"/>
    <x v="0"/>
    <x v="0"/>
  </r>
  <r>
    <x v="0"/>
    <x v="0"/>
    <x v="0"/>
    <x v="0"/>
    <x v="0"/>
    <x v="0"/>
    <x v="32"/>
    <x v="7"/>
    <n v="4.3722659999999998"/>
    <x v="0"/>
    <x v="0"/>
  </r>
  <r>
    <x v="0"/>
    <x v="0"/>
    <x v="0"/>
    <x v="0"/>
    <x v="0"/>
    <x v="0"/>
    <x v="18"/>
    <x v="7"/>
    <n v="1.7772680000000001"/>
    <x v="0"/>
    <x v="0"/>
  </r>
  <r>
    <x v="0"/>
    <x v="0"/>
    <x v="0"/>
    <x v="0"/>
    <x v="0"/>
    <x v="0"/>
    <x v="37"/>
    <x v="7"/>
    <n v="0.75336999999999998"/>
    <x v="0"/>
    <x v="0"/>
  </r>
  <r>
    <x v="0"/>
    <x v="0"/>
    <x v="0"/>
    <x v="0"/>
    <x v="0"/>
    <x v="0"/>
    <x v="25"/>
    <x v="7"/>
    <n v="0.26761299999999999"/>
    <x v="0"/>
    <x v="0"/>
  </r>
  <r>
    <x v="0"/>
    <x v="0"/>
    <x v="0"/>
    <x v="0"/>
    <x v="0"/>
    <x v="0"/>
    <x v="22"/>
    <x v="7"/>
    <n v="0.14032900000000001"/>
    <x v="0"/>
    <x v="0"/>
  </r>
  <r>
    <x v="0"/>
    <x v="0"/>
    <x v="0"/>
    <x v="0"/>
    <x v="0"/>
    <x v="0"/>
    <x v="24"/>
    <x v="7"/>
    <n v="0.43449599999999999"/>
    <x v="0"/>
    <x v="0"/>
  </r>
  <r>
    <x v="0"/>
    <x v="0"/>
    <x v="0"/>
    <x v="0"/>
    <x v="0"/>
    <x v="0"/>
    <x v="2"/>
    <x v="7"/>
    <n v="0.23447100000000001"/>
    <x v="0"/>
    <x v="0"/>
  </r>
  <r>
    <x v="0"/>
    <x v="0"/>
    <x v="0"/>
    <x v="0"/>
    <x v="0"/>
    <x v="0"/>
    <x v="26"/>
    <x v="7"/>
    <n v="0.54692799999999997"/>
    <x v="0"/>
    <x v="0"/>
  </r>
  <r>
    <x v="0"/>
    <x v="0"/>
    <x v="0"/>
    <x v="0"/>
    <x v="0"/>
    <x v="0"/>
    <x v="27"/>
    <x v="7"/>
    <n v="0.68047899999999995"/>
    <x v="0"/>
    <x v="0"/>
  </r>
  <r>
    <x v="0"/>
    <x v="0"/>
    <x v="0"/>
    <x v="0"/>
    <x v="0"/>
    <x v="0"/>
    <x v="28"/>
    <x v="7"/>
    <n v="0.90275000000000005"/>
    <x v="0"/>
    <x v="0"/>
  </r>
  <r>
    <x v="0"/>
    <x v="0"/>
    <x v="0"/>
    <x v="0"/>
    <x v="0"/>
    <x v="0"/>
    <x v="29"/>
    <x v="7"/>
    <n v="0.80185499999999998"/>
    <x v="0"/>
    <x v="0"/>
  </r>
  <r>
    <x v="0"/>
    <x v="0"/>
    <x v="0"/>
    <x v="0"/>
    <x v="0"/>
    <x v="0"/>
    <x v="30"/>
    <x v="7"/>
    <n v="0.96957300000000002"/>
    <x v="0"/>
    <x v="0"/>
  </r>
  <r>
    <x v="0"/>
    <x v="0"/>
    <x v="0"/>
    <x v="0"/>
    <x v="0"/>
    <x v="0"/>
    <x v="31"/>
    <x v="7"/>
    <n v="1.266694"/>
    <x v="0"/>
    <x v="0"/>
  </r>
  <r>
    <x v="0"/>
    <x v="0"/>
    <x v="0"/>
    <x v="0"/>
    <x v="0"/>
    <x v="0"/>
    <x v="13"/>
    <x v="7"/>
    <n v="25.930171000000001"/>
    <x v="0"/>
    <x v="0"/>
  </r>
  <r>
    <x v="0"/>
    <x v="0"/>
    <x v="0"/>
    <x v="0"/>
    <x v="0"/>
    <x v="0"/>
    <x v="12"/>
    <x v="7"/>
    <n v="0.241006"/>
    <x v="0"/>
    <x v="0"/>
  </r>
  <r>
    <x v="0"/>
    <x v="0"/>
    <x v="0"/>
    <x v="0"/>
    <x v="0"/>
    <x v="0"/>
    <x v="35"/>
    <x v="7"/>
    <n v="0.77332800000000002"/>
    <x v="0"/>
    <x v="0"/>
  </r>
  <r>
    <x v="0"/>
    <x v="0"/>
    <x v="0"/>
    <x v="0"/>
    <x v="0"/>
    <x v="0"/>
    <x v="17"/>
    <x v="7"/>
    <n v="1.8972819999999999"/>
    <x v="0"/>
    <x v="0"/>
  </r>
  <r>
    <x v="0"/>
    <x v="0"/>
    <x v="0"/>
    <x v="0"/>
    <x v="0"/>
    <x v="1"/>
    <x v="21"/>
    <x v="0"/>
    <n v="8595567"/>
    <x v="0"/>
    <x v="0"/>
  </r>
  <r>
    <x v="0"/>
    <x v="0"/>
    <x v="0"/>
    <x v="0"/>
    <x v="0"/>
    <x v="1"/>
    <x v="1"/>
    <x v="0"/>
    <n v="66502705"/>
    <x v="0"/>
    <x v="0"/>
  </r>
  <r>
    <x v="0"/>
    <x v="0"/>
    <x v="0"/>
    <x v="0"/>
    <x v="0"/>
    <x v="1"/>
    <x v="13"/>
    <x v="0"/>
    <n v="6453527"/>
    <x v="0"/>
    <x v="0"/>
  </r>
  <r>
    <x v="0"/>
    <x v="0"/>
    <x v="0"/>
    <x v="0"/>
    <x v="0"/>
    <x v="1"/>
    <x v="11"/>
    <x v="0"/>
    <n v="12922020"/>
    <x v="0"/>
    <x v="0"/>
  </r>
  <r>
    <x v="0"/>
    <x v="0"/>
    <x v="0"/>
    <x v="0"/>
    <x v="0"/>
    <x v="1"/>
    <x v="23"/>
    <x v="0"/>
    <n v="4725980"/>
    <x v="0"/>
    <x v="0"/>
  </r>
  <r>
    <x v="0"/>
    <x v="0"/>
    <x v="0"/>
    <x v="0"/>
    <x v="0"/>
    <x v="1"/>
    <x v="27"/>
    <x v="0"/>
    <n v="5906427"/>
    <x v="0"/>
    <x v="0"/>
  </r>
  <r>
    <x v="0"/>
    <x v="0"/>
    <x v="0"/>
    <x v="0"/>
    <x v="0"/>
    <x v="1"/>
    <x v="22"/>
    <x v="0"/>
    <n v="52572046"/>
    <x v="0"/>
    <x v="0"/>
  </r>
  <r>
    <x v="0"/>
    <x v="0"/>
    <x v="0"/>
    <x v="0"/>
    <x v="0"/>
    <x v="1"/>
    <x v="19"/>
    <x v="0"/>
    <n v="5247018"/>
    <x v="0"/>
    <x v="0"/>
  </r>
  <r>
    <x v="0"/>
    <x v="0"/>
    <x v="0"/>
    <x v="0"/>
    <x v="0"/>
    <x v="1"/>
    <x v="4"/>
    <x v="0"/>
    <n v="58056874"/>
    <x v="0"/>
    <x v="0"/>
  </r>
  <r>
    <x v="0"/>
    <x v="0"/>
    <x v="0"/>
    <x v="0"/>
    <x v="0"/>
    <x v="1"/>
    <x v="14"/>
    <x v="0"/>
    <n v="12709541"/>
    <x v="0"/>
    <x v="0"/>
  </r>
  <r>
    <x v="0"/>
    <x v="0"/>
    <x v="0"/>
    <x v="0"/>
    <x v="0"/>
    <x v="1"/>
    <x v="8"/>
    <x v="0"/>
    <n v="7884843"/>
    <x v="0"/>
    <x v="0"/>
  </r>
  <r>
    <x v="0"/>
    <x v="0"/>
    <x v="0"/>
    <x v="0"/>
    <x v="0"/>
    <x v="1"/>
    <x v="37"/>
    <x v="0"/>
    <n v="758224"/>
    <x v="0"/>
    <x v="0"/>
  </r>
  <r>
    <x v="0"/>
    <x v="0"/>
    <x v="0"/>
    <x v="0"/>
    <x v="0"/>
    <x v="1"/>
    <x v="30"/>
    <x v="0"/>
    <n v="13069045"/>
    <x v="0"/>
    <x v="0"/>
  </r>
  <r>
    <x v="0"/>
    <x v="0"/>
    <x v="0"/>
    <x v="0"/>
    <x v="0"/>
    <x v="1"/>
    <x v="20"/>
    <x v="0"/>
    <n v="12408597"/>
    <x v="0"/>
    <x v="0"/>
  </r>
  <r>
    <x v="0"/>
    <x v="0"/>
    <x v="0"/>
    <x v="0"/>
    <x v="0"/>
    <x v="1"/>
    <x v="2"/>
    <x v="0"/>
    <n v="13239296"/>
    <x v="0"/>
    <x v="0"/>
  </r>
  <r>
    <x v="0"/>
    <x v="0"/>
    <x v="0"/>
    <x v="0"/>
    <x v="0"/>
    <x v="1"/>
    <x v="33"/>
    <x v="0"/>
    <n v="28126783"/>
    <x v="0"/>
    <x v="0"/>
  </r>
  <r>
    <x v="0"/>
    <x v="0"/>
    <x v="0"/>
    <x v="0"/>
    <x v="0"/>
    <x v="1"/>
    <x v="24"/>
    <x v="0"/>
    <n v="10539419"/>
    <x v="0"/>
    <x v="0"/>
  </r>
  <r>
    <x v="0"/>
    <x v="0"/>
    <x v="0"/>
    <x v="0"/>
    <x v="0"/>
    <x v="1"/>
    <x v="32"/>
    <x v="0"/>
    <n v="52781087"/>
    <x v="0"/>
    <x v="0"/>
  </r>
  <r>
    <x v="0"/>
    <x v="0"/>
    <x v="0"/>
    <x v="0"/>
    <x v="0"/>
    <x v="1"/>
    <x v="28"/>
    <x v="0"/>
    <n v="102068596"/>
    <x v="0"/>
    <x v="0"/>
  </r>
  <r>
    <x v="0"/>
    <x v="0"/>
    <x v="0"/>
    <x v="0"/>
    <x v="0"/>
    <x v="1"/>
    <x v="38"/>
    <x v="0"/>
    <n v="9688685"/>
    <x v="0"/>
    <x v="0"/>
  </r>
  <r>
    <x v="0"/>
    <x v="0"/>
    <x v="0"/>
    <x v="0"/>
    <x v="0"/>
    <x v="1"/>
    <x v="10"/>
    <x v="0"/>
    <n v="21019078"/>
    <x v="0"/>
    <x v="0"/>
  </r>
  <r>
    <x v="0"/>
    <x v="0"/>
    <x v="0"/>
    <x v="0"/>
    <x v="0"/>
    <x v="1"/>
    <x v="39"/>
    <x v="0"/>
    <n v="3055160"/>
    <x v="0"/>
    <x v="0"/>
  </r>
  <r>
    <x v="0"/>
    <x v="0"/>
    <x v="0"/>
    <x v="0"/>
    <x v="0"/>
    <x v="1"/>
    <x v="12"/>
    <x v="0"/>
    <n v="80753"/>
    <x v="0"/>
    <x v="0"/>
  </r>
  <r>
    <x v="0"/>
    <x v="0"/>
    <x v="0"/>
    <x v="0"/>
    <x v="0"/>
    <x v="1"/>
    <x v="6"/>
    <x v="0"/>
    <n v="9693220"/>
    <x v="0"/>
    <x v="0"/>
  </r>
  <r>
    <x v="0"/>
    <x v="0"/>
    <x v="0"/>
    <x v="0"/>
    <x v="0"/>
    <x v="1"/>
    <x v="5"/>
    <x v="0"/>
    <n v="18527588"/>
    <x v="0"/>
    <x v="0"/>
  </r>
  <r>
    <x v="0"/>
    <x v="0"/>
    <x v="0"/>
    <x v="0"/>
    <x v="0"/>
    <x v="1"/>
    <x v="15"/>
    <x v="0"/>
    <n v="152718606"/>
    <x v="0"/>
    <x v="0"/>
  </r>
  <r>
    <x v="0"/>
    <x v="0"/>
    <x v="0"/>
    <x v="0"/>
    <x v="0"/>
    <x v="1"/>
    <x v="35"/>
    <x v="0"/>
    <n v="75399664"/>
    <x v="0"/>
    <x v="0"/>
  </r>
  <r>
    <x v="0"/>
    <x v="0"/>
    <x v="0"/>
    <x v="0"/>
    <x v="0"/>
    <x v="1"/>
    <x v="9"/>
    <x v="0"/>
    <n v="62287386"/>
    <x v="0"/>
    <x v="0"/>
  </r>
  <r>
    <x v="0"/>
    <x v="0"/>
    <x v="0"/>
    <x v="0"/>
    <x v="0"/>
    <x v="1"/>
    <x v="3"/>
    <x v="0"/>
    <n v="933835519"/>
    <x v="0"/>
    <x v="0"/>
  </r>
  <r>
    <x v="0"/>
    <x v="0"/>
    <x v="0"/>
    <x v="0"/>
    <x v="0"/>
    <x v="1"/>
    <x v="16"/>
    <x v="0"/>
    <n v="7976004"/>
    <x v="0"/>
    <x v="0"/>
  </r>
  <r>
    <x v="0"/>
    <x v="0"/>
    <x v="0"/>
    <x v="0"/>
    <x v="0"/>
    <x v="1"/>
    <x v="40"/>
    <x v="0"/>
    <n v="7388336"/>
    <x v="0"/>
    <x v="0"/>
  </r>
  <r>
    <x v="0"/>
    <x v="0"/>
    <x v="0"/>
    <x v="0"/>
    <x v="0"/>
    <x v="1"/>
    <x v="34"/>
    <x v="0"/>
    <n v="4472883"/>
    <x v="0"/>
    <x v="0"/>
  </r>
  <r>
    <x v="0"/>
    <x v="0"/>
    <x v="0"/>
    <x v="0"/>
    <x v="0"/>
    <x v="1"/>
    <x v="26"/>
    <x v="0"/>
    <n v="4531115"/>
    <x v="0"/>
    <x v="0"/>
  </r>
  <r>
    <x v="0"/>
    <x v="0"/>
    <x v="0"/>
    <x v="0"/>
    <x v="0"/>
    <x v="1"/>
    <x v="25"/>
    <x v="0"/>
    <n v="4304605"/>
    <x v="0"/>
    <x v="0"/>
  </r>
  <r>
    <x v="0"/>
    <x v="0"/>
    <x v="0"/>
    <x v="0"/>
    <x v="0"/>
    <x v="1"/>
    <x v="29"/>
    <x v="0"/>
    <n v="9973881"/>
    <x v="0"/>
    <x v="0"/>
  </r>
  <r>
    <x v="0"/>
    <x v="0"/>
    <x v="0"/>
    <x v="0"/>
    <x v="0"/>
    <x v="1"/>
    <x v="31"/>
    <x v="0"/>
    <n v="45207932"/>
    <x v="0"/>
    <x v="0"/>
  </r>
  <r>
    <x v="0"/>
    <x v="0"/>
    <x v="0"/>
    <x v="0"/>
    <x v="0"/>
    <x v="1"/>
    <x v="36"/>
    <x v="0"/>
    <n v="4040561"/>
    <x v="0"/>
    <x v="0"/>
  </r>
  <r>
    <x v="0"/>
    <x v="0"/>
    <x v="0"/>
    <x v="0"/>
    <x v="0"/>
    <x v="1"/>
    <x v="7"/>
    <x v="0"/>
    <n v="13037788"/>
    <x v="0"/>
    <x v="0"/>
  </r>
  <r>
    <x v="0"/>
    <x v="0"/>
    <x v="0"/>
    <x v="0"/>
    <x v="0"/>
    <x v="1"/>
    <x v="6"/>
    <x v="1"/>
    <n v="9693220"/>
    <x v="0"/>
    <x v="0"/>
  </r>
  <r>
    <x v="0"/>
    <x v="0"/>
    <x v="0"/>
    <x v="0"/>
    <x v="0"/>
    <x v="1"/>
    <x v="5"/>
    <x v="1"/>
    <n v="18527588"/>
    <x v="0"/>
    <x v="0"/>
  </r>
  <r>
    <x v="0"/>
    <x v="0"/>
    <x v="0"/>
    <x v="0"/>
    <x v="0"/>
    <x v="1"/>
    <x v="15"/>
    <x v="1"/>
    <n v="152718606"/>
    <x v="0"/>
    <x v="0"/>
  </r>
  <r>
    <x v="0"/>
    <x v="0"/>
    <x v="0"/>
    <x v="0"/>
    <x v="0"/>
    <x v="1"/>
    <x v="35"/>
    <x v="1"/>
    <n v="75399664"/>
    <x v="0"/>
    <x v="0"/>
  </r>
  <r>
    <x v="0"/>
    <x v="0"/>
    <x v="0"/>
    <x v="0"/>
    <x v="0"/>
    <x v="1"/>
    <x v="9"/>
    <x v="1"/>
    <n v="62287386"/>
    <x v="0"/>
    <x v="0"/>
  </r>
  <r>
    <x v="0"/>
    <x v="0"/>
    <x v="0"/>
    <x v="0"/>
    <x v="0"/>
    <x v="1"/>
    <x v="3"/>
    <x v="1"/>
    <n v="933835519"/>
    <x v="0"/>
    <x v="0"/>
  </r>
  <r>
    <x v="0"/>
    <x v="0"/>
    <x v="0"/>
    <x v="0"/>
    <x v="0"/>
    <x v="1"/>
    <x v="16"/>
    <x v="1"/>
    <n v="7976004"/>
    <x v="0"/>
    <x v="0"/>
  </r>
  <r>
    <x v="0"/>
    <x v="0"/>
    <x v="0"/>
    <x v="0"/>
    <x v="0"/>
    <x v="1"/>
    <x v="40"/>
    <x v="1"/>
    <n v="7388336"/>
    <x v="0"/>
    <x v="0"/>
  </r>
  <r>
    <x v="0"/>
    <x v="0"/>
    <x v="0"/>
    <x v="0"/>
    <x v="0"/>
    <x v="1"/>
    <x v="34"/>
    <x v="1"/>
    <n v="4472883"/>
    <x v="0"/>
    <x v="0"/>
  </r>
  <r>
    <x v="0"/>
    <x v="0"/>
    <x v="0"/>
    <x v="0"/>
    <x v="0"/>
    <x v="1"/>
    <x v="26"/>
    <x v="1"/>
    <n v="4531115"/>
    <x v="0"/>
    <x v="0"/>
  </r>
  <r>
    <x v="0"/>
    <x v="0"/>
    <x v="0"/>
    <x v="0"/>
    <x v="0"/>
    <x v="1"/>
    <x v="25"/>
    <x v="1"/>
    <n v="4304605"/>
    <x v="0"/>
    <x v="0"/>
  </r>
  <r>
    <x v="0"/>
    <x v="0"/>
    <x v="0"/>
    <x v="0"/>
    <x v="0"/>
    <x v="1"/>
    <x v="29"/>
    <x v="1"/>
    <n v="9973881"/>
    <x v="0"/>
    <x v="0"/>
  </r>
  <r>
    <x v="0"/>
    <x v="0"/>
    <x v="0"/>
    <x v="0"/>
    <x v="0"/>
    <x v="1"/>
    <x v="31"/>
    <x v="1"/>
    <n v="45207932"/>
    <x v="0"/>
    <x v="0"/>
  </r>
  <r>
    <x v="0"/>
    <x v="0"/>
    <x v="0"/>
    <x v="0"/>
    <x v="0"/>
    <x v="1"/>
    <x v="36"/>
    <x v="1"/>
    <n v="4040561"/>
    <x v="0"/>
    <x v="0"/>
  </r>
  <r>
    <x v="0"/>
    <x v="0"/>
    <x v="0"/>
    <x v="0"/>
    <x v="0"/>
    <x v="1"/>
    <x v="7"/>
    <x v="1"/>
    <n v="13037788"/>
    <x v="0"/>
    <x v="0"/>
  </r>
  <r>
    <x v="0"/>
    <x v="0"/>
    <x v="0"/>
    <x v="0"/>
    <x v="0"/>
    <x v="1"/>
    <x v="21"/>
    <x v="1"/>
    <n v="8595567"/>
    <x v="0"/>
    <x v="0"/>
  </r>
  <r>
    <x v="0"/>
    <x v="0"/>
    <x v="0"/>
    <x v="0"/>
    <x v="0"/>
    <x v="1"/>
    <x v="1"/>
    <x v="1"/>
    <n v="66502705"/>
    <x v="0"/>
    <x v="0"/>
  </r>
  <r>
    <x v="0"/>
    <x v="0"/>
    <x v="0"/>
    <x v="0"/>
    <x v="0"/>
    <x v="1"/>
    <x v="13"/>
    <x v="1"/>
    <n v="6453527"/>
    <x v="0"/>
    <x v="0"/>
  </r>
  <r>
    <x v="0"/>
    <x v="0"/>
    <x v="0"/>
    <x v="0"/>
    <x v="0"/>
    <x v="1"/>
    <x v="18"/>
    <x v="1"/>
    <n v="5864679"/>
    <x v="0"/>
    <x v="0"/>
  </r>
  <r>
    <x v="0"/>
    <x v="0"/>
    <x v="0"/>
    <x v="0"/>
    <x v="0"/>
    <x v="1"/>
    <x v="11"/>
    <x v="1"/>
    <n v="12922020"/>
    <x v="0"/>
    <x v="0"/>
  </r>
  <r>
    <x v="0"/>
    <x v="0"/>
    <x v="0"/>
    <x v="0"/>
    <x v="0"/>
    <x v="1"/>
    <x v="23"/>
    <x v="1"/>
    <n v="4725980"/>
    <x v="0"/>
    <x v="0"/>
  </r>
  <r>
    <x v="0"/>
    <x v="0"/>
    <x v="0"/>
    <x v="0"/>
    <x v="0"/>
    <x v="1"/>
    <x v="27"/>
    <x v="1"/>
    <n v="5906427"/>
    <x v="0"/>
    <x v="0"/>
  </r>
  <r>
    <x v="0"/>
    <x v="0"/>
    <x v="0"/>
    <x v="0"/>
    <x v="0"/>
    <x v="1"/>
    <x v="22"/>
    <x v="1"/>
    <n v="52572046"/>
    <x v="0"/>
    <x v="0"/>
  </r>
  <r>
    <x v="0"/>
    <x v="0"/>
    <x v="0"/>
    <x v="0"/>
    <x v="0"/>
    <x v="1"/>
    <x v="19"/>
    <x v="1"/>
    <n v="5247018"/>
    <x v="0"/>
    <x v="0"/>
  </r>
  <r>
    <x v="0"/>
    <x v="0"/>
    <x v="0"/>
    <x v="0"/>
    <x v="0"/>
    <x v="1"/>
    <x v="4"/>
    <x v="1"/>
    <n v="58056874"/>
    <x v="0"/>
    <x v="0"/>
  </r>
  <r>
    <x v="0"/>
    <x v="0"/>
    <x v="0"/>
    <x v="0"/>
    <x v="0"/>
    <x v="1"/>
    <x v="14"/>
    <x v="1"/>
    <n v="12709541"/>
    <x v="0"/>
    <x v="0"/>
  </r>
  <r>
    <x v="0"/>
    <x v="0"/>
    <x v="0"/>
    <x v="0"/>
    <x v="0"/>
    <x v="1"/>
    <x v="8"/>
    <x v="1"/>
    <n v="7884843"/>
    <x v="0"/>
    <x v="0"/>
  </r>
  <r>
    <x v="0"/>
    <x v="0"/>
    <x v="0"/>
    <x v="0"/>
    <x v="0"/>
    <x v="1"/>
    <x v="37"/>
    <x v="1"/>
    <n v="758224"/>
    <x v="0"/>
    <x v="0"/>
  </r>
  <r>
    <x v="0"/>
    <x v="0"/>
    <x v="0"/>
    <x v="0"/>
    <x v="0"/>
    <x v="1"/>
    <x v="0"/>
    <x v="1"/>
    <n v="905708736"/>
    <x v="0"/>
    <x v="0"/>
  </r>
  <r>
    <x v="0"/>
    <x v="0"/>
    <x v="0"/>
    <x v="0"/>
    <x v="0"/>
    <x v="1"/>
    <x v="30"/>
    <x v="1"/>
    <n v="13069045"/>
    <x v="0"/>
    <x v="0"/>
  </r>
  <r>
    <x v="0"/>
    <x v="0"/>
    <x v="0"/>
    <x v="0"/>
    <x v="0"/>
    <x v="1"/>
    <x v="17"/>
    <x v="1"/>
    <n v="28126783"/>
    <x v="0"/>
    <x v="0"/>
  </r>
  <r>
    <x v="0"/>
    <x v="0"/>
    <x v="0"/>
    <x v="0"/>
    <x v="0"/>
    <x v="1"/>
    <x v="20"/>
    <x v="1"/>
    <n v="12408597"/>
    <x v="0"/>
    <x v="0"/>
  </r>
  <r>
    <x v="0"/>
    <x v="0"/>
    <x v="0"/>
    <x v="0"/>
    <x v="0"/>
    <x v="1"/>
    <x v="2"/>
    <x v="1"/>
    <n v="13239296"/>
    <x v="0"/>
    <x v="0"/>
  </r>
  <r>
    <x v="0"/>
    <x v="0"/>
    <x v="0"/>
    <x v="0"/>
    <x v="0"/>
    <x v="1"/>
    <x v="33"/>
    <x v="1"/>
    <n v="28126783"/>
    <x v="0"/>
    <x v="0"/>
  </r>
  <r>
    <x v="0"/>
    <x v="0"/>
    <x v="0"/>
    <x v="0"/>
    <x v="0"/>
    <x v="1"/>
    <x v="24"/>
    <x v="1"/>
    <n v="10539419"/>
    <x v="0"/>
    <x v="0"/>
  </r>
  <r>
    <x v="0"/>
    <x v="0"/>
    <x v="0"/>
    <x v="0"/>
    <x v="0"/>
    <x v="1"/>
    <x v="32"/>
    <x v="1"/>
    <n v="52781087"/>
    <x v="0"/>
    <x v="0"/>
  </r>
  <r>
    <x v="0"/>
    <x v="0"/>
    <x v="0"/>
    <x v="0"/>
    <x v="0"/>
    <x v="1"/>
    <x v="28"/>
    <x v="1"/>
    <n v="102068596"/>
    <x v="0"/>
    <x v="0"/>
  </r>
  <r>
    <x v="0"/>
    <x v="0"/>
    <x v="0"/>
    <x v="0"/>
    <x v="0"/>
    <x v="1"/>
    <x v="38"/>
    <x v="1"/>
    <n v="9688685"/>
    <x v="0"/>
    <x v="0"/>
  </r>
  <r>
    <x v="0"/>
    <x v="0"/>
    <x v="0"/>
    <x v="0"/>
    <x v="0"/>
    <x v="1"/>
    <x v="10"/>
    <x v="1"/>
    <n v="21019078"/>
    <x v="0"/>
    <x v="0"/>
  </r>
  <r>
    <x v="0"/>
    <x v="0"/>
    <x v="0"/>
    <x v="0"/>
    <x v="0"/>
    <x v="1"/>
    <x v="39"/>
    <x v="1"/>
    <n v="3055160"/>
    <x v="0"/>
    <x v="0"/>
  </r>
  <r>
    <x v="0"/>
    <x v="0"/>
    <x v="0"/>
    <x v="0"/>
    <x v="0"/>
    <x v="1"/>
    <x v="12"/>
    <x v="1"/>
    <n v="80753"/>
    <x v="0"/>
    <x v="0"/>
  </r>
  <r>
    <x v="0"/>
    <x v="0"/>
    <x v="0"/>
    <x v="0"/>
    <x v="0"/>
    <x v="1"/>
    <x v="18"/>
    <x v="2"/>
    <n v="5864679"/>
    <x v="0"/>
    <x v="0"/>
  </r>
  <r>
    <x v="0"/>
    <x v="0"/>
    <x v="0"/>
    <x v="0"/>
    <x v="0"/>
    <x v="1"/>
    <x v="11"/>
    <x v="2"/>
    <n v="12922020"/>
    <x v="0"/>
    <x v="0"/>
  </r>
  <r>
    <x v="0"/>
    <x v="0"/>
    <x v="0"/>
    <x v="0"/>
    <x v="0"/>
    <x v="1"/>
    <x v="23"/>
    <x v="2"/>
    <n v="4725980"/>
    <x v="0"/>
    <x v="0"/>
  </r>
  <r>
    <x v="0"/>
    <x v="0"/>
    <x v="0"/>
    <x v="0"/>
    <x v="0"/>
    <x v="1"/>
    <x v="27"/>
    <x v="2"/>
    <n v="5906427"/>
    <x v="0"/>
    <x v="0"/>
  </r>
  <r>
    <x v="0"/>
    <x v="0"/>
    <x v="0"/>
    <x v="0"/>
    <x v="0"/>
    <x v="1"/>
    <x v="22"/>
    <x v="2"/>
    <n v="52572046"/>
    <x v="0"/>
    <x v="0"/>
  </r>
  <r>
    <x v="0"/>
    <x v="0"/>
    <x v="0"/>
    <x v="0"/>
    <x v="0"/>
    <x v="1"/>
    <x v="19"/>
    <x v="2"/>
    <n v="5247018"/>
    <x v="0"/>
    <x v="0"/>
  </r>
  <r>
    <x v="0"/>
    <x v="0"/>
    <x v="0"/>
    <x v="0"/>
    <x v="0"/>
    <x v="1"/>
    <x v="4"/>
    <x v="2"/>
    <n v="58056874"/>
    <x v="0"/>
    <x v="0"/>
  </r>
  <r>
    <x v="0"/>
    <x v="0"/>
    <x v="0"/>
    <x v="0"/>
    <x v="0"/>
    <x v="1"/>
    <x v="14"/>
    <x v="2"/>
    <n v="12709541"/>
    <x v="0"/>
    <x v="0"/>
  </r>
  <r>
    <x v="0"/>
    <x v="0"/>
    <x v="0"/>
    <x v="0"/>
    <x v="0"/>
    <x v="1"/>
    <x v="8"/>
    <x v="2"/>
    <n v="7884843"/>
    <x v="0"/>
    <x v="0"/>
  </r>
  <r>
    <x v="0"/>
    <x v="0"/>
    <x v="0"/>
    <x v="0"/>
    <x v="0"/>
    <x v="1"/>
    <x v="37"/>
    <x v="2"/>
    <n v="758224"/>
    <x v="0"/>
    <x v="0"/>
  </r>
  <r>
    <x v="0"/>
    <x v="0"/>
    <x v="0"/>
    <x v="0"/>
    <x v="0"/>
    <x v="1"/>
    <x v="0"/>
    <x v="2"/>
    <n v="905708736"/>
    <x v="0"/>
    <x v="0"/>
  </r>
  <r>
    <x v="0"/>
    <x v="0"/>
    <x v="0"/>
    <x v="0"/>
    <x v="0"/>
    <x v="1"/>
    <x v="30"/>
    <x v="2"/>
    <n v="13069045"/>
    <x v="0"/>
    <x v="0"/>
  </r>
  <r>
    <x v="0"/>
    <x v="0"/>
    <x v="0"/>
    <x v="0"/>
    <x v="0"/>
    <x v="1"/>
    <x v="17"/>
    <x v="2"/>
    <n v="28126783"/>
    <x v="0"/>
    <x v="0"/>
  </r>
  <r>
    <x v="0"/>
    <x v="0"/>
    <x v="0"/>
    <x v="0"/>
    <x v="0"/>
    <x v="1"/>
    <x v="20"/>
    <x v="2"/>
    <n v="12408597"/>
    <x v="0"/>
    <x v="0"/>
  </r>
  <r>
    <x v="0"/>
    <x v="0"/>
    <x v="0"/>
    <x v="0"/>
    <x v="0"/>
    <x v="1"/>
    <x v="2"/>
    <x v="2"/>
    <n v="13239296"/>
    <x v="0"/>
    <x v="0"/>
  </r>
  <r>
    <x v="0"/>
    <x v="0"/>
    <x v="0"/>
    <x v="0"/>
    <x v="0"/>
    <x v="1"/>
    <x v="33"/>
    <x v="2"/>
    <n v="28126783"/>
    <x v="0"/>
    <x v="0"/>
  </r>
  <r>
    <x v="0"/>
    <x v="0"/>
    <x v="0"/>
    <x v="0"/>
    <x v="0"/>
    <x v="1"/>
    <x v="24"/>
    <x v="2"/>
    <n v="10539419"/>
    <x v="0"/>
    <x v="0"/>
  </r>
  <r>
    <x v="0"/>
    <x v="0"/>
    <x v="0"/>
    <x v="0"/>
    <x v="0"/>
    <x v="1"/>
    <x v="32"/>
    <x v="2"/>
    <n v="52781087"/>
    <x v="0"/>
    <x v="0"/>
  </r>
  <r>
    <x v="0"/>
    <x v="0"/>
    <x v="0"/>
    <x v="0"/>
    <x v="0"/>
    <x v="1"/>
    <x v="28"/>
    <x v="2"/>
    <n v="102068596"/>
    <x v="0"/>
    <x v="0"/>
  </r>
  <r>
    <x v="0"/>
    <x v="0"/>
    <x v="0"/>
    <x v="0"/>
    <x v="0"/>
    <x v="1"/>
    <x v="38"/>
    <x v="2"/>
    <n v="9688685"/>
    <x v="0"/>
    <x v="0"/>
  </r>
  <r>
    <x v="0"/>
    <x v="0"/>
    <x v="0"/>
    <x v="0"/>
    <x v="0"/>
    <x v="1"/>
    <x v="10"/>
    <x v="2"/>
    <n v="21019078"/>
    <x v="0"/>
    <x v="0"/>
  </r>
  <r>
    <x v="0"/>
    <x v="0"/>
    <x v="0"/>
    <x v="0"/>
    <x v="0"/>
    <x v="1"/>
    <x v="39"/>
    <x v="2"/>
    <n v="3055160"/>
    <x v="0"/>
    <x v="0"/>
  </r>
  <r>
    <x v="0"/>
    <x v="0"/>
    <x v="0"/>
    <x v="0"/>
    <x v="0"/>
    <x v="1"/>
    <x v="12"/>
    <x v="2"/>
    <n v="80753"/>
    <x v="0"/>
    <x v="0"/>
  </r>
  <r>
    <x v="0"/>
    <x v="0"/>
    <x v="0"/>
    <x v="0"/>
    <x v="0"/>
    <x v="1"/>
    <x v="6"/>
    <x v="2"/>
    <n v="9693220"/>
    <x v="0"/>
    <x v="0"/>
  </r>
  <r>
    <x v="0"/>
    <x v="0"/>
    <x v="0"/>
    <x v="0"/>
    <x v="0"/>
    <x v="1"/>
    <x v="5"/>
    <x v="2"/>
    <n v="18527588"/>
    <x v="0"/>
    <x v="0"/>
  </r>
  <r>
    <x v="0"/>
    <x v="0"/>
    <x v="0"/>
    <x v="0"/>
    <x v="0"/>
    <x v="1"/>
    <x v="15"/>
    <x v="2"/>
    <n v="152718606"/>
    <x v="0"/>
    <x v="0"/>
  </r>
  <r>
    <x v="0"/>
    <x v="0"/>
    <x v="0"/>
    <x v="0"/>
    <x v="0"/>
    <x v="1"/>
    <x v="35"/>
    <x v="2"/>
    <n v="75399664"/>
    <x v="0"/>
    <x v="0"/>
  </r>
  <r>
    <x v="0"/>
    <x v="0"/>
    <x v="0"/>
    <x v="0"/>
    <x v="0"/>
    <x v="1"/>
    <x v="9"/>
    <x v="2"/>
    <n v="62287386"/>
    <x v="0"/>
    <x v="0"/>
  </r>
  <r>
    <x v="0"/>
    <x v="0"/>
    <x v="0"/>
    <x v="0"/>
    <x v="0"/>
    <x v="1"/>
    <x v="3"/>
    <x v="2"/>
    <n v="933835519"/>
    <x v="0"/>
    <x v="0"/>
  </r>
  <r>
    <x v="0"/>
    <x v="0"/>
    <x v="0"/>
    <x v="0"/>
    <x v="0"/>
    <x v="1"/>
    <x v="16"/>
    <x v="2"/>
    <n v="7976004"/>
    <x v="0"/>
    <x v="0"/>
  </r>
  <r>
    <x v="0"/>
    <x v="0"/>
    <x v="0"/>
    <x v="0"/>
    <x v="0"/>
    <x v="1"/>
    <x v="40"/>
    <x v="2"/>
    <n v="7388336"/>
    <x v="0"/>
    <x v="0"/>
  </r>
  <r>
    <x v="0"/>
    <x v="0"/>
    <x v="0"/>
    <x v="0"/>
    <x v="0"/>
    <x v="1"/>
    <x v="34"/>
    <x v="2"/>
    <n v="4472883"/>
    <x v="0"/>
    <x v="0"/>
  </r>
  <r>
    <x v="0"/>
    <x v="0"/>
    <x v="0"/>
    <x v="0"/>
    <x v="0"/>
    <x v="1"/>
    <x v="26"/>
    <x v="2"/>
    <n v="4531115"/>
    <x v="0"/>
    <x v="0"/>
  </r>
  <r>
    <x v="0"/>
    <x v="0"/>
    <x v="0"/>
    <x v="0"/>
    <x v="0"/>
    <x v="1"/>
    <x v="25"/>
    <x v="2"/>
    <n v="4304605"/>
    <x v="0"/>
    <x v="0"/>
  </r>
  <r>
    <x v="0"/>
    <x v="0"/>
    <x v="0"/>
    <x v="0"/>
    <x v="0"/>
    <x v="1"/>
    <x v="29"/>
    <x v="2"/>
    <n v="9973881"/>
    <x v="0"/>
    <x v="0"/>
  </r>
  <r>
    <x v="0"/>
    <x v="0"/>
    <x v="0"/>
    <x v="0"/>
    <x v="0"/>
    <x v="1"/>
    <x v="31"/>
    <x v="2"/>
    <n v="45207932"/>
    <x v="0"/>
    <x v="0"/>
  </r>
  <r>
    <x v="0"/>
    <x v="0"/>
    <x v="0"/>
    <x v="0"/>
    <x v="0"/>
    <x v="1"/>
    <x v="36"/>
    <x v="2"/>
    <n v="4040561"/>
    <x v="0"/>
    <x v="0"/>
  </r>
  <r>
    <x v="0"/>
    <x v="0"/>
    <x v="0"/>
    <x v="0"/>
    <x v="0"/>
    <x v="1"/>
    <x v="7"/>
    <x v="2"/>
    <n v="13037788"/>
    <x v="0"/>
    <x v="0"/>
  </r>
  <r>
    <x v="0"/>
    <x v="0"/>
    <x v="0"/>
    <x v="0"/>
    <x v="0"/>
    <x v="1"/>
    <x v="21"/>
    <x v="2"/>
    <n v="8595567"/>
    <x v="0"/>
    <x v="0"/>
  </r>
  <r>
    <x v="0"/>
    <x v="0"/>
    <x v="0"/>
    <x v="0"/>
    <x v="0"/>
    <x v="1"/>
    <x v="1"/>
    <x v="2"/>
    <n v="66502705"/>
    <x v="0"/>
    <x v="0"/>
  </r>
  <r>
    <x v="0"/>
    <x v="0"/>
    <x v="0"/>
    <x v="0"/>
    <x v="0"/>
    <x v="1"/>
    <x v="13"/>
    <x v="2"/>
    <n v="6453527"/>
    <x v="0"/>
    <x v="0"/>
  </r>
  <r>
    <x v="0"/>
    <x v="0"/>
    <x v="0"/>
    <x v="0"/>
    <x v="0"/>
    <x v="1"/>
    <x v="0"/>
    <x v="3"/>
    <n v="630068259"/>
    <x v="0"/>
    <x v="0"/>
  </r>
  <r>
    <x v="0"/>
    <x v="0"/>
    <x v="0"/>
    <x v="0"/>
    <x v="0"/>
    <x v="1"/>
    <x v="0"/>
    <x v="4"/>
    <n v="1041414091"/>
    <x v="0"/>
    <x v="0"/>
  </r>
  <r>
    <x v="0"/>
    <x v="0"/>
    <x v="0"/>
    <x v="0"/>
    <x v="0"/>
    <x v="1"/>
    <x v="38"/>
    <x v="4"/>
    <n v="19859569"/>
    <x v="0"/>
    <x v="0"/>
  </r>
  <r>
    <x v="0"/>
    <x v="0"/>
    <x v="0"/>
    <x v="0"/>
    <x v="0"/>
    <x v="1"/>
    <x v="9"/>
    <x v="5"/>
    <n v="46954930"/>
    <x v="0"/>
    <x v="0"/>
  </r>
  <r>
    <x v="0"/>
    <x v="0"/>
    <x v="0"/>
    <x v="0"/>
    <x v="0"/>
    <x v="1"/>
    <x v="3"/>
    <x v="5"/>
    <n v="1671482350"/>
    <x v="0"/>
    <x v="0"/>
  </r>
  <r>
    <x v="0"/>
    <x v="0"/>
    <x v="0"/>
    <x v="0"/>
    <x v="0"/>
    <x v="1"/>
    <x v="16"/>
    <x v="5"/>
    <n v="1054323"/>
    <x v="0"/>
    <x v="0"/>
  </r>
  <r>
    <x v="0"/>
    <x v="0"/>
    <x v="0"/>
    <x v="0"/>
    <x v="0"/>
    <x v="1"/>
    <x v="40"/>
    <x v="5"/>
    <n v="5003997"/>
    <x v="0"/>
    <x v="0"/>
  </r>
  <r>
    <x v="0"/>
    <x v="0"/>
    <x v="0"/>
    <x v="0"/>
    <x v="0"/>
    <x v="1"/>
    <x v="34"/>
    <x v="5"/>
    <n v="2663389"/>
    <x v="0"/>
    <x v="0"/>
  </r>
  <r>
    <x v="0"/>
    <x v="0"/>
    <x v="0"/>
    <x v="0"/>
    <x v="0"/>
    <x v="1"/>
    <x v="26"/>
    <x v="5"/>
    <n v="8284658"/>
    <x v="0"/>
    <x v="0"/>
  </r>
  <r>
    <x v="0"/>
    <x v="0"/>
    <x v="0"/>
    <x v="0"/>
    <x v="0"/>
    <x v="1"/>
    <x v="25"/>
    <x v="5"/>
    <n v="16085189"/>
    <x v="0"/>
    <x v="0"/>
  </r>
  <r>
    <x v="0"/>
    <x v="0"/>
    <x v="0"/>
    <x v="0"/>
    <x v="0"/>
    <x v="1"/>
    <x v="29"/>
    <x v="5"/>
    <n v="12438507"/>
    <x v="0"/>
    <x v="0"/>
  </r>
  <r>
    <x v="0"/>
    <x v="0"/>
    <x v="0"/>
    <x v="0"/>
    <x v="0"/>
    <x v="1"/>
    <x v="31"/>
    <x v="5"/>
    <n v="35689697"/>
    <x v="0"/>
    <x v="0"/>
  </r>
  <r>
    <x v="0"/>
    <x v="0"/>
    <x v="0"/>
    <x v="0"/>
    <x v="0"/>
    <x v="1"/>
    <x v="36"/>
    <x v="5"/>
    <n v="2370355"/>
    <x v="0"/>
    <x v="0"/>
  </r>
  <r>
    <x v="0"/>
    <x v="0"/>
    <x v="0"/>
    <x v="0"/>
    <x v="0"/>
    <x v="1"/>
    <x v="38"/>
    <x v="5"/>
    <n v="19859569"/>
    <x v="0"/>
    <x v="0"/>
  </r>
  <r>
    <x v="0"/>
    <x v="0"/>
    <x v="0"/>
    <x v="0"/>
    <x v="0"/>
    <x v="1"/>
    <x v="7"/>
    <x v="5"/>
    <n v="40859294"/>
    <x v="0"/>
    <x v="0"/>
  </r>
  <r>
    <x v="0"/>
    <x v="0"/>
    <x v="0"/>
    <x v="0"/>
    <x v="0"/>
    <x v="1"/>
    <x v="21"/>
    <x v="5"/>
    <n v="5783369"/>
    <x v="0"/>
    <x v="0"/>
  </r>
  <r>
    <x v="0"/>
    <x v="0"/>
    <x v="0"/>
    <x v="0"/>
    <x v="0"/>
    <x v="1"/>
    <x v="1"/>
    <x v="5"/>
    <n v="417854352"/>
    <x v="0"/>
    <x v="0"/>
  </r>
  <r>
    <x v="0"/>
    <x v="0"/>
    <x v="0"/>
    <x v="0"/>
    <x v="0"/>
    <x v="1"/>
    <x v="13"/>
    <x v="5"/>
    <n v="248881"/>
    <x v="0"/>
    <x v="0"/>
  </r>
  <r>
    <x v="0"/>
    <x v="0"/>
    <x v="0"/>
    <x v="0"/>
    <x v="0"/>
    <x v="1"/>
    <x v="18"/>
    <x v="5"/>
    <n v="3299829"/>
    <x v="0"/>
    <x v="0"/>
  </r>
  <r>
    <x v="0"/>
    <x v="0"/>
    <x v="0"/>
    <x v="0"/>
    <x v="0"/>
    <x v="1"/>
    <x v="11"/>
    <x v="5"/>
    <n v="11706172"/>
    <x v="0"/>
    <x v="0"/>
  </r>
  <r>
    <x v="0"/>
    <x v="0"/>
    <x v="0"/>
    <x v="0"/>
    <x v="0"/>
    <x v="1"/>
    <x v="23"/>
    <x v="5"/>
    <n v="2691054"/>
    <x v="0"/>
    <x v="0"/>
  </r>
  <r>
    <x v="0"/>
    <x v="0"/>
    <x v="0"/>
    <x v="0"/>
    <x v="0"/>
    <x v="1"/>
    <x v="27"/>
    <x v="5"/>
    <n v="8679814"/>
    <x v="0"/>
    <x v="0"/>
  </r>
  <r>
    <x v="0"/>
    <x v="0"/>
    <x v="0"/>
    <x v="0"/>
    <x v="0"/>
    <x v="1"/>
    <x v="0"/>
    <x v="5"/>
    <n v="1671482350"/>
    <x v="0"/>
    <x v="0"/>
  </r>
  <r>
    <x v="0"/>
    <x v="0"/>
    <x v="0"/>
    <x v="0"/>
    <x v="0"/>
    <x v="1"/>
    <x v="22"/>
    <x v="5"/>
    <n v="374634808"/>
    <x v="0"/>
    <x v="0"/>
  </r>
  <r>
    <x v="0"/>
    <x v="0"/>
    <x v="0"/>
    <x v="0"/>
    <x v="0"/>
    <x v="1"/>
    <x v="19"/>
    <x v="5"/>
    <n v="3089509"/>
    <x v="0"/>
    <x v="0"/>
  </r>
  <r>
    <x v="0"/>
    <x v="0"/>
    <x v="0"/>
    <x v="0"/>
    <x v="0"/>
    <x v="1"/>
    <x v="4"/>
    <x v="5"/>
    <n v="179268505"/>
    <x v="0"/>
    <x v="0"/>
  </r>
  <r>
    <x v="0"/>
    <x v="0"/>
    <x v="0"/>
    <x v="0"/>
    <x v="0"/>
    <x v="1"/>
    <x v="14"/>
    <x v="5"/>
    <n v="8360506"/>
    <x v="0"/>
    <x v="0"/>
  </r>
  <r>
    <x v="0"/>
    <x v="0"/>
    <x v="0"/>
    <x v="0"/>
    <x v="0"/>
    <x v="1"/>
    <x v="8"/>
    <x v="5"/>
    <n v="11444177"/>
    <x v="0"/>
    <x v="0"/>
  </r>
  <r>
    <x v="0"/>
    <x v="0"/>
    <x v="0"/>
    <x v="0"/>
    <x v="0"/>
    <x v="1"/>
    <x v="37"/>
    <x v="5"/>
    <n v="1006443"/>
    <x v="0"/>
    <x v="0"/>
  </r>
  <r>
    <x v="0"/>
    <x v="0"/>
    <x v="0"/>
    <x v="0"/>
    <x v="0"/>
    <x v="1"/>
    <x v="30"/>
    <x v="5"/>
    <n v="13479175"/>
    <x v="0"/>
    <x v="0"/>
  </r>
  <r>
    <x v="0"/>
    <x v="0"/>
    <x v="0"/>
    <x v="0"/>
    <x v="0"/>
    <x v="1"/>
    <x v="17"/>
    <x v="5"/>
    <n v="14824778"/>
    <x v="0"/>
    <x v="0"/>
  </r>
  <r>
    <x v="0"/>
    <x v="0"/>
    <x v="0"/>
    <x v="0"/>
    <x v="0"/>
    <x v="1"/>
    <x v="20"/>
    <x v="5"/>
    <n v="8121040"/>
    <x v="0"/>
    <x v="0"/>
  </r>
  <r>
    <x v="0"/>
    <x v="0"/>
    <x v="0"/>
    <x v="0"/>
    <x v="0"/>
    <x v="1"/>
    <x v="2"/>
    <x v="5"/>
    <n v="56464469"/>
    <x v="0"/>
    <x v="0"/>
  </r>
  <r>
    <x v="0"/>
    <x v="0"/>
    <x v="0"/>
    <x v="0"/>
    <x v="0"/>
    <x v="1"/>
    <x v="24"/>
    <x v="5"/>
    <n v="24256678"/>
    <x v="0"/>
    <x v="0"/>
  </r>
  <r>
    <x v="0"/>
    <x v="0"/>
    <x v="0"/>
    <x v="0"/>
    <x v="0"/>
    <x v="1"/>
    <x v="32"/>
    <x v="5"/>
    <n v="12071792"/>
    <x v="0"/>
    <x v="0"/>
  </r>
  <r>
    <x v="0"/>
    <x v="0"/>
    <x v="0"/>
    <x v="0"/>
    <x v="0"/>
    <x v="1"/>
    <x v="28"/>
    <x v="5"/>
    <n v="113064081"/>
    <x v="0"/>
    <x v="0"/>
  </r>
  <r>
    <x v="0"/>
    <x v="0"/>
    <x v="0"/>
    <x v="0"/>
    <x v="0"/>
    <x v="1"/>
    <x v="10"/>
    <x v="5"/>
    <n v="12099349"/>
    <x v="0"/>
    <x v="0"/>
  </r>
  <r>
    <x v="0"/>
    <x v="0"/>
    <x v="0"/>
    <x v="0"/>
    <x v="0"/>
    <x v="1"/>
    <x v="39"/>
    <x v="5"/>
    <n v="1317678"/>
    <x v="0"/>
    <x v="0"/>
  </r>
  <r>
    <x v="0"/>
    <x v="0"/>
    <x v="0"/>
    <x v="0"/>
    <x v="0"/>
    <x v="1"/>
    <x v="12"/>
    <x v="5"/>
    <n v="335066"/>
    <x v="0"/>
    <x v="0"/>
  </r>
  <r>
    <x v="0"/>
    <x v="0"/>
    <x v="0"/>
    <x v="0"/>
    <x v="0"/>
    <x v="1"/>
    <x v="6"/>
    <x v="5"/>
    <n v="16442892"/>
    <x v="0"/>
    <x v="0"/>
  </r>
  <r>
    <x v="0"/>
    <x v="0"/>
    <x v="0"/>
    <x v="0"/>
    <x v="0"/>
    <x v="1"/>
    <x v="5"/>
    <x v="5"/>
    <n v="14937887"/>
    <x v="0"/>
    <x v="0"/>
  </r>
  <r>
    <x v="0"/>
    <x v="0"/>
    <x v="0"/>
    <x v="0"/>
    <x v="0"/>
    <x v="1"/>
    <x v="15"/>
    <x v="5"/>
    <n v="67235854"/>
    <x v="0"/>
    <x v="0"/>
  </r>
  <r>
    <x v="0"/>
    <x v="0"/>
    <x v="0"/>
    <x v="0"/>
    <x v="0"/>
    <x v="1"/>
    <x v="35"/>
    <x v="5"/>
    <n v="97500284"/>
    <x v="0"/>
    <x v="0"/>
  </r>
  <r>
    <x v="0"/>
    <x v="0"/>
    <x v="0"/>
    <x v="0"/>
    <x v="0"/>
    <x v="1"/>
    <x v="4"/>
    <x v="6"/>
    <n v="0.32385399999999998"/>
    <x v="0"/>
    <x v="0"/>
  </r>
  <r>
    <x v="0"/>
    <x v="0"/>
    <x v="0"/>
    <x v="0"/>
    <x v="0"/>
    <x v="1"/>
    <x v="14"/>
    <x v="6"/>
    <n v="1.5201880000000001"/>
    <x v="0"/>
    <x v="0"/>
  </r>
  <r>
    <x v="0"/>
    <x v="0"/>
    <x v="0"/>
    <x v="0"/>
    <x v="0"/>
    <x v="1"/>
    <x v="8"/>
    <x v="6"/>
    <n v="0.68898300000000001"/>
    <x v="0"/>
    <x v="0"/>
  </r>
  <r>
    <x v="0"/>
    <x v="0"/>
    <x v="0"/>
    <x v="0"/>
    <x v="0"/>
    <x v="1"/>
    <x v="37"/>
    <x v="6"/>
    <n v="0.75336999999999998"/>
    <x v="0"/>
    <x v="0"/>
  </r>
  <r>
    <x v="0"/>
    <x v="0"/>
    <x v="0"/>
    <x v="0"/>
    <x v="0"/>
    <x v="1"/>
    <x v="30"/>
    <x v="6"/>
    <n v="0.96957300000000002"/>
    <x v="0"/>
    <x v="0"/>
  </r>
  <r>
    <x v="0"/>
    <x v="0"/>
    <x v="0"/>
    <x v="0"/>
    <x v="0"/>
    <x v="1"/>
    <x v="17"/>
    <x v="6"/>
    <n v="1.8972819999999999"/>
    <x v="0"/>
    <x v="0"/>
  </r>
  <r>
    <x v="0"/>
    <x v="0"/>
    <x v="0"/>
    <x v="0"/>
    <x v="0"/>
    <x v="1"/>
    <x v="2"/>
    <x v="6"/>
    <n v="0.23447100000000001"/>
    <x v="0"/>
    <x v="0"/>
  </r>
  <r>
    <x v="0"/>
    <x v="0"/>
    <x v="0"/>
    <x v="0"/>
    <x v="0"/>
    <x v="1"/>
    <x v="24"/>
    <x v="6"/>
    <n v="0.43449599999999999"/>
    <x v="0"/>
    <x v="0"/>
  </r>
  <r>
    <x v="0"/>
    <x v="0"/>
    <x v="0"/>
    <x v="0"/>
    <x v="0"/>
    <x v="1"/>
    <x v="32"/>
    <x v="6"/>
    <n v="4.3722659999999998"/>
    <x v="0"/>
    <x v="0"/>
  </r>
  <r>
    <x v="0"/>
    <x v="0"/>
    <x v="0"/>
    <x v="0"/>
    <x v="0"/>
    <x v="1"/>
    <x v="28"/>
    <x v="6"/>
    <n v="0.90275000000000005"/>
    <x v="0"/>
    <x v="0"/>
  </r>
  <r>
    <x v="0"/>
    <x v="0"/>
    <x v="0"/>
    <x v="0"/>
    <x v="0"/>
    <x v="1"/>
    <x v="12"/>
    <x v="6"/>
    <n v="0.241006"/>
    <x v="0"/>
    <x v="0"/>
  </r>
  <r>
    <x v="0"/>
    <x v="0"/>
    <x v="0"/>
    <x v="0"/>
    <x v="0"/>
    <x v="1"/>
    <x v="6"/>
    <x v="6"/>
    <n v="0.58950800000000003"/>
    <x v="0"/>
    <x v="0"/>
  </r>
  <r>
    <x v="0"/>
    <x v="0"/>
    <x v="0"/>
    <x v="0"/>
    <x v="0"/>
    <x v="1"/>
    <x v="35"/>
    <x v="6"/>
    <n v="0.77332800000000002"/>
    <x v="0"/>
    <x v="0"/>
  </r>
  <r>
    <x v="0"/>
    <x v="0"/>
    <x v="0"/>
    <x v="0"/>
    <x v="0"/>
    <x v="1"/>
    <x v="5"/>
    <x v="6"/>
    <n v="1.240308"/>
    <x v="0"/>
    <x v="0"/>
  </r>
  <r>
    <x v="0"/>
    <x v="0"/>
    <x v="0"/>
    <x v="0"/>
    <x v="0"/>
    <x v="1"/>
    <x v="9"/>
    <x v="6"/>
    <n v="1.3265359999999999"/>
    <x v="0"/>
    <x v="0"/>
  </r>
  <r>
    <x v="0"/>
    <x v="0"/>
    <x v="0"/>
    <x v="0"/>
    <x v="0"/>
    <x v="1"/>
    <x v="16"/>
    <x v="6"/>
    <n v="7.565048"/>
    <x v="0"/>
    <x v="0"/>
  </r>
  <r>
    <x v="0"/>
    <x v="0"/>
    <x v="0"/>
    <x v="0"/>
    <x v="0"/>
    <x v="1"/>
    <x v="26"/>
    <x v="6"/>
    <n v="0.54692799999999997"/>
    <x v="0"/>
    <x v="0"/>
  </r>
  <r>
    <x v="0"/>
    <x v="0"/>
    <x v="0"/>
    <x v="0"/>
    <x v="0"/>
    <x v="1"/>
    <x v="25"/>
    <x v="6"/>
    <n v="0.26761299999999999"/>
    <x v="0"/>
    <x v="0"/>
  </r>
  <r>
    <x v="0"/>
    <x v="0"/>
    <x v="0"/>
    <x v="0"/>
    <x v="0"/>
    <x v="1"/>
    <x v="29"/>
    <x v="6"/>
    <n v="0.80185499999999998"/>
    <x v="0"/>
    <x v="0"/>
  </r>
  <r>
    <x v="0"/>
    <x v="0"/>
    <x v="0"/>
    <x v="0"/>
    <x v="0"/>
    <x v="1"/>
    <x v="31"/>
    <x v="6"/>
    <n v="1.266694"/>
    <x v="0"/>
    <x v="0"/>
  </r>
  <r>
    <x v="0"/>
    <x v="0"/>
    <x v="0"/>
    <x v="0"/>
    <x v="0"/>
    <x v="1"/>
    <x v="7"/>
    <x v="6"/>
    <n v="0.31908999999999998"/>
    <x v="0"/>
    <x v="0"/>
  </r>
  <r>
    <x v="0"/>
    <x v="0"/>
    <x v="0"/>
    <x v="0"/>
    <x v="0"/>
    <x v="1"/>
    <x v="1"/>
    <x v="6"/>
    <n v="0.15915299999999999"/>
    <x v="0"/>
    <x v="0"/>
  </r>
  <r>
    <x v="0"/>
    <x v="0"/>
    <x v="0"/>
    <x v="0"/>
    <x v="0"/>
    <x v="1"/>
    <x v="13"/>
    <x v="6"/>
    <n v="25.930171000000001"/>
    <x v="0"/>
    <x v="0"/>
  </r>
  <r>
    <x v="0"/>
    <x v="0"/>
    <x v="0"/>
    <x v="0"/>
    <x v="0"/>
    <x v="1"/>
    <x v="27"/>
    <x v="6"/>
    <n v="0.68047899999999995"/>
    <x v="0"/>
    <x v="0"/>
  </r>
  <r>
    <x v="0"/>
    <x v="0"/>
    <x v="0"/>
    <x v="0"/>
    <x v="0"/>
    <x v="1"/>
    <x v="18"/>
    <x v="6"/>
    <n v="1.7772680000000001"/>
    <x v="0"/>
    <x v="0"/>
  </r>
  <r>
    <x v="0"/>
    <x v="0"/>
    <x v="0"/>
    <x v="0"/>
    <x v="0"/>
    <x v="1"/>
    <x v="11"/>
    <x v="6"/>
    <n v="1.103864"/>
    <x v="0"/>
    <x v="0"/>
  </r>
  <r>
    <x v="0"/>
    <x v="0"/>
    <x v="0"/>
    <x v="0"/>
    <x v="0"/>
    <x v="1"/>
    <x v="22"/>
    <x v="6"/>
    <n v="0.14032900000000001"/>
    <x v="0"/>
    <x v="0"/>
  </r>
  <r>
    <x v="0"/>
    <x v="0"/>
    <x v="0"/>
    <x v="0"/>
    <x v="0"/>
    <x v="2"/>
    <x v="0"/>
    <x v="8"/>
    <n v="3563368"/>
    <x v="0"/>
    <x v="0"/>
  </r>
  <r>
    <x v="0"/>
    <x v="0"/>
    <x v="0"/>
    <x v="0"/>
    <x v="0"/>
    <x v="2"/>
    <x v="0"/>
    <x v="2"/>
    <n v="37491390"/>
    <x v="0"/>
    <x v="0"/>
  </r>
  <r>
    <x v="0"/>
    <x v="0"/>
    <x v="1"/>
    <x v="0"/>
    <x v="0"/>
    <x v="0"/>
    <x v="3"/>
    <x v="0"/>
    <n v="1558027827"/>
    <x v="1"/>
    <x v="0"/>
  </r>
  <r>
    <x v="0"/>
    <x v="0"/>
    <x v="1"/>
    <x v="0"/>
    <x v="0"/>
    <x v="0"/>
    <x v="1"/>
    <x v="0"/>
    <n v="110500806"/>
    <x v="1"/>
    <x v="0"/>
  </r>
  <r>
    <x v="0"/>
    <x v="0"/>
    <x v="1"/>
    <x v="0"/>
    <x v="0"/>
    <x v="0"/>
    <x v="2"/>
    <x v="0"/>
    <n v="25969766"/>
    <x v="1"/>
    <x v="0"/>
  </r>
  <r>
    <x v="0"/>
    <x v="0"/>
    <x v="1"/>
    <x v="0"/>
    <x v="0"/>
    <x v="0"/>
    <x v="4"/>
    <x v="0"/>
    <n v="90413831"/>
    <x v="1"/>
    <x v="0"/>
  </r>
  <r>
    <x v="0"/>
    <x v="0"/>
    <x v="1"/>
    <x v="0"/>
    <x v="0"/>
    <x v="0"/>
    <x v="5"/>
    <x v="0"/>
    <n v="31468241"/>
    <x v="1"/>
    <x v="0"/>
  </r>
  <r>
    <x v="0"/>
    <x v="0"/>
    <x v="1"/>
    <x v="0"/>
    <x v="0"/>
    <x v="0"/>
    <x v="6"/>
    <x v="0"/>
    <n v="18322522"/>
    <x v="1"/>
    <x v="0"/>
  </r>
  <r>
    <x v="0"/>
    <x v="0"/>
    <x v="1"/>
    <x v="0"/>
    <x v="0"/>
    <x v="0"/>
    <x v="7"/>
    <x v="0"/>
    <n v="22469825"/>
    <x v="1"/>
    <x v="0"/>
  </r>
  <r>
    <x v="0"/>
    <x v="0"/>
    <x v="1"/>
    <x v="0"/>
    <x v="0"/>
    <x v="0"/>
    <x v="8"/>
    <x v="0"/>
    <n v="20006911"/>
    <x v="1"/>
    <x v="0"/>
  </r>
  <r>
    <x v="0"/>
    <x v="0"/>
    <x v="1"/>
    <x v="0"/>
    <x v="0"/>
    <x v="0"/>
    <x v="9"/>
    <x v="0"/>
    <n v="95026024"/>
    <x v="1"/>
    <x v="0"/>
  </r>
  <r>
    <x v="0"/>
    <x v="0"/>
    <x v="1"/>
    <x v="0"/>
    <x v="0"/>
    <x v="0"/>
    <x v="10"/>
    <x v="0"/>
    <n v="33337893"/>
    <x v="1"/>
    <x v="0"/>
  </r>
  <r>
    <x v="0"/>
    <x v="0"/>
    <x v="1"/>
    <x v="0"/>
    <x v="0"/>
    <x v="0"/>
    <x v="11"/>
    <x v="0"/>
    <n v="28075306"/>
    <x v="1"/>
    <x v="0"/>
  </r>
  <r>
    <x v="0"/>
    <x v="0"/>
    <x v="1"/>
    <x v="0"/>
    <x v="0"/>
    <x v="0"/>
    <x v="12"/>
    <x v="0"/>
    <n v="20997"/>
    <x v="1"/>
    <x v="0"/>
  </r>
  <r>
    <x v="0"/>
    <x v="0"/>
    <x v="1"/>
    <x v="0"/>
    <x v="0"/>
    <x v="0"/>
    <x v="13"/>
    <x v="0"/>
    <n v="17790426"/>
    <x v="1"/>
    <x v="0"/>
  </r>
  <r>
    <x v="0"/>
    <x v="0"/>
    <x v="1"/>
    <x v="0"/>
    <x v="0"/>
    <x v="0"/>
    <x v="14"/>
    <x v="0"/>
    <n v="23819524"/>
    <x v="1"/>
    <x v="0"/>
  </r>
  <r>
    <x v="0"/>
    <x v="0"/>
    <x v="1"/>
    <x v="0"/>
    <x v="0"/>
    <x v="0"/>
    <x v="17"/>
    <x v="0"/>
    <n v="54300704"/>
    <x v="1"/>
    <x v="0"/>
  </r>
  <r>
    <x v="0"/>
    <x v="0"/>
    <x v="1"/>
    <x v="0"/>
    <x v="0"/>
    <x v="0"/>
    <x v="15"/>
    <x v="0"/>
    <n v="254566687"/>
    <x v="1"/>
    <x v="0"/>
  </r>
  <r>
    <x v="0"/>
    <x v="0"/>
    <x v="1"/>
    <x v="0"/>
    <x v="0"/>
    <x v="0"/>
    <x v="16"/>
    <x v="0"/>
    <n v="18557867"/>
    <x v="1"/>
    <x v="0"/>
  </r>
  <r>
    <x v="0"/>
    <x v="0"/>
    <x v="1"/>
    <x v="0"/>
    <x v="0"/>
    <x v="0"/>
    <x v="18"/>
    <x v="0"/>
    <n v="10029215"/>
    <x v="1"/>
    <x v="0"/>
  </r>
  <r>
    <x v="0"/>
    <x v="0"/>
    <x v="1"/>
    <x v="0"/>
    <x v="0"/>
    <x v="0"/>
    <x v="19"/>
    <x v="0"/>
    <n v="6520306"/>
    <x v="1"/>
    <x v="0"/>
  </r>
  <r>
    <x v="0"/>
    <x v="0"/>
    <x v="1"/>
    <x v="0"/>
    <x v="0"/>
    <x v="0"/>
    <x v="20"/>
    <x v="0"/>
    <n v="25955861"/>
    <x v="1"/>
    <x v="0"/>
  </r>
  <r>
    <x v="0"/>
    <x v="0"/>
    <x v="1"/>
    <x v="0"/>
    <x v="0"/>
    <x v="0"/>
    <x v="21"/>
    <x v="0"/>
    <n v="15712551"/>
    <x v="1"/>
    <x v="0"/>
  </r>
  <r>
    <x v="0"/>
    <x v="0"/>
    <x v="1"/>
    <x v="0"/>
    <x v="0"/>
    <x v="0"/>
    <x v="22"/>
    <x v="0"/>
    <n v="99072927"/>
    <x v="1"/>
    <x v="0"/>
  </r>
  <r>
    <x v="0"/>
    <x v="0"/>
    <x v="1"/>
    <x v="0"/>
    <x v="0"/>
    <x v="0"/>
    <x v="23"/>
    <x v="0"/>
    <n v="8692312"/>
    <x v="1"/>
    <x v="0"/>
  </r>
  <r>
    <x v="0"/>
    <x v="0"/>
    <x v="1"/>
    <x v="0"/>
    <x v="0"/>
    <x v="0"/>
    <x v="24"/>
    <x v="0"/>
    <n v="17873389"/>
    <x v="1"/>
    <x v="0"/>
  </r>
  <r>
    <x v="0"/>
    <x v="0"/>
    <x v="1"/>
    <x v="0"/>
    <x v="0"/>
    <x v="0"/>
    <x v="25"/>
    <x v="0"/>
    <n v="7236596"/>
    <x v="1"/>
    <x v="0"/>
  </r>
  <r>
    <x v="0"/>
    <x v="0"/>
    <x v="1"/>
    <x v="0"/>
    <x v="0"/>
    <x v="0"/>
    <x v="26"/>
    <x v="0"/>
    <n v="7869282"/>
    <x v="1"/>
    <x v="0"/>
  </r>
  <r>
    <x v="0"/>
    <x v="0"/>
    <x v="1"/>
    <x v="0"/>
    <x v="0"/>
    <x v="0"/>
    <x v="27"/>
    <x v="0"/>
    <n v="8265202"/>
    <x v="1"/>
    <x v="0"/>
  </r>
  <r>
    <x v="0"/>
    <x v="0"/>
    <x v="1"/>
    <x v="0"/>
    <x v="0"/>
    <x v="0"/>
    <x v="28"/>
    <x v="0"/>
    <n v="174767378"/>
    <x v="1"/>
    <x v="0"/>
  </r>
  <r>
    <x v="0"/>
    <x v="0"/>
    <x v="1"/>
    <x v="0"/>
    <x v="0"/>
    <x v="0"/>
    <x v="33"/>
    <x v="0"/>
    <n v="54300704"/>
    <x v="1"/>
    <x v="0"/>
  </r>
  <r>
    <x v="0"/>
    <x v="0"/>
    <x v="1"/>
    <x v="0"/>
    <x v="0"/>
    <x v="0"/>
    <x v="29"/>
    <x v="0"/>
    <n v="18374825"/>
    <x v="1"/>
    <x v="0"/>
  </r>
  <r>
    <x v="0"/>
    <x v="0"/>
    <x v="1"/>
    <x v="0"/>
    <x v="0"/>
    <x v="0"/>
    <x v="30"/>
    <x v="0"/>
    <n v="24024904"/>
    <x v="1"/>
    <x v="0"/>
  </r>
  <r>
    <x v="0"/>
    <x v="0"/>
    <x v="1"/>
    <x v="0"/>
    <x v="0"/>
    <x v="0"/>
    <x v="31"/>
    <x v="0"/>
    <n v="93796539"/>
    <x v="1"/>
    <x v="0"/>
  </r>
  <r>
    <x v="0"/>
    <x v="0"/>
    <x v="1"/>
    <x v="0"/>
    <x v="0"/>
    <x v="0"/>
    <x v="35"/>
    <x v="0"/>
    <n v="136086574"/>
    <x v="1"/>
    <x v="0"/>
  </r>
  <r>
    <x v="0"/>
    <x v="0"/>
    <x v="1"/>
    <x v="0"/>
    <x v="0"/>
    <x v="0"/>
    <x v="34"/>
    <x v="0"/>
    <n v="8794065"/>
    <x v="1"/>
    <x v="0"/>
  </r>
  <r>
    <x v="0"/>
    <x v="0"/>
    <x v="1"/>
    <x v="0"/>
    <x v="0"/>
    <x v="0"/>
    <x v="37"/>
    <x v="0"/>
    <n v="1100712"/>
    <x v="1"/>
    <x v="0"/>
  </r>
  <r>
    <x v="0"/>
    <x v="0"/>
    <x v="1"/>
    <x v="0"/>
    <x v="0"/>
    <x v="0"/>
    <x v="36"/>
    <x v="0"/>
    <n v="10063450"/>
    <x v="1"/>
    <x v="0"/>
  </r>
  <r>
    <x v="0"/>
    <x v="0"/>
    <x v="1"/>
    <x v="0"/>
    <x v="0"/>
    <x v="0"/>
    <x v="38"/>
    <x v="0"/>
    <n v="18423014"/>
    <x v="1"/>
    <x v="0"/>
  </r>
  <r>
    <x v="0"/>
    <x v="0"/>
    <x v="1"/>
    <x v="0"/>
    <x v="0"/>
    <x v="0"/>
    <x v="39"/>
    <x v="0"/>
    <n v="5693138"/>
    <x v="1"/>
    <x v="0"/>
  </r>
  <r>
    <x v="0"/>
    <x v="0"/>
    <x v="1"/>
    <x v="0"/>
    <x v="0"/>
    <x v="0"/>
    <x v="40"/>
    <x v="0"/>
    <n v="15028257"/>
    <x v="1"/>
    <x v="0"/>
  </r>
  <r>
    <x v="0"/>
    <x v="0"/>
    <x v="1"/>
    <x v="0"/>
    <x v="0"/>
    <x v="0"/>
    <x v="0"/>
    <x v="0"/>
    <n v="1503727123"/>
    <x v="1"/>
    <x v="0"/>
  </r>
  <r>
    <x v="0"/>
    <x v="0"/>
    <x v="1"/>
    <x v="0"/>
    <x v="0"/>
    <x v="0"/>
    <x v="22"/>
    <x v="1"/>
    <n v="99072927"/>
    <x v="1"/>
    <x v="0"/>
  </r>
  <r>
    <x v="0"/>
    <x v="0"/>
    <x v="1"/>
    <x v="0"/>
    <x v="0"/>
    <x v="0"/>
    <x v="23"/>
    <x v="1"/>
    <n v="8692312"/>
    <x v="1"/>
    <x v="0"/>
  </r>
  <r>
    <x v="0"/>
    <x v="0"/>
    <x v="1"/>
    <x v="0"/>
    <x v="0"/>
    <x v="0"/>
    <x v="24"/>
    <x v="1"/>
    <n v="17873389"/>
    <x v="1"/>
    <x v="0"/>
  </r>
  <r>
    <x v="0"/>
    <x v="0"/>
    <x v="1"/>
    <x v="0"/>
    <x v="0"/>
    <x v="0"/>
    <x v="25"/>
    <x v="1"/>
    <n v="7236596"/>
    <x v="1"/>
    <x v="0"/>
  </r>
  <r>
    <x v="0"/>
    <x v="0"/>
    <x v="1"/>
    <x v="0"/>
    <x v="0"/>
    <x v="0"/>
    <x v="26"/>
    <x v="1"/>
    <n v="7869282"/>
    <x v="1"/>
    <x v="0"/>
  </r>
  <r>
    <x v="0"/>
    <x v="0"/>
    <x v="1"/>
    <x v="0"/>
    <x v="0"/>
    <x v="0"/>
    <x v="27"/>
    <x v="1"/>
    <n v="8265202"/>
    <x v="1"/>
    <x v="0"/>
  </r>
  <r>
    <x v="0"/>
    <x v="0"/>
    <x v="1"/>
    <x v="0"/>
    <x v="0"/>
    <x v="0"/>
    <x v="28"/>
    <x v="1"/>
    <n v="174767378"/>
    <x v="1"/>
    <x v="0"/>
  </r>
  <r>
    <x v="0"/>
    <x v="0"/>
    <x v="1"/>
    <x v="0"/>
    <x v="0"/>
    <x v="0"/>
    <x v="33"/>
    <x v="1"/>
    <n v="54300704"/>
    <x v="1"/>
    <x v="0"/>
  </r>
  <r>
    <x v="0"/>
    <x v="0"/>
    <x v="1"/>
    <x v="0"/>
    <x v="0"/>
    <x v="0"/>
    <x v="29"/>
    <x v="1"/>
    <n v="18374825"/>
    <x v="1"/>
    <x v="0"/>
  </r>
  <r>
    <x v="0"/>
    <x v="0"/>
    <x v="1"/>
    <x v="0"/>
    <x v="0"/>
    <x v="0"/>
    <x v="30"/>
    <x v="1"/>
    <n v="24024904"/>
    <x v="1"/>
    <x v="0"/>
  </r>
  <r>
    <x v="0"/>
    <x v="0"/>
    <x v="1"/>
    <x v="0"/>
    <x v="0"/>
    <x v="0"/>
    <x v="31"/>
    <x v="1"/>
    <n v="93796539"/>
    <x v="1"/>
    <x v="0"/>
  </r>
  <r>
    <x v="0"/>
    <x v="0"/>
    <x v="1"/>
    <x v="0"/>
    <x v="0"/>
    <x v="0"/>
    <x v="2"/>
    <x v="1"/>
    <n v="25969766"/>
    <x v="1"/>
    <x v="0"/>
  </r>
  <r>
    <x v="0"/>
    <x v="0"/>
    <x v="1"/>
    <x v="0"/>
    <x v="0"/>
    <x v="0"/>
    <x v="35"/>
    <x v="1"/>
    <n v="136086574"/>
    <x v="1"/>
    <x v="0"/>
  </r>
  <r>
    <x v="0"/>
    <x v="0"/>
    <x v="1"/>
    <x v="0"/>
    <x v="0"/>
    <x v="0"/>
    <x v="34"/>
    <x v="1"/>
    <n v="8794065"/>
    <x v="1"/>
    <x v="0"/>
  </r>
  <r>
    <x v="0"/>
    <x v="0"/>
    <x v="1"/>
    <x v="0"/>
    <x v="0"/>
    <x v="0"/>
    <x v="37"/>
    <x v="1"/>
    <n v="1100712"/>
    <x v="1"/>
    <x v="0"/>
  </r>
  <r>
    <x v="0"/>
    <x v="0"/>
    <x v="1"/>
    <x v="0"/>
    <x v="0"/>
    <x v="0"/>
    <x v="36"/>
    <x v="1"/>
    <n v="10063450"/>
    <x v="1"/>
    <x v="0"/>
  </r>
  <r>
    <x v="0"/>
    <x v="0"/>
    <x v="1"/>
    <x v="0"/>
    <x v="0"/>
    <x v="0"/>
    <x v="38"/>
    <x v="1"/>
    <n v="18423014"/>
    <x v="1"/>
    <x v="0"/>
  </r>
  <r>
    <x v="0"/>
    <x v="0"/>
    <x v="1"/>
    <x v="0"/>
    <x v="0"/>
    <x v="0"/>
    <x v="39"/>
    <x v="1"/>
    <n v="5693138"/>
    <x v="1"/>
    <x v="0"/>
  </r>
  <r>
    <x v="0"/>
    <x v="0"/>
    <x v="1"/>
    <x v="0"/>
    <x v="0"/>
    <x v="0"/>
    <x v="40"/>
    <x v="1"/>
    <n v="15028257"/>
    <x v="1"/>
    <x v="0"/>
  </r>
  <r>
    <x v="0"/>
    <x v="0"/>
    <x v="1"/>
    <x v="0"/>
    <x v="0"/>
    <x v="0"/>
    <x v="0"/>
    <x v="1"/>
    <n v="1503727123"/>
    <x v="1"/>
    <x v="0"/>
  </r>
  <r>
    <x v="0"/>
    <x v="0"/>
    <x v="1"/>
    <x v="0"/>
    <x v="0"/>
    <x v="0"/>
    <x v="3"/>
    <x v="1"/>
    <n v="1558027827"/>
    <x v="1"/>
    <x v="0"/>
  </r>
  <r>
    <x v="0"/>
    <x v="0"/>
    <x v="1"/>
    <x v="0"/>
    <x v="0"/>
    <x v="0"/>
    <x v="1"/>
    <x v="1"/>
    <n v="110500806"/>
    <x v="1"/>
    <x v="0"/>
  </r>
  <r>
    <x v="0"/>
    <x v="0"/>
    <x v="1"/>
    <x v="0"/>
    <x v="0"/>
    <x v="0"/>
    <x v="4"/>
    <x v="1"/>
    <n v="90413831"/>
    <x v="1"/>
    <x v="0"/>
  </r>
  <r>
    <x v="0"/>
    <x v="0"/>
    <x v="1"/>
    <x v="0"/>
    <x v="0"/>
    <x v="0"/>
    <x v="5"/>
    <x v="1"/>
    <n v="31468241"/>
    <x v="1"/>
    <x v="0"/>
  </r>
  <r>
    <x v="0"/>
    <x v="0"/>
    <x v="1"/>
    <x v="0"/>
    <x v="0"/>
    <x v="0"/>
    <x v="6"/>
    <x v="1"/>
    <n v="18322522"/>
    <x v="1"/>
    <x v="0"/>
  </r>
  <r>
    <x v="0"/>
    <x v="0"/>
    <x v="1"/>
    <x v="0"/>
    <x v="0"/>
    <x v="0"/>
    <x v="7"/>
    <x v="1"/>
    <n v="22469825"/>
    <x v="1"/>
    <x v="0"/>
  </r>
  <r>
    <x v="0"/>
    <x v="0"/>
    <x v="1"/>
    <x v="0"/>
    <x v="0"/>
    <x v="0"/>
    <x v="8"/>
    <x v="1"/>
    <n v="20006911"/>
    <x v="1"/>
    <x v="0"/>
  </r>
  <r>
    <x v="0"/>
    <x v="0"/>
    <x v="1"/>
    <x v="0"/>
    <x v="0"/>
    <x v="0"/>
    <x v="9"/>
    <x v="1"/>
    <n v="95026024"/>
    <x v="1"/>
    <x v="0"/>
  </r>
  <r>
    <x v="0"/>
    <x v="0"/>
    <x v="1"/>
    <x v="0"/>
    <x v="0"/>
    <x v="0"/>
    <x v="10"/>
    <x v="1"/>
    <n v="33337893"/>
    <x v="1"/>
    <x v="0"/>
  </r>
  <r>
    <x v="0"/>
    <x v="0"/>
    <x v="1"/>
    <x v="0"/>
    <x v="0"/>
    <x v="0"/>
    <x v="11"/>
    <x v="1"/>
    <n v="28075306"/>
    <x v="1"/>
    <x v="0"/>
  </r>
  <r>
    <x v="0"/>
    <x v="0"/>
    <x v="1"/>
    <x v="0"/>
    <x v="0"/>
    <x v="0"/>
    <x v="12"/>
    <x v="1"/>
    <n v="20997"/>
    <x v="1"/>
    <x v="0"/>
  </r>
  <r>
    <x v="0"/>
    <x v="0"/>
    <x v="1"/>
    <x v="0"/>
    <x v="0"/>
    <x v="0"/>
    <x v="13"/>
    <x v="1"/>
    <n v="17790426"/>
    <x v="1"/>
    <x v="0"/>
  </r>
  <r>
    <x v="0"/>
    <x v="0"/>
    <x v="1"/>
    <x v="0"/>
    <x v="0"/>
    <x v="0"/>
    <x v="14"/>
    <x v="1"/>
    <n v="23819524"/>
    <x v="1"/>
    <x v="0"/>
  </r>
  <r>
    <x v="0"/>
    <x v="0"/>
    <x v="1"/>
    <x v="0"/>
    <x v="0"/>
    <x v="0"/>
    <x v="17"/>
    <x v="1"/>
    <n v="54300704"/>
    <x v="1"/>
    <x v="0"/>
  </r>
  <r>
    <x v="0"/>
    <x v="0"/>
    <x v="1"/>
    <x v="0"/>
    <x v="0"/>
    <x v="0"/>
    <x v="15"/>
    <x v="1"/>
    <n v="254566687"/>
    <x v="1"/>
    <x v="0"/>
  </r>
  <r>
    <x v="0"/>
    <x v="0"/>
    <x v="1"/>
    <x v="0"/>
    <x v="0"/>
    <x v="0"/>
    <x v="16"/>
    <x v="1"/>
    <n v="18557867"/>
    <x v="1"/>
    <x v="0"/>
  </r>
  <r>
    <x v="0"/>
    <x v="0"/>
    <x v="1"/>
    <x v="0"/>
    <x v="0"/>
    <x v="0"/>
    <x v="18"/>
    <x v="1"/>
    <n v="10029215"/>
    <x v="1"/>
    <x v="0"/>
  </r>
  <r>
    <x v="0"/>
    <x v="0"/>
    <x v="1"/>
    <x v="0"/>
    <x v="0"/>
    <x v="0"/>
    <x v="19"/>
    <x v="1"/>
    <n v="6520306"/>
    <x v="1"/>
    <x v="0"/>
  </r>
  <r>
    <x v="0"/>
    <x v="0"/>
    <x v="1"/>
    <x v="0"/>
    <x v="0"/>
    <x v="0"/>
    <x v="20"/>
    <x v="1"/>
    <n v="25955861"/>
    <x v="1"/>
    <x v="0"/>
  </r>
  <r>
    <x v="0"/>
    <x v="0"/>
    <x v="1"/>
    <x v="0"/>
    <x v="0"/>
    <x v="0"/>
    <x v="21"/>
    <x v="1"/>
    <n v="15712551"/>
    <x v="1"/>
    <x v="0"/>
  </r>
  <r>
    <x v="0"/>
    <x v="0"/>
    <x v="1"/>
    <x v="0"/>
    <x v="0"/>
    <x v="0"/>
    <x v="13"/>
    <x v="2"/>
    <n v="17790426"/>
    <x v="1"/>
    <x v="0"/>
  </r>
  <r>
    <x v="0"/>
    <x v="0"/>
    <x v="1"/>
    <x v="0"/>
    <x v="0"/>
    <x v="0"/>
    <x v="6"/>
    <x v="2"/>
    <n v="18322522"/>
    <x v="1"/>
    <x v="0"/>
  </r>
  <r>
    <x v="0"/>
    <x v="0"/>
    <x v="1"/>
    <x v="0"/>
    <x v="0"/>
    <x v="0"/>
    <x v="7"/>
    <x v="2"/>
    <n v="22469825"/>
    <x v="1"/>
    <x v="0"/>
  </r>
  <r>
    <x v="0"/>
    <x v="0"/>
    <x v="1"/>
    <x v="0"/>
    <x v="0"/>
    <x v="0"/>
    <x v="8"/>
    <x v="2"/>
    <n v="20006911"/>
    <x v="1"/>
    <x v="0"/>
  </r>
  <r>
    <x v="0"/>
    <x v="0"/>
    <x v="1"/>
    <x v="0"/>
    <x v="0"/>
    <x v="0"/>
    <x v="9"/>
    <x v="2"/>
    <n v="95026024"/>
    <x v="1"/>
    <x v="0"/>
  </r>
  <r>
    <x v="0"/>
    <x v="0"/>
    <x v="1"/>
    <x v="0"/>
    <x v="0"/>
    <x v="0"/>
    <x v="10"/>
    <x v="2"/>
    <n v="33337893"/>
    <x v="1"/>
    <x v="0"/>
  </r>
  <r>
    <x v="0"/>
    <x v="0"/>
    <x v="1"/>
    <x v="0"/>
    <x v="0"/>
    <x v="0"/>
    <x v="11"/>
    <x v="2"/>
    <n v="28075306"/>
    <x v="1"/>
    <x v="0"/>
  </r>
  <r>
    <x v="0"/>
    <x v="0"/>
    <x v="1"/>
    <x v="0"/>
    <x v="0"/>
    <x v="0"/>
    <x v="12"/>
    <x v="2"/>
    <n v="20997"/>
    <x v="1"/>
    <x v="0"/>
  </r>
  <r>
    <x v="0"/>
    <x v="0"/>
    <x v="1"/>
    <x v="0"/>
    <x v="0"/>
    <x v="0"/>
    <x v="14"/>
    <x v="2"/>
    <n v="23819524"/>
    <x v="1"/>
    <x v="0"/>
  </r>
  <r>
    <x v="0"/>
    <x v="0"/>
    <x v="1"/>
    <x v="0"/>
    <x v="0"/>
    <x v="0"/>
    <x v="17"/>
    <x v="2"/>
    <n v="54300704"/>
    <x v="1"/>
    <x v="0"/>
  </r>
  <r>
    <x v="0"/>
    <x v="0"/>
    <x v="1"/>
    <x v="0"/>
    <x v="0"/>
    <x v="0"/>
    <x v="15"/>
    <x v="2"/>
    <n v="254566687"/>
    <x v="1"/>
    <x v="0"/>
  </r>
  <r>
    <x v="0"/>
    <x v="0"/>
    <x v="1"/>
    <x v="0"/>
    <x v="0"/>
    <x v="0"/>
    <x v="16"/>
    <x v="2"/>
    <n v="18557867"/>
    <x v="1"/>
    <x v="0"/>
  </r>
  <r>
    <x v="0"/>
    <x v="0"/>
    <x v="1"/>
    <x v="0"/>
    <x v="0"/>
    <x v="0"/>
    <x v="18"/>
    <x v="2"/>
    <n v="10029215"/>
    <x v="1"/>
    <x v="0"/>
  </r>
  <r>
    <x v="0"/>
    <x v="0"/>
    <x v="1"/>
    <x v="0"/>
    <x v="0"/>
    <x v="0"/>
    <x v="19"/>
    <x v="2"/>
    <n v="6520306"/>
    <x v="1"/>
    <x v="0"/>
  </r>
  <r>
    <x v="0"/>
    <x v="0"/>
    <x v="1"/>
    <x v="0"/>
    <x v="0"/>
    <x v="0"/>
    <x v="20"/>
    <x v="2"/>
    <n v="25955861"/>
    <x v="1"/>
    <x v="0"/>
  </r>
  <r>
    <x v="0"/>
    <x v="0"/>
    <x v="1"/>
    <x v="0"/>
    <x v="0"/>
    <x v="0"/>
    <x v="21"/>
    <x v="2"/>
    <n v="15712551"/>
    <x v="1"/>
    <x v="0"/>
  </r>
  <r>
    <x v="0"/>
    <x v="0"/>
    <x v="1"/>
    <x v="0"/>
    <x v="0"/>
    <x v="0"/>
    <x v="22"/>
    <x v="2"/>
    <n v="99072927"/>
    <x v="1"/>
    <x v="0"/>
  </r>
  <r>
    <x v="0"/>
    <x v="0"/>
    <x v="1"/>
    <x v="0"/>
    <x v="0"/>
    <x v="0"/>
    <x v="23"/>
    <x v="2"/>
    <n v="8692312"/>
    <x v="1"/>
    <x v="0"/>
  </r>
  <r>
    <x v="0"/>
    <x v="0"/>
    <x v="1"/>
    <x v="0"/>
    <x v="0"/>
    <x v="0"/>
    <x v="24"/>
    <x v="2"/>
    <n v="17873389"/>
    <x v="1"/>
    <x v="0"/>
  </r>
  <r>
    <x v="0"/>
    <x v="0"/>
    <x v="1"/>
    <x v="0"/>
    <x v="0"/>
    <x v="0"/>
    <x v="25"/>
    <x v="2"/>
    <n v="7236596"/>
    <x v="1"/>
    <x v="0"/>
  </r>
  <r>
    <x v="0"/>
    <x v="0"/>
    <x v="1"/>
    <x v="0"/>
    <x v="0"/>
    <x v="0"/>
    <x v="26"/>
    <x v="2"/>
    <n v="7869282"/>
    <x v="1"/>
    <x v="0"/>
  </r>
  <r>
    <x v="0"/>
    <x v="0"/>
    <x v="1"/>
    <x v="0"/>
    <x v="0"/>
    <x v="0"/>
    <x v="27"/>
    <x v="2"/>
    <n v="8265202"/>
    <x v="1"/>
    <x v="0"/>
  </r>
  <r>
    <x v="0"/>
    <x v="0"/>
    <x v="1"/>
    <x v="0"/>
    <x v="0"/>
    <x v="0"/>
    <x v="28"/>
    <x v="2"/>
    <n v="174767378"/>
    <x v="1"/>
    <x v="0"/>
  </r>
  <r>
    <x v="0"/>
    <x v="0"/>
    <x v="1"/>
    <x v="0"/>
    <x v="0"/>
    <x v="0"/>
    <x v="33"/>
    <x v="2"/>
    <n v="54300704"/>
    <x v="1"/>
    <x v="0"/>
  </r>
  <r>
    <x v="0"/>
    <x v="0"/>
    <x v="1"/>
    <x v="0"/>
    <x v="0"/>
    <x v="0"/>
    <x v="29"/>
    <x v="2"/>
    <n v="18374825"/>
    <x v="1"/>
    <x v="0"/>
  </r>
  <r>
    <x v="0"/>
    <x v="0"/>
    <x v="1"/>
    <x v="0"/>
    <x v="0"/>
    <x v="0"/>
    <x v="30"/>
    <x v="2"/>
    <n v="24024904"/>
    <x v="1"/>
    <x v="0"/>
  </r>
  <r>
    <x v="0"/>
    <x v="0"/>
    <x v="1"/>
    <x v="0"/>
    <x v="0"/>
    <x v="0"/>
    <x v="31"/>
    <x v="2"/>
    <n v="93796539"/>
    <x v="1"/>
    <x v="0"/>
  </r>
  <r>
    <x v="0"/>
    <x v="0"/>
    <x v="1"/>
    <x v="0"/>
    <x v="0"/>
    <x v="0"/>
    <x v="2"/>
    <x v="2"/>
    <n v="25969766"/>
    <x v="1"/>
    <x v="0"/>
  </r>
  <r>
    <x v="0"/>
    <x v="0"/>
    <x v="1"/>
    <x v="0"/>
    <x v="0"/>
    <x v="0"/>
    <x v="35"/>
    <x v="2"/>
    <n v="136086574"/>
    <x v="1"/>
    <x v="0"/>
  </r>
  <r>
    <x v="0"/>
    <x v="0"/>
    <x v="1"/>
    <x v="0"/>
    <x v="0"/>
    <x v="0"/>
    <x v="34"/>
    <x v="2"/>
    <n v="8794065"/>
    <x v="1"/>
    <x v="0"/>
  </r>
  <r>
    <x v="0"/>
    <x v="0"/>
    <x v="1"/>
    <x v="0"/>
    <x v="0"/>
    <x v="0"/>
    <x v="37"/>
    <x v="2"/>
    <n v="1100712"/>
    <x v="1"/>
    <x v="0"/>
  </r>
  <r>
    <x v="0"/>
    <x v="0"/>
    <x v="1"/>
    <x v="0"/>
    <x v="0"/>
    <x v="0"/>
    <x v="36"/>
    <x v="2"/>
    <n v="10063450"/>
    <x v="1"/>
    <x v="0"/>
  </r>
  <r>
    <x v="0"/>
    <x v="0"/>
    <x v="1"/>
    <x v="0"/>
    <x v="0"/>
    <x v="0"/>
    <x v="38"/>
    <x v="2"/>
    <n v="18423014"/>
    <x v="1"/>
    <x v="0"/>
  </r>
  <r>
    <x v="0"/>
    <x v="0"/>
    <x v="1"/>
    <x v="0"/>
    <x v="0"/>
    <x v="0"/>
    <x v="39"/>
    <x v="2"/>
    <n v="5693138"/>
    <x v="1"/>
    <x v="0"/>
  </r>
  <r>
    <x v="0"/>
    <x v="0"/>
    <x v="1"/>
    <x v="0"/>
    <x v="0"/>
    <x v="0"/>
    <x v="40"/>
    <x v="2"/>
    <n v="15028257"/>
    <x v="1"/>
    <x v="0"/>
  </r>
  <r>
    <x v="0"/>
    <x v="0"/>
    <x v="1"/>
    <x v="0"/>
    <x v="0"/>
    <x v="0"/>
    <x v="0"/>
    <x v="2"/>
    <n v="1503727123"/>
    <x v="1"/>
    <x v="0"/>
  </r>
  <r>
    <x v="0"/>
    <x v="0"/>
    <x v="1"/>
    <x v="0"/>
    <x v="0"/>
    <x v="0"/>
    <x v="3"/>
    <x v="2"/>
    <n v="1558027827"/>
    <x v="1"/>
    <x v="0"/>
  </r>
  <r>
    <x v="0"/>
    <x v="0"/>
    <x v="1"/>
    <x v="0"/>
    <x v="0"/>
    <x v="0"/>
    <x v="1"/>
    <x v="2"/>
    <n v="110500806"/>
    <x v="1"/>
    <x v="0"/>
  </r>
  <r>
    <x v="0"/>
    <x v="0"/>
    <x v="1"/>
    <x v="0"/>
    <x v="0"/>
    <x v="0"/>
    <x v="4"/>
    <x v="2"/>
    <n v="90413831"/>
    <x v="1"/>
    <x v="0"/>
  </r>
  <r>
    <x v="0"/>
    <x v="0"/>
    <x v="1"/>
    <x v="0"/>
    <x v="0"/>
    <x v="0"/>
    <x v="5"/>
    <x v="2"/>
    <n v="31468241"/>
    <x v="1"/>
    <x v="0"/>
  </r>
  <r>
    <x v="0"/>
    <x v="0"/>
    <x v="1"/>
    <x v="0"/>
    <x v="0"/>
    <x v="0"/>
    <x v="35"/>
    <x v="3"/>
    <n v="31747709"/>
    <x v="1"/>
    <x v="0"/>
  </r>
  <r>
    <x v="0"/>
    <x v="0"/>
    <x v="1"/>
    <x v="0"/>
    <x v="0"/>
    <x v="0"/>
    <x v="34"/>
    <x v="3"/>
    <n v="4500964"/>
    <x v="1"/>
    <x v="0"/>
  </r>
  <r>
    <x v="0"/>
    <x v="0"/>
    <x v="1"/>
    <x v="0"/>
    <x v="0"/>
    <x v="0"/>
    <x v="36"/>
    <x v="3"/>
    <n v="4698247"/>
    <x v="1"/>
    <x v="0"/>
  </r>
  <r>
    <x v="0"/>
    <x v="0"/>
    <x v="1"/>
    <x v="0"/>
    <x v="0"/>
    <x v="0"/>
    <x v="39"/>
    <x v="3"/>
    <n v="2146688"/>
    <x v="1"/>
    <x v="0"/>
  </r>
  <r>
    <x v="0"/>
    <x v="0"/>
    <x v="1"/>
    <x v="0"/>
    <x v="0"/>
    <x v="0"/>
    <x v="40"/>
    <x v="3"/>
    <n v="9751531"/>
    <x v="1"/>
    <x v="0"/>
  </r>
  <r>
    <x v="0"/>
    <x v="0"/>
    <x v="1"/>
    <x v="0"/>
    <x v="0"/>
    <x v="0"/>
    <x v="0"/>
    <x v="3"/>
    <n v="1018443090"/>
    <x v="1"/>
    <x v="0"/>
  </r>
  <r>
    <x v="0"/>
    <x v="0"/>
    <x v="1"/>
    <x v="0"/>
    <x v="0"/>
    <x v="0"/>
    <x v="3"/>
    <x v="3"/>
    <n v="1018443090"/>
    <x v="1"/>
    <x v="0"/>
  </r>
  <r>
    <x v="0"/>
    <x v="0"/>
    <x v="1"/>
    <x v="0"/>
    <x v="0"/>
    <x v="0"/>
    <x v="1"/>
    <x v="3"/>
    <n v="172287609"/>
    <x v="1"/>
    <x v="0"/>
  </r>
  <r>
    <x v="0"/>
    <x v="0"/>
    <x v="1"/>
    <x v="0"/>
    <x v="0"/>
    <x v="0"/>
    <x v="4"/>
    <x v="3"/>
    <n v="152830067"/>
    <x v="1"/>
    <x v="0"/>
  </r>
  <r>
    <x v="0"/>
    <x v="0"/>
    <x v="1"/>
    <x v="0"/>
    <x v="0"/>
    <x v="0"/>
    <x v="5"/>
    <x v="3"/>
    <n v="16849831"/>
    <x v="1"/>
    <x v="0"/>
  </r>
  <r>
    <x v="0"/>
    <x v="0"/>
    <x v="1"/>
    <x v="0"/>
    <x v="0"/>
    <x v="0"/>
    <x v="6"/>
    <x v="3"/>
    <n v="9661010"/>
    <x v="1"/>
    <x v="0"/>
  </r>
  <r>
    <x v="0"/>
    <x v="0"/>
    <x v="1"/>
    <x v="0"/>
    <x v="0"/>
    <x v="0"/>
    <x v="7"/>
    <x v="3"/>
    <n v="24203903"/>
    <x v="1"/>
    <x v="0"/>
  </r>
  <r>
    <x v="0"/>
    <x v="0"/>
    <x v="1"/>
    <x v="0"/>
    <x v="0"/>
    <x v="0"/>
    <x v="8"/>
    <x v="3"/>
    <n v="8566579"/>
    <x v="1"/>
    <x v="0"/>
  </r>
  <r>
    <x v="0"/>
    <x v="0"/>
    <x v="1"/>
    <x v="0"/>
    <x v="0"/>
    <x v="0"/>
    <x v="9"/>
    <x v="3"/>
    <n v="2245"/>
    <x v="1"/>
    <x v="0"/>
  </r>
  <r>
    <x v="0"/>
    <x v="0"/>
    <x v="1"/>
    <x v="0"/>
    <x v="0"/>
    <x v="0"/>
    <x v="10"/>
    <x v="3"/>
    <n v="20437169"/>
    <x v="1"/>
    <x v="0"/>
  </r>
  <r>
    <x v="0"/>
    <x v="0"/>
    <x v="1"/>
    <x v="0"/>
    <x v="0"/>
    <x v="0"/>
    <x v="11"/>
    <x v="3"/>
    <n v="1508098"/>
    <x v="1"/>
    <x v="0"/>
  </r>
  <r>
    <x v="0"/>
    <x v="0"/>
    <x v="1"/>
    <x v="0"/>
    <x v="0"/>
    <x v="0"/>
    <x v="14"/>
    <x v="3"/>
    <n v="73187"/>
    <x v="1"/>
    <x v="0"/>
  </r>
  <r>
    <x v="0"/>
    <x v="0"/>
    <x v="1"/>
    <x v="0"/>
    <x v="0"/>
    <x v="0"/>
    <x v="15"/>
    <x v="3"/>
    <n v="109338142"/>
    <x v="1"/>
    <x v="0"/>
  </r>
  <r>
    <x v="0"/>
    <x v="0"/>
    <x v="1"/>
    <x v="0"/>
    <x v="0"/>
    <x v="0"/>
    <x v="16"/>
    <x v="3"/>
    <n v="2448"/>
    <x v="1"/>
    <x v="0"/>
  </r>
  <r>
    <x v="0"/>
    <x v="0"/>
    <x v="1"/>
    <x v="0"/>
    <x v="0"/>
    <x v="0"/>
    <x v="18"/>
    <x v="3"/>
    <n v="2184711"/>
    <x v="1"/>
    <x v="0"/>
  </r>
  <r>
    <x v="0"/>
    <x v="0"/>
    <x v="1"/>
    <x v="0"/>
    <x v="0"/>
    <x v="0"/>
    <x v="19"/>
    <x v="3"/>
    <n v="5493928"/>
    <x v="1"/>
    <x v="0"/>
  </r>
  <r>
    <x v="0"/>
    <x v="0"/>
    <x v="1"/>
    <x v="0"/>
    <x v="0"/>
    <x v="0"/>
    <x v="20"/>
    <x v="3"/>
    <n v="16051861"/>
    <x v="1"/>
    <x v="0"/>
  </r>
  <r>
    <x v="0"/>
    <x v="0"/>
    <x v="1"/>
    <x v="0"/>
    <x v="0"/>
    <x v="0"/>
    <x v="21"/>
    <x v="3"/>
    <n v="10673781"/>
    <x v="1"/>
    <x v="0"/>
  </r>
  <r>
    <x v="0"/>
    <x v="0"/>
    <x v="1"/>
    <x v="0"/>
    <x v="0"/>
    <x v="0"/>
    <x v="22"/>
    <x v="3"/>
    <n v="200161345"/>
    <x v="1"/>
    <x v="0"/>
  </r>
  <r>
    <x v="0"/>
    <x v="0"/>
    <x v="1"/>
    <x v="0"/>
    <x v="0"/>
    <x v="0"/>
    <x v="23"/>
    <x v="3"/>
    <n v="4958190"/>
    <x v="1"/>
    <x v="0"/>
  </r>
  <r>
    <x v="0"/>
    <x v="0"/>
    <x v="1"/>
    <x v="0"/>
    <x v="0"/>
    <x v="0"/>
    <x v="24"/>
    <x v="3"/>
    <n v="15105521"/>
    <x v="1"/>
    <x v="0"/>
  </r>
  <r>
    <x v="0"/>
    <x v="0"/>
    <x v="1"/>
    <x v="0"/>
    <x v="0"/>
    <x v="0"/>
    <x v="25"/>
    <x v="3"/>
    <n v="15868168"/>
    <x v="1"/>
    <x v="0"/>
  </r>
  <r>
    <x v="0"/>
    <x v="0"/>
    <x v="1"/>
    <x v="0"/>
    <x v="0"/>
    <x v="0"/>
    <x v="26"/>
    <x v="3"/>
    <n v="8207013"/>
    <x v="1"/>
    <x v="0"/>
  </r>
  <r>
    <x v="0"/>
    <x v="0"/>
    <x v="1"/>
    <x v="0"/>
    <x v="0"/>
    <x v="0"/>
    <x v="27"/>
    <x v="3"/>
    <n v="8988132"/>
    <x v="1"/>
    <x v="0"/>
  </r>
  <r>
    <x v="0"/>
    <x v="0"/>
    <x v="1"/>
    <x v="0"/>
    <x v="0"/>
    <x v="0"/>
    <x v="28"/>
    <x v="3"/>
    <n v="77311328"/>
    <x v="1"/>
    <x v="0"/>
  </r>
  <r>
    <x v="0"/>
    <x v="0"/>
    <x v="1"/>
    <x v="0"/>
    <x v="0"/>
    <x v="0"/>
    <x v="29"/>
    <x v="3"/>
    <n v="5272704"/>
    <x v="1"/>
    <x v="0"/>
  </r>
  <r>
    <x v="0"/>
    <x v="0"/>
    <x v="1"/>
    <x v="0"/>
    <x v="0"/>
    <x v="0"/>
    <x v="30"/>
    <x v="3"/>
    <n v="87692"/>
    <x v="1"/>
    <x v="0"/>
  </r>
  <r>
    <x v="0"/>
    <x v="0"/>
    <x v="1"/>
    <x v="0"/>
    <x v="0"/>
    <x v="0"/>
    <x v="31"/>
    <x v="3"/>
    <n v="14075"/>
    <x v="1"/>
    <x v="0"/>
  </r>
  <r>
    <x v="0"/>
    <x v="0"/>
    <x v="1"/>
    <x v="0"/>
    <x v="0"/>
    <x v="0"/>
    <x v="2"/>
    <x v="3"/>
    <n v="79459214"/>
    <x v="1"/>
    <x v="0"/>
  </r>
  <r>
    <x v="0"/>
    <x v="0"/>
    <x v="1"/>
    <x v="0"/>
    <x v="0"/>
    <x v="0"/>
    <x v="18"/>
    <x v="4"/>
    <n v="3277237"/>
    <x v="1"/>
    <x v="0"/>
  </r>
  <r>
    <x v="0"/>
    <x v="0"/>
    <x v="1"/>
    <x v="0"/>
    <x v="0"/>
    <x v="0"/>
    <x v="37"/>
    <x v="4"/>
    <n v="1141383"/>
    <x v="1"/>
    <x v="0"/>
  </r>
  <r>
    <x v="0"/>
    <x v="0"/>
    <x v="1"/>
    <x v="0"/>
    <x v="0"/>
    <x v="0"/>
    <x v="38"/>
    <x v="4"/>
    <n v="37803458"/>
    <x v="1"/>
    <x v="0"/>
  </r>
  <r>
    <x v="0"/>
    <x v="0"/>
    <x v="1"/>
    <x v="0"/>
    <x v="0"/>
    <x v="0"/>
    <x v="22"/>
    <x v="4"/>
    <n v="424095495"/>
    <x v="1"/>
    <x v="0"/>
  </r>
  <r>
    <x v="0"/>
    <x v="0"/>
    <x v="1"/>
    <x v="0"/>
    <x v="0"/>
    <x v="0"/>
    <x v="24"/>
    <x v="4"/>
    <n v="17927496"/>
    <x v="1"/>
    <x v="0"/>
  </r>
  <r>
    <x v="0"/>
    <x v="0"/>
    <x v="1"/>
    <x v="0"/>
    <x v="0"/>
    <x v="0"/>
    <x v="25"/>
    <x v="4"/>
    <n v="9125897"/>
    <x v="1"/>
    <x v="0"/>
  </r>
  <r>
    <x v="0"/>
    <x v="0"/>
    <x v="1"/>
    <x v="0"/>
    <x v="0"/>
    <x v="0"/>
    <x v="26"/>
    <x v="4"/>
    <n v="5456368"/>
    <x v="1"/>
    <x v="0"/>
  </r>
  <r>
    <x v="0"/>
    <x v="0"/>
    <x v="1"/>
    <x v="0"/>
    <x v="0"/>
    <x v="0"/>
    <x v="27"/>
    <x v="4"/>
    <n v="3767933"/>
    <x v="1"/>
    <x v="0"/>
  </r>
  <r>
    <x v="0"/>
    <x v="0"/>
    <x v="1"/>
    <x v="0"/>
    <x v="0"/>
    <x v="0"/>
    <x v="28"/>
    <x v="4"/>
    <n v="112462383"/>
    <x v="1"/>
    <x v="0"/>
  </r>
  <r>
    <x v="0"/>
    <x v="0"/>
    <x v="1"/>
    <x v="0"/>
    <x v="0"/>
    <x v="0"/>
    <x v="29"/>
    <x v="4"/>
    <n v="18952998"/>
    <x v="1"/>
    <x v="0"/>
  </r>
  <r>
    <x v="0"/>
    <x v="0"/>
    <x v="1"/>
    <x v="0"/>
    <x v="0"/>
    <x v="0"/>
    <x v="30"/>
    <x v="4"/>
    <n v="24192857"/>
    <x v="1"/>
    <x v="0"/>
  </r>
  <r>
    <x v="0"/>
    <x v="0"/>
    <x v="1"/>
    <x v="0"/>
    <x v="0"/>
    <x v="0"/>
    <x v="31"/>
    <x v="4"/>
    <n v="58118311"/>
    <x v="1"/>
    <x v="0"/>
  </r>
  <r>
    <x v="0"/>
    <x v="0"/>
    <x v="1"/>
    <x v="0"/>
    <x v="0"/>
    <x v="0"/>
    <x v="2"/>
    <x v="4"/>
    <n v="10107875"/>
    <x v="1"/>
    <x v="0"/>
  </r>
  <r>
    <x v="0"/>
    <x v="0"/>
    <x v="1"/>
    <x v="0"/>
    <x v="0"/>
    <x v="0"/>
    <x v="13"/>
    <x v="4"/>
    <n v="1054281"/>
    <x v="1"/>
    <x v="0"/>
  </r>
  <r>
    <x v="0"/>
    <x v="0"/>
    <x v="1"/>
    <x v="0"/>
    <x v="0"/>
    <x v="0"/>
    <x v="35"/>
    <x v="4"/>
    <n v="124237480"/>
    <x v="1"/>
    <x v="0"/>
  </r>
  <r>
    <x v="0"/>
    <x v="0"/>
    <x v="1"/>
    <x v="0"/>
    <x v="0"/>
    <x v="0"/>
    <x v="12"/>
    <x v="4"/>
    <n v="590044"/>
    <x v="1"/>
    <x v="0"/>
  </r>
  <r>
    <x v="0"/>
    <x v="0"/>
    <x v="1"/>
    <x v="0"/>
    <x v="0"/>
    <x v="0"/>
    <x v="17"/>
    <x v="4"/>
    <n v="27688957"/>
    <x v="1"/>
    <x v="0"/>
  </r>
  <r>
    <x v="0"/>
    <x v="0"/>
    <x v="1"/>
    <x v="0"/>
    <x v="0"/>
    <x v="0"/>
    <x v="0"/>
    <x v="4"/>
    <n v="1679123412"/>
    <x v="1"/>
    <x v="0"/>
  </r>
  <r>
    <x v="0"/>
    <x v="0"/>
    <x v="1"/>
    <x v="0"/>
    <x v="0"/>
    <x v="0"/>
    <x v="3"/>
    <x v="4"/>
    <n v="1679123412"/>
    <x v="1"/>
    <x v="0"/>
  </r>
  <r>
    <x v="0"/>
    <x v="0"/>
    <x v="1"/>
    <x v="0"/>
    <x v="0"/>
    <x v="0"/>
    <x v="1"/>
    <x v="4"/>
    <n v="489827158"/>
    <x v="1"/>
    <x v="0"/>
  </r>
  <r>
    <x v="0"/>
    <x v="0"/>
    <x v="1"/>
    <x v="0"/>
    <x v="0"/>
    <x v="0"/>
    <x v="4"/>
    <x v="4"/>
    <n v="115602817"/>
    <x v="1"/>
    <x v="0"/>
  </r>
  <r>
    <x v="0"/>
    <x v="0"/>
    <x v="1"/>
    <x v="0"/>
    <x v="0"/>
    <x v="0"/>
    <x v="5"/>
    <x v="4"/>
    <n v="6828176"/>
    <x v="1"/>
    <x v="0"/>
  </r>
  <r>
    <x v="0"/>
    <x v="0"/>
    <x v="1"/>
    <x v="0"/>
    <x v="0"/>
    <x v="0"/>
    <x v="6"/>
    <x v="4"/>
    <n v="18488066"/>
    <x v="1"/>
    <x v="0"/>
  </r>
  <r>
    <x v="0"/>
    <x v="0"/>
    <x v="1"/>
    <x v="0"/>
    <x v="0"/>
    <x v="0"/>
    <x v="7"/>
    <x v="4"/>
    <n v="44003415"/>
    <x v="1"/>
    <x v="0"/>
  </r>
  <r>
    <x v="0"/>
    <x v="0"/>
    <x v="1"/>
    <x v="0"/>
    <x v="0"/>
    <x v="0"/>
    <x v="8"/>
    <x v="4"/>
    <n v="4494445"/>
    <x v="1"/>
    <x v="0"/>
  </r>
  <r>
    <x v="0"/>
    <x v="0"/>
    <x v="1"/>
    <x v="0"/>
    <x v="0"/>
    <x v="0"/>
    <x v="9"/>
    <x v="4"/>
    <n v="79824340"/>
    <x v="1"/>
    <x v="0"/>
  </r>
  <r>
    <x v="0"/>
    <x v="0"/>
    <x v="1"/>
    <x v="0"/>
    <x v="0"/>
    <x v="0"/>
    <x v="11"/>
    <x v="4"/>
    <n v="24760882"/>
    <x v="1"/>
    <x v="0"/>
  </r>
  <r>
    <x v="0"/>
    <x v="0"/>
    <x v="1"/>
    <x v="0"/>
    <x v="0"/>
    <x v="0"/>
    <x v="14"/>
    <x v="4"/>
    <n v="13148071"/>
    <x v="1"/>
    <x v="0"/>
  </r>
  <r>
    <x v="0"/>
    <x v="0"/>
    <x v="1"/>
    <x v="0"/>
    <x v="0"/>
    <x v="0"/>
    <x v="16"/>
    <x v="4"/>
    <n v="2145589"/>
    <x v="1"/>
    <x v="0"/>
  </r>
  <r>
    <x v="0"/>
    <x v="0"/>
    <x v="1"/>
    <x v="0"/>
    <x v="0"/>
    <x v="0"/>
    <x v="19"/>
    <x v="5"/>
    <n v="5493928"/>
    <x v="1"/>
    <x v="0"/>
  </r>
  <r>
    <x v="0"/>
    <x v="0"/>
    <x v="1"/>
    <x v="0"/>
    <x v="0"/>
    <x v="0"/>
    <x v="20"/>
    <x v="5"/>
    <n v="16051861"/>
    <x v="1"/>
    <x v="0"/>
  </r>
  <r>
    <x v="0"/>
    <x v="0"/>
    <x v="1"/>
    <x v="0"/>
    <x v="0"/>
    <x v="0"/>
    <x v="0"/>
    <x v="5"/>
    <n v="2697566502"/>
    <x v="1"/>
    <x v="0"/>
  </r>
  <r>
    <x v="0"/>
    <x v="0"/>
    <x v="1"/>
    <x v="0"/>
    <x v="0"/>
    <x v="0"/>
    <x v="3"/>
    <x v="5"/>
    <n v="2697566502"/>
    <x v="1"/>
    <x v="0"/>
  </r>
  <r>
    <x v="0"/>
    <x v="0"/>
    <x v="1"/>
    <x v="0"/>
    <x v="0"/>
    <x v="0"/>
    <x v="1"/>
    <x v="5"/>
    <n v="662114767"/>
    <x v="1"/>
    <x v="0"/>
  </r>
  <r>
    <x v="0"/>
    <x v="0"/>
    <x v="1"/>
    <x v="0"/>
    <x v="0"/>
    <x v="0"/>
    <x v="21"/>
    <x v="5"/>
    <n v="10673781"/>
    <x v="1"/>
    <x v="0"/>
  </r>
  <r>
    <x v="0"/>
    <x v="0"/>
    <x v="1"/>
    <x v="0"/>
    <x v="0"/>
    <x v="0"/>
    <x v="4"/>
    <x v="5"/>
    <n v="268432884"/>
    <x v="1"/>
    <x v="0"/>
  </r>
  <r>
    <x v="0"/>
    <x v="0"/>
    <x v="1"/>
    <x v="0"/>
    <x v="0"/>
    <x v="0"/>
    <x v="5"/>
    <x v="5"/>
    <n v="23678007"/>
    <x v="1"/>
    <x v="0"/>
  </r>
  <r>
    <x v="0"/>
    <x v="0"/>
    <x v="1"/>
    <x v="0"/>
    <x v="0"/>
    <x v="0"/>
    <x v="6"/>
    <x v="5"/>
    <n v="28149076"/>
    <x v="1"/>
    <x v="0"/>
  </r>
  <r>
    <x v="0"/>
    <x v="0"/>
    <x v="1"/>
    <x v="0"/>
    <x v="0"/>
    <x v="0"/>
    <x v="7"/>
    <x v="5"/>
    <n v="68207318"/>
    <x v="1"/>
    <x v="0"/>
  </r>
  <r>
    <x v="0"/>
    <x v="0"/>
    <x v="1"/>
    <x v="0"/>
    <x v="0"/>
    <x v="0"/>
    <x v="8"/>
    <x v="5"/>
    <n v="13061024"/>
    <x v="1"/>
    <x v="0"/>
  </r>
  <r>
    <x v="0"/>
    <x v="0"/>
    <x v="1"/>
    <x v="0"/>
    <x v="0"/>
    <x v="0"/>
    <x v="23"/>
    <x v="5"/>
    <n v="4958190"/>
    <x v="1"/>
    <x v="0"/>
  </r>
  <r>
    <x v="0"/>
    <x v="0"/>
    <x v="1"/>
    <x v="0"/>
    <x v="0"/>
    <x v="0"/>
    <x v="9"/>
    <x v="5"/>
    <n v="79826585"/>
    <x v="1"/>
    <x v="0"/>
  </r>
  <r>
    <x v="0"/>
    <x v="0"/>
    <x v="1"/>
    <x v="0"/>
    <x v="0"/>
    <x v="0"/>
    <x v="11"/>
    <x v="5"/>
    <n v="26268980"/>
    <x v="1"/>
    <x v="0"/>
  </r>
  <r>
    <x v="0"/>
    <x v="0"/>
    <x v="1"/>
    <x v="0"/>
    <x v="0"/>
    <x v="0"/>
    <x v="16"/>
    <x v="5"/>
    <n v="2148037"/>
    <x v="1"/>
    <x v="0"/>
  </r>
  <r>
    <x v="0"/>
    <x v="0"/>
    <x v="1"/>
    <x v="0"/>
    <x v="0"/>
    <x v="0"/>
    <x v="14"/>
    <x v="5"/>
    <n v="13221258"/>
    <x v="1"/>
    <x v="0"/>
  </r>
  <r>
    <x v="0"/>
    <x v="0"/>
    <x v="1"/>
    <x v="0"/>
    <x v="0"/>
    <x v="0"/>
    <x v="18"/>
    <x v="5"/>
    <n v="5461948"/>
    <x v="1"/>
    <x v="0"/>
  </r>
  <r>
    <x v="0"/>
    <x v="0"/>
    <x v="1"/>
    <x v="0"/>
    <x v="0"/>
    <x v="0"/>
    <x v="34"/>
    <x v="5"/>
    <n v="4500964"/>
    <x v="1"/>
    <x v="0"/>
  </r>
  <r>
    <x v="0"/>
    <x v="0"/>
    <x v="1"/>
    <x v="0"/>
    <x v="0"/>
    <x v="0"/>
    <x v="37"/>
    <x v="5"/>
    <n v="1141383"/>
    <x v="1"/>
    <x v="0"/>
  </r>
  <r>
    <x v="0"/>
    <x v="0"/>
    <x v="1"/>
    <x v="0"/>
    <x v="0"/>
    <x v="0"/>
    <x v="36"/>
    <x v="5"/>
    <n v="4698247"/>
    <x v="1"/>
    <x v="0"/>
  </r>
  <r>
    <x v="0"/>
    <x v="0"/>
    <x v="1"/>
    <x v="0"/>
    <x v="0"/>
    <x v="0"/>
    <x v="38"/>
    <x v="5"/>
    <n v="37803458"/>
    <x v="1"/>
    <x v="0"/>
  </r>
  <r>
    <x v="0"/>
    <x v="0"/>
    <x v="1"/>
    <x v="0"/>
    <x v="0"/>
    <x v="0"/>
    <x v="39"/>
    <x v="5"/>
    <n v="2146688"/>
    <x v="1"/>
    <x v="0"/>
  </r>
  <r>
    <x v="0"/>
    <x v="0"/>
    <x v="1"/>
    <x v="0"/>
    <x v="0"/>
    <x v="0"/>
    <x v="40"/>
    <x v="5"/>
    <n v="9751531"/>
    <x v="1"/>
    <x v="0"/>
  </r>
  <r>
    <x v="0"/>
    <x v="0"/>
    <x v="1"/>
    <x v="0"/>
    <x v="0"/>
    <x v="0"/>
    <x v="25"/>
    <x v="5"/>
    <n v="24994065"/>
    <x v="1"/>
    <x v="0"/>
  </r>
  <r>
    <x v="0"/>
    <x v="0"/>
    <x v="1"/>
    <x v="0"/>
    <x v="0"/>
    <x v="0"/>
    <x v="22"/>
    <x v="5"/>
    <n v="624256840"/>
    <x v="1"/>
    <x v="0"/>
  </r>
  <r>
    <x v="0"/>
    <x v="0"/>
    <x v="1"/>
    <x v="0"/>
    <x v="0"/>
    <x v="0"/>
    <x v="24"/>
    <x v="5"/>
    <n v="33033017"/>
    <x v="1"/>
    <x v="0"/>
  </r>
  <r>
    <x v="0"/>
    <x v="0"/>
    <x v="1"/>
    <x v="0"/>
    <x v="0"/>
    <x v="0"/>
    <x v="26"/>
    <x v="5"/>
    <n v="13663381"/>
    <x v="1"/>
    <x v="0"/>
  </r>
  <r>
    <x v="0"/>
    <x v="0"/>
    <x v="1"/>
    <x v="0"/>
    <x v="0"/>
    <x v="0"/>
    <x v="27"/>
    <x v="5"/>
    <n v="12756065"/>
    <x v="1"/>
    <x v="0"/>
  </r>
  <r>
    <x v="0"/>
    <x v="0"/>
    <x v="1"/>
    <x v="0"/>
    <x v="0"/>
    <x v="0"/>
    <x v="28"/>
    <x v="5"/>
    <n v="189773711"/>
    <x v="1"/>
    <x v="0"/>
  </r>
  <r>
    <x v="0"/>
    <x v="0"/>
    <x v="1"/>
    <x v="0"/>
    <x v="0"/>
    <x v="0"/>
    <x v="29"/>
    <x v="5"/>
    <n v="24225702"/>
    <x v="1"/>
    <x v="0"/>
  </r>
  <r>
    <x v="0"/>
    <x v="0"/>
    <x v="1"/>
    <x v="0"/>
    <x v="0"/>
    <x v="0"/>
    <x v="30"/>
    <x v="5"/>
    <n v="24280549"/>
    <x v="1"/>
    <x v="0"/>
  </r>
  <r>
    <x v="0"/>
    <x v="0"/>
    <x v="1"/>
    <x v="0"/>
    <x v="0"/>
    <x v="0"/>
    <x v="31"/>
    <x v="5"/>
    <n v="58132386"/>
    <x v="1"/>
    <x v="0"/>
  </r>
  <r>
    <x v="0"/>
    <x v="0"/>
    <x v="1"/>
    <x v="0"/>
    <x v="0"/>
    <x v="0"/>
    <x v="2"/>
    <x v="5"/>
    <n v="89567089"/>
    <x v="1"/>
    <x v="0"/>
  </r>
  <r>
    <x v="0"/>
    <x v="0"/>
    <x v="1"/>
    <x v="0"/>
    <x v="0"/>
    <x v="0"/>
    <x v="13"/>
    <x v="5"/>
    <n v="1054281"/>
    <x v="1"/>
    <x v="0"/>
  </r>
  <r>
    <x v="0"/>
    <x v="0"/>
    <x v="1"/>
    <x v="0"/>
    <x v="0"/>
    <x v="0"/>
    <x v="35"/>
    <x v="5"/>
    <n v="155985189"/>
    <x v="1"/>
    <x v="0"/>
  </r>
  <r>
    <x v="0"/>
    <x v="0"/>
    <x v="1"/>
    <x v="0"/>
    <x v="0"/>
    <x v="0"/>
    <x v="10"/>
    <x v="5"/>
    <n v="20437169"/>
    <x v="1"/>
    <x v="0"/>
  </r>
  <r>
    <x v="0"/>
    <x v="0"/>
    <x v="1"/>
    <x v="0"/>
    <x v="0"/>
    <x v="0"/>
    <x v="12"/>
    <x v="5"/>
    <n v="590044"/>
    <x v="1"/>
    <x v="0"/>
  </r>
  <r>
    <x v="0"/>
    <x v="0"/>
    <x v="1"/>
    <x v="0"/>
    <x v="0"/>
    <x v="0"/>
    <x v="17"/>
    <x v="5"/>
    <n v="27688957"/>
    <x v="1"/>
    <x v="0"/>
  </r>
  <r>
    <x v="0"/>
    <x v="0"/>
    <x v="1"/>
    <x v="0"/>
    <x v="0"/>
    <x v="0"/>
    <x v="15"/>
    <x v="5"/>
    <n v="109338142"/>
    <x v="1"/>
    <x v="0"/>
  </r>
  <r>
    <x v="0"/>
    <x v="0"/>
    <x v="1"/>
    <x v="0"/>
    <x v="0"/>
    <x v="0"/>
    <x v="25"/>
    <x v="6"/>
    <n v="0.28953299999999998"/>
    <x v="1"/>
    <x v="0"/>
  </r>
  <r>
    <x v="0"/>
    <x v="0"/>
    <x v="1"/>
    <x v="0"/>
    <x v="0"/>
    <x v="0"/>
    <x v="22"/>
    <x v="6"/>
    <n v="0.15870500000000001"/>
    <x v="1"/>
    <x v="0"/>
  </r>
  <r>
    <x v="0"/>
    <x v="0"/>
    <x v="1"/>
    <x v="0"/>
    <x v="0"/>
    <x v="0"/>
    <x v="24"/>
    <x v="6"/>
    <n v="0.541076"/>
    <x v="1"/>
    <x v="0"/>
  </r>
  <r>
    <x v="0"/>
    <x v="0"/>
    <x v="1"/>
    <x v="0"/>
    <x v="0"/>
    <x v="0"/>
    <x v="2"/>
    <x v="6"/>
    <n v="0.28994799999999998"/>
    <x v="1"/>
    <x v="0"/>
  </r>
  <r>
    <x v="0"/>
    <x v="0"/>
    <x v="1"/>
    <x v="0"/>
    <x v="0"/>
    <x v="0"/>
    <x v="26"/>
    <x v="6"/>
    <n v="0.57594000000000001"/>
    <x v="1"/>
    <x v="0"/>
  </r>
  <r>
    <x v="0"/>
    <x v="0"/>
    <x v="1"/>
    <x v="0"/>
    <x v="0"/>
    <x v="0"/>
    <x v="27"/>
    <x v="6"/>
    <n v="0.64794300000000005"/>
    <x v="1"/>
    <x v="0"/>
  </r>
  <r>
    <x v="0"/>
    <x v="0"/>
    <x v="1"/>
    <x v="0"/>
    <x v="0"/>
    <x v="0"/>
    <x v="28"/>
    <x v="6"/>
    <n v="0.92092499999999999"/>
    <x v="1"/>
    <x v="0"/>
  </r>
  <r>
    <x v="0"/>
    <x v="0"/>
    <x v="1"/>
    <x v="0"/>
    <x v="0"/>
    <x v="0"/>
    <x v="29"/>
    <x v="6"/>
    <n v="0.75848499999999996"/>
    <x v="1"/>
    <x v="0"/>
  </r>
  <r>
    <x v="0"/>
    <x v="0"/>
    <x v="1"/>
    <x v="0"/>
    <x v="0"/>
    <x v="0"/>
    <x v="30"/>
    <x v="6"/>
    <n v="0.98947099999999999"/>
    <x v="1"/>
    <x v="0"/>
  </r>
  <r>
    <x v="0"/>
    <x v="0"/>
    <x v="1"/>
    <x v="0"/>
    <x v="0"/>
    <x v="0"/>
    <x v="31"/>
    <x v="6"/>
    <n v="1.613499"/>
    <x v="1"/>
    <x v="0"/>
  </r>
  <r>
    <x v="0"/>
    <x v="0"/>
    <x v="1"/>
    <x v="0"/>
    <x v="0"/>
    <x v="0"/>
    <x v="13"/>
    <x v="6"/>
    <n v="16.874462999999999"/>
    <x v="1"/>
    <x v="0"/>
  </r>
  <r>
    <x v="0"/>
    <x v="0"/>
    <x v="1"/>
    <x v="0"/>
    <x v="0"/>
    <x v="0"/>
    <x v="35"/>
    <x v="6"/>
    <n v="0.87243300000000001"/>
    <x v="1"/>
    <x v="0"/>
  </r>
  <r>
    <x v="0"/>
    <x v="0"/>
    <x v="1"/>
    <x v="0"/>
    <x v="0"/>
    <x v="0"/>
    <x v="12"/>
    <x v="6"/>
    <n v="3.5584999999999999E-2"/>
    <x v="1"/>
    <x v="0"/>
  </r>
  <r>
    <x v="0"/>
    <x v="0"/>
    <x v="1"/>
    <x v="0"/>
    <x v="0"/>
    <x v="0"/>
    <x v="17"/>
    <x v="6"/>
    <n v="1.961096"/>
    <x v="1"/>
    <x v="0"/>
  </r>
  <r>
    <x v="0"/>
    <x v="0"/>
    <x v="1"/>
    <x v="0"/>
    <x v="0"/>
    <x v="0"/>
    <x v="1"/>
    <x v="6"/>
    <n v="0.16689100000000001"/>
    <x v="1"/>
    <x v="0"/>
  </r>
  <r>
    <x v="0"/>
    <x v="0"/>
    <x v="1"/>
    <x v="0"/>
    <x v="0"/>
    <x v="0"/>
    <x v="4"/>
    <x v="6"/>
    <n v="0.33682099999999998"/>
    <x v="1"/>
    <x v="0"/>
  </r>
  <r>
    <x v="0"/>
    <x v="0"/>
    <x v="1"/>
    <x v="0"/>
    <x v="0"/>
    <x v="0"/>
    <x v="5"/>
    <x v="6"/>
    <n v="1.329007"/>
    <x v="1"/>
    <x v="0"/>
  </r>
  <r>
    <x v="0"/>
    <x v="0"/>
    <x v="1"/>
    <x v="0"/>
    <x v="0"/>
    <x v="0"/>
    <x v="6"/>
    <x v="6"/>
    <n v="0.65090999999999999"/>
    <x v="1"/>
    <x v="0"/>
  </r>
  <r>
    <x v="0"/>
    <x v="0"/>
    <x v="1"/>
    <x v="0"/>
    <x v="0"/>
    <x v="0"/>
    <x v="7"/>
    <x v="6"/>
    <n v="0.329434"/>
    <x v="1"/>
    <x v="0"/>
  </r>
  <r>
    <x v="0"/>
    <x v="0"/>
    <x v="1"/>
    <x v="0"/>
    <x v="0"/>
    <x v="0"/>
    <x v="8"/>
    <x v="6"/>
    <n v="1.531803"/>
    <x v="1"/>
    <x v="0"/>
  </r>
  <r>
    <x v="0"/>
    <x v="0"/>
    <x v="1"/>
    <x v="0"/>
    <x v="0"/>
    <x v="0"/>
    <x v="9"/>
    <x v="6"/>
    <n v="1.1904060000000001"/>
    <x v="1"/>
    <x v="0"/>
  </r>
  <r>
    <x v="0"/>
    <x v="0"/>
    <x v="1"/>
    <x v="0"/>
    <x v="0"/>
    <x v="0"/>
    <x v="11"/>
    <x v="6"/>
    <n v="1.0687629999999999"/>
    <x v="1"/>
    <x v="0"/>
  </r>
  <r>
    <x v="0"/>
    <x v="0"/>
    <x v="1"/>
    <x v="0"/>
    <x v="0"/>
    <x v="0"/>
    <x v="16"/>
    <x v="6"/>
    <n v="8.6394540000000006"/>
    <x v="1"/>
    <x v="0"/>
  </r>
  <r>
    <x v="0"/>
    <x v="0"/>
    <x v="1"/>
    <x v="0"/>
    <x v="0"/>
    <x v="0"/>
    <x v="14"/>
    <x v="6"/>
    <n v="1.8016080000000001"/>
    <x v="1"/>
    <x v="0"/>
  </r>
  <r>
    <x v="0"/>
    <x v="0"/>
    <x v="1"/>
    <x v="0"/>
    <x v="0"/>
    <x v="0"/>
    <x v="18"/>
    <x v="6"/>
    <n v="1.8361970000000001"/>
    <x v="1"/>
    <x v="0"/>
  </r>
  <r>
    <x v="0"/>
    <x v="0"/>
    <x v="1"/>
    <x v="0"/>
    <x v="0"/>
    <x v="0"/>
    <x v="37"/>
    <x v="6"/>
    <n v="0.96436699999999997"/>
    <x v="1"/>
    <x v="0"/>
  </r>
  <r>
    <x v="0"/>
    <x v="0"/>
    <x v="1"/>
    <x v="0"/>
    <x v="0"/>
    <x v="0"/>
    <x v="1"/>
    <x v="7"/>
    <n v="0.16689100000000001"/>
    <x v="1"/>
    <x v="0"/>
  </r>
  <r>
    <x v="0"/>
    <x v="0"/>
    <x v="1"/>
    <x v="0"/>
    <x v="0"/>
    <x v="0"/>
    <x v="4"/>
    <x v="7"/>
    <n v="0.33682099999999998"/>
    <x v="1"/>
    <x v="0"/>
  </r>
  <r>
    <x v="0"/>
    <x v="0"/>
    <x v="1"/>
    <x v="0"/>
    <x v="0"/>
    <x v="0"/>
    <x v="5"/>
    <x v="7"/>
    <n v="1.329007"/>
    <x v="1"/>
    <x v="0"/>
  </r>
  <r>
    <x v="0"/>
    <x v="0"/>
    <x v="1"/>
    <x v="0"/>
    <x v="0"/>
    <x v="0"/>
    <x v="6"/>
    <x v="7"/>
    <n v="0.65090999999999999"/>
    <x v="1"/>
    <x v="0"/>
  </r>
  <r>
    <x v="0"/>
    <x v="0"/>
    <x v="1"/>
    <x v="0"/>
    <x v="0"/>
    <x v="0"/>
    <x v="7"/>
    <x v="7"/>
    <n v="0.329434"/>
    <x v="1"/>
    <x v="0"/>
  </r>
  <r>
    <x v="0"/>
    <x v="0"/>
    <x v="1"/>
    <x v="0"/>
    <x v="0"/>
    <x v="0"/>
    <x v="8"/>
    <x v="7"/>
    <n v="1.531803"/>
    <x v="1"/>
    <x v="0"/>
  </r>
  <r>
    <x v="0"/>
    <x v="0"/>
    <x v="1"/>
    <x v="0"/>
    <x v="0"/>
    <x v="0"/>
    <x v="9"/>
    <x v="7"/>
    <n v="1.1904060000000001"/>
    <x v="1"/>
    <x v="0"/>
  </r>
  <r>
    <x v="0"/>
    <x v="0"/>
    <x v="1"/>
    <x v="0"/>
    <x v="0"/>
    <x v="0"/>
    <x v="11"/>
    <x v="7"/>
    <n v="1.0687629999999999"/>
    <x v="1"/>
    <x v="0"/>
  </r>
  <r>
    <x v="0"/>
    <x v="0"/>
    <x v="1"/>
    <x v="0"/>
    <x v="0"/>
    <x v="0"/>
    <x v="16"/>
    <x v="7"/>
    <n v="8.6394540000000006"/>
    <x v="1"/>
    <x v="0"/>
  </r>
  <r>
    <x v="0"/>
    <x v="0"/>
    <x v="1"/>
    <x v="0"/>
    <x v="0"/>
    <x v="0"/>
    <x v="14"/>
    <x v="7"/>
    <n v="1.8016080000000001"/>
    <x v="1"/>
    <x v="0"/>
  </r>
  <r>
    <x v="0"/>
    <x v="0"/>
    <x v="1"/>
    <x v="0"/>
    <x v="0"/>
    <x v="0"/>
    <x v="18"/>
    <x v="7"/>
    <n v="1.8361970000000001"/>
    <x v="1"/>
    <x v="0"/>
  </r>
  <r>
    <x v="0"/>
    <x v="0"/>
    <x v="1"/>
    <x v="0"/>
    <x v="0"/>
    <x v="0"/>
    <x v="37"/>
    <x v="7"/>
    <n v="0.96436699999999997"/>
    <x v="1"/>
    <x v="0"/>
  </r>
  <r>
    <x v="0"/>
    <x v="0"/>
    <x v="1"/>
    <x v="0"/>
    <x v="0"/>
    <x v="0"/>
    <x v="25"/>
    <x v="7"/>
    <n v="0.28953299999999998"/>
    <x v="1"/>
    <x v="0"/>
  </r>
  <r>
    <x v="0"/>
    <x v="0"/>
    <x v="1"/>
    <x v="0"/>
    <x v="0"/>
    <x v="0"/>
    <x v="22"/>
    <x v="7"/>
    <n v="0.15870500000000001"/>
    <x v="1"/>
    <x v="0"/>
  </r>
  <r>
    <x v="0"/>
    <x v="0"/>
    <x v="1"/>
    <x v="0"/>
    <x v="0"/>
    <x v="0"/>
    <x v="24"/>
    <x v="7"/>
    <n v="0.541076"/>
    <x v="1"/>
    <x v="0"/>
  </r>
  <r>
    <x v="0"/>
    <x v="0"/>
    <x v="1"/>
    <x v="0"/>
    <x v="0"/>
    <x v="0"/>
    <x v="2"/>
    <x v="7"/>
    <n v="0.28994799999999998"/>
    <x v="1"/>
    <x v="0"/>
  </r>
  <r>
    <x v="0"/>
    <x v="0"/>
    <x v="1"/>
    <x v="0"/>
    <x v="0"/>
    <x v="0"/>
    <x v="26"/>
    <x v="7"/>
    <n v="0.57594000000000001"/>
    <x v="1"/>
    <x v="0"/>
  </r>
  <r>
    <x v="0"/>
    <x v="0"/>
    <x v="1"/>
    <x v="0"/>
    <x v="0"/>
    <x v="0"/>
    <x v="27"/>
    <x v="7"/>
    <n v="0.64794300000000005"/>
    <x v="1"/>
    <x v="0"/>
  </r>
  <r>
    <x v="0"/>
    <x v="0"/>
    <x v="1"/>
    <x v="0"/>
    <x v="0"/>
    <x v="0"/>
    <x v="28"/>
    <x v="7"/>
    <n v="0.92092499999999999"/>
    <x v="1"/>
    <x v="0"/>
  </r>
  <r>
    <x v="0"/>
    <x v="0"/>
    <x v="1"/>
    <x v="0"/>
    <x v="0"/>
    <x v="0"/>
    <x v="29"/>
    <x v="7"/>
    <n v="0.75848499999999996"/>
    <x v="1"/>
    <x v="0"/>
  </r>
  <r>
    <x v="0"/>
    <x v="0"/>
    <x v="1"/>
    <x v="0"/>
    <x v="0"/>
    <x v="0"/>
    <x v="30"/>
    <x v="7"/>
    <n v="0.98947099999999999"/>
    <x v="1"/>
    <x v="0"/>
  </r>
  <r>
    <x v="0"/>
    <x v="0"/>
    <x v="1"/>
    <x v="0"/>
    <x v="0"/>
    <x v="0"/>
    <x v="31"/>
    <x v="7"/>
    <n v="1.613499"/>
    <x v="1"/>
    <x v="0"/>
  </r>
  <r>
    <x v="0"/>
    <x v="0"/>
    <x v="1"/>
    <x v="0"/>
    <x v="0"/>
    <x v="0"/>
    <x v="13"/>
    <x v="7"/>
    <n v="16.874462999999999"/>
    <x v="1"/>
    <x v="0"/>
  </r>
  <r>
    <x v="0"/>
    <x v="0"/>
    <x v="1"/>
    <x v="0"/>
    <x v="0"/>
    <x v="0"/>
    <x v="35"/>
    <x v="7"/>
    <n v="0.87243300000000001"/>
    <x v="1"/>
    <x v="0"/>
  </r>
  <r>
    <x v="0"/>
    <x v="0"/>
    <x v="1"/>
    <x v="0"/>
    <x v="0"/>
    <x v="0"/>
    <x v="12"/>
    <x v="7"/>
    <n v="3.5584999999999999E-2"/>
    <x v="1"/>
    <x v="0"/>
  </r>
  <r>
    <x v="0"/>
    <x v="0"/>
    <x v="1"/>
    <x v="0"/>
    <x v="0"/>
    <x v="0"/>
    <x v="17"/>
    <x v="7"/>
    <n v="1.961096"/>
    <x v="1"/>
    <x v="0"/>
  </r>
  <r>
    <x v="0"/>
    <x v="0"/>
    <x v="1"/>
    <x v="0"/>
    <x v="0"/>
    <x v="1"/>
    <x v="11"/>
    <x v="0"/>
    <n v="28075306"/>
    <x v="1"/>
    <x v="0"/>
  </r>
  <r>
    <x v="0"/>
    <x v="0"/>
    <x v="1"/>
    <x v="0"/>
    <x v="0"/>
    <x v="1"/>
    <x v="13"/>
    <x v="0"/>
    <n v="17790426"/>
    <x v="1"/>
    <x v="0"/>
  </r>
  <r>
    <x v="0"/>
    <x v="0"/>
    <x v="1"/>
    <x v="0"/>
    <x v="0"/>
    <x v="1"/>
    <x v="23"/>
    <x v="0"/>
    <n v="8692312"/>
    <x v="1"/>
    <x v="0"/>
  </r>
  <r>
    <x v="0"/>
    <x v="0"/>
    <x v="1"/>
    <x v="0"/>
    <x v="0"/>
    <x v="1"/>
    <x v="27"/>
    <x v="0"/>
    <n v="8265202"/>
    <x v="1"/>
    <x v="0"/>
  </r>
  <r>
    <x v="0"/>
    <x v="0"/>
    <x v="1"/>
    <x v="0"/>
    <x v="0"/>
    <x v="1"/>
    <x v="37"/>
    <x v="0"/>
    <n v="1100712"/>
    <x v="1"/>
    <x v="0"/>
  </r>
  <r>
    <x v="0"/>
    <x v="0"/>
    <x v="1"/>
    <x v="0"/>
    <x v="0"/>
    <x v="1"/>
    <x v="22"/>
    <x v="0"/>
    <n v="99072927"/>
    <x v="1"/>
    <x v="0"/>
  </r>
  <r>
    <x v="0"/>
    <x v="0"/>
    <x v="1"/>
    <x v="0"/>
    <x v="0"/>
    <x v="1"/>
    <x v="33"/>
    <x v="0"/>
    <n v="54300704"/>
    <x v="1"/>
    <x v="0"/>
  </r>
  <r>
    <x v="0"/>
    <x v="0"/>
    <x v="1"/>
    <x v="0"/>
    <x v="0"/>
    <x v="1"/>
    <x v="30"/>
    <x v="0"/>
    <n v="24024904"/>
    <x v="1"/>
    <x v="0"/>
  </r>
  <r>
    <x v="0"/>
    <x v="0"/>
    <x v="1"/>
    <x v="0"/>
    <x v="0"/>
    <x v="1"/>
    <x v="19"/>
    <x v="0"/>
    <n v="6520306"/>
    <x v="1"/>
    <x v="0"/>
  </r>
  <r>
    <x v="0"/>
    <x v="0"/>
    <x v="1"/>
    <x v="0"/>
    <x v="0"/>
    <x v="1"/>
    <x v="4"/>
    <x v="0"/>
    <n v="90413831"/>
    <x v="1"/>
    <x v="0"/>
  </r>
  <r>
    <x v="0"/>
    <x v="0"/>
    <x v="1"/>
    <x v="0"/>
    <x v="0"/>
    <x v="1"/>
    <x v="14"/>
    <x v="0"/>
    <n v="23819524"/>
    <x v="1"/>
    <x v="0"/>
  </r>
  <r>
    <x v="0"/>
    <x v="0"/>
    <x v="1"/>
    <x v="0"/>
    <x v="0"/>
    <x v="1"/>
    <x v="38"/>
    <x v="0"/>
    <n v="18423014"/>
    <x v="1"/>
    <x v="0"/>
  </r>
  <r>
    <x v="0"/>
    <x v="0"/>
    <x v="1"/>
    <x v="0"/>
    <x v="0"/>
    <x v="1"/>
    <x v="8"/>
    <x v="0"/>
    <n v="20006911"/>
    <x v="1"/>
    <x v="0"/>
  </r>
  <r>
    <x v="0"/>
    <x v="0"/>
    <x v="1"/>
    <x v="0"/>
    <x v="0"/>
    <x v="1"/>
    <x v="20"/>
    <x v="0"/>
    <n v="25955861"/>
    <x v="1"/>
    <x v="0"/>
  </r>
  <r>
    <x v="0"/>
    <x v="0"/>
    <x v="1"/>
    <x v="0"/>
    <x v="0"/>
    <x v="1"/>
    <x v="2"/>
    <x v="0"/>
    <n v="25969766"/>
    <x v="1"/>
    <x v="0"/>
  </r>
  <r>
    <x v="0"/>
    <x v="0"/>
    <x v="1"/>
    <x v="0"/>
    <x v="0"/>
    <x v="1"/>
    <x v="10"/>
    <x v="0"/>
    <n v="33337893"/>
    <x v="1"/>
    <x v="0"/>
  </r>
  <r>
    <x v="0"/>
    <x v="0"/>
    <x v="1"/>
    <x v="0"/>
    <x v="0"/>
    <x v="1"/>
    <x v="24"/>
    <x v="0"/>
    <n v="17873389"/>
    <x v="1"/>
    <x v="0"/>
  </r>
  <r>
    <x v="0"/>
    <x v="0"/>
    <x v="1"/>
    <x v="0"/>
    <x v="0"/>
    <x v="1"/>
    <x v="35"/>
    <x v="0"/>
    <n v="136086574"/>
    <x v="1"/>
    <x v="0"/>
  </r>
  <r>
    <x v="0"/>
    <x v="0"/>
    <x v="1"/>
    <x v="0"/>
    <x v="0"/>
    <x v="1"/>
    <x v="3"/>
    <x v="0"/>
    <n v="1558027827"/>
    <x v="1"/>
    <x v="0"/>
  </r>
  <r>
    <x v="0"/>
    <x v="0"/>
    <x v="1"/>
    <x v="0"/>
    <x v="0"/>
    <x v="1"/>
    <x v="39"/>
    <x v="0"/>
    <n v="5693138"/>
    <x v="1"/>
    <x v="0"/>
  </r>
  <r>
    <x v="0"/>
    <x v="0"/>
    <x v="1"/>
    <x v="0"/>
    <x v="0"/>
    <x v="1"/>
    <x v="12"/>
    <x v="0"/>
    <n v="20997"/>
    <x v="1"/>
    <x v="0"/>
  </r>
  <r>
    <x v="0"/>
    <x v="0"/>
    <x v="1"/>
    <x v="0"/>
    <x v="0"/>
    <x v="1"/>
    <x v="28"/>
    <x v="0"/>
    <n v="174767378"/>
    <x v="1"/>
    <x v="0"/>
  </r>
  <r>
    <x v="0"/>
    <x v="0"/>
    <x v="1"/>
    <x v="0"/>
    <x v="0"/>
    <x v="1"/>
    <x v="6"/>
    <x v="0"/>
    <n v="18322522"/>
    <x v="1"/>
    <x v="0"/>
  </r>
  <r>
    <x v="0"/>
    <x v="0"/>
    <x v="1"/>
    <x v="0"/>
    <x v="0"/>
    <x v="1"/>
    <x v="5"/>
    <x v="0"/>
    <n v="31468241"/>
    <x v="1"/>
    <x v="0"/>
  </r>
  <r>
    <x v="0"/>
    <x v="0"/>
    <x v="1"/>
    <x v="0"/>
    <x v="0"/>
    <x v="1"/>
    <x v="15"/>
    <x v="0"/>
    <n v="254566687"/>
    <x v="1"/>
    <x v="0"/>
  </r>
  <r>
    <x v="0"/>
    <x v="0"/>
    <x v="1"/>
    <x v="0"/>
    <x v="0"/>
    <x v="1"/>
    <x v="40"/>
    <x v="0"/>
    <n v="15028257"/>
    <x v="1"/>
    <x v="0"/>
  </r>
  <r>
    <x v="0"/>
    <x v="0"/>
    <x v="1"/>
    <x v="0"/>
    <x v="0"/>
    <x v="1"/>
    <x v="9"/>
    <x v="0"/>
    <n v="95026024"/>
    <x v="1"/>
    <x v="0"/>
  </r>
  <r>
    <x v="0"/>
    <x v="0"/>
    <x v="1"/>
    <x v="0"/>
    <x v="0"/>
    <x v="1"/>
    <x v="16"/>
    <x v="0"/>
    <n v="18557867"/>
    <x v="1"/>
    <x v="0"/>
  </r>
  <r>
    <x v="0"/>
    <x v="0"/>
    <x v="1"/>
    <x v="0"/>
    <x v="0"/>
    <x v="1"/>
    <x v="34"/>
    <x v="0"/>
    <n v="8794065"/>
    <x v="1"/>
    <x v="0"/>
  </r>
  <r>
    <x v="0"/>
    <x v="0"/>
    <x v="1"/>
    <x v="0"/>
    <x v="0"/>
    <x v="1"/>
    <x v="26"/>
    <x v="0"/>
    <n v="7869282"/>
    <x v="1"/>
    <x v="0"/>
  </r>
  <r>
    <x v="0"/>
    <x v="0"/>
    <x v="1"/>
    <x v="0"/>
    <x v="0"/>
    <x v="1"/>
    <x v="25"/>
    <x v="0"/>
    <n v="7236596"/>
    <x v="1"/>
    <x v="0"/>
  </r>
  <r>
    <x v="0"/>
    <x v="0"/>
    <x v="1"/>
    <x v="0"/>
    <x v="0"/>
    <x v="1"/>
    <x v="29"/>
    <x v="0"/>
    <n v="18374825"/>
    <x v="1"/>
    <x v="0"/>
  </r>
  <r>
    <x v="0"/>
    <x v="0"/>
    <x v="1"/>
    <x v="0"/>
    <x v="0"/>
    <x v="1"/>
    <x v="31"/>
    <x v="0"/>
    <n v="93796539"/>
    <x v="1"/>
    <x v="0"/>
  </r>
  <r>
    <x v="0"/>
    <x v="0"/>
    <x v="1"/>
    <x v="0"/>
    <x v="0"/>
    <x v="1"/>
    <x v="36"/>
    <x v="0"/>
    <n v="10063450"/>
    <x v="1"/>
    <x v="0"/>
  </r>
  <r>
    <x v="0"/>
    <x v="0"/>
    <x v="1"/>
    <x v="0"/>
    <x v="0"/>
    <x v="1"/>
    <x v="7"/>
    <x v="0"/>
    <n v="22469825"/>
    <x v="1"/>
    <x v="0"/>
  </r>
  <r>
    <x v="0"/>
    <x v="0"/>
    <x v="1"/>
    <x v="0"/>
    <x v="0"/>
    <x v="1"/>
    <x v="21"/>
    <x v="0"/>
    <n v="15712551"/>
    <x v="1"/>
    <x v="0"/>
  </r>
  <r>
    <x v="0"/>
    <x v="0"/>
    <x v="1"/>
    <x v="0"/>
    <x v="0"/>
    <x v="1"/>
    <x v="1"/>
    <x v="0"/>
    <n v="110500806"/>
    <x v="1"/>
    <x v="0"/>
  </r>
  <r>
    <x v="0"/>
    <x v="0"/>
    <x v="1"/>
    <x v="0"/>
    <x v="0"/>
    <x v="1"/>
    <x v="5"/>
    <x v="1"/>
    <n v="31468241"/>
    <x v="1"/>
    <x v="0"/>
  </r>
  <r>
    <x v="0"/>
    <x v="0"/>
    <x v="1"/>
    <x v="0"/>
    <x v="0"/>
    <x v="1"/>
    <x v="15"/>
    <x v="1"/>
    <n v="254566687"/>
    <x v="1"/>
    <x v="0"/>
  </r>
  <r>
    <x v="0"/>
    <x v="0"/>
    <x v="1"/>
    <x v="0"/>
    <x v="0"/>
    <x v="1"/>
    <x v="40"/>
    <x v="1"/>
    <n v="15028257"/>
    <x v="1"/>
    <x v="0"/>
  </r>
  <r>
    <x v="0"/>
    <x v="0"/>
    <x v="1"/>
    <x v="0"/>
    <x v="0"/>
    <x v="1"/>
    <x v="9"/>
    <x v="1"/>
    <n v="95026024"/>
    <x v="1"/>
    <x v="0"/>
  </r>
  <r>
    <x v="0"/>
    <x v="0"/>
    <x v="1"/>
    <x v="0"/>
    <x v="0"/>
    <x v="1"/>
    <x v="16"/>
    <x v="1"/>
    <n v="18557867"/>
    <x v="1"/>
    <x v="0"/>
  </r>
  <r>
    <x v="0"/>
    <x v="0"/>
    <x v="1"/>
    <x v="0"/>
    <x v="0"/>
    <x v="1"/>
    <x v="34"/>
    <x v="1"/>
    <n v="8794065"/>
    <x v="1"/>
    <x v="0"/>
  </r>
  <r>
    <x v="0"/>
    <x v="0"/>
    <x v="1"/>
    <x v="0"/>
    <x v="0"/>
    <x v="1"/>
    <x v="26"/>
    <x v="1"/>
    <n v="7869282"/>
    <x v="1"/>
    <x v="0"/>
  </r>
  <r>
    <x v="0"/>
    <x v="0"/>
    <x v="1"/>
    <x v="0"/>
    <x v="0"/>
    <x v="1"/>
    <x v="25"/>
    <x v="1"/>
    <n v="7236596"/>
    <x v="1"/>
    <x v="0"/>
  </r>
  <r>
    <x v="0"/>
    <x v="0"/>
    <x v="1"/>
    <x v="0"/>
    <x v="0"/>
    <x v="1"/>
    <x v="29"/>
    <x v="1"/>
    <n v="18374825"/>
    <x v="1"/>
    <x v="0"/>
  </r>
  <r>
    <x v="0"/>
    <x v="0"/>
    <x v="1"/>
    <x v="0"/>
    <x v="0"/>
    <x v="1"/>
    <x v="31"/>
    <x v="1"/>
    <n v="93796539"/>
    <x v="1"/>
    <x v="0"/>
  </r>
  <r>
    <x v="0"/>
    <x v="0"/>
    <x v="1"/>
    <x v="0"/>
    <x v="0"/>
    <x v="1"/>
    <x v="36"/>
    <x v="1"/>
    <n v="10063450"/>
    <x v="1"/>
    <x v="0"/>
  </r>
  <r>
    <x v="0"/>
    <x v="0"/>
    <x v="1"/>
    <x v="0"/>
    <x v="0"/>
    <x v="1"/>
    <x v="7"/>
    <x v="1"/>
    <n v="22469825"/>
    <x v="1"/>
    <x v="0"/>
  </r>
  <r>
    <x v="0"/>
    <x v="0"/>
    <x v="1"/>
    <x v="0"/>
    <x v="0"/>
    <x v="1"/>
    <x v="18"/>
    <x v="1"/>
    <n v="10029215"/>
    <x v="1"/>
    <x v="0"/>
  </r>
  <r>
    <x v="0"/>
    <x v="0"/>
    <x v="1"/>
    <x v="0"/>
    <x v="0"/>
    <x v="1"/>
    <x v="21"/>
    <x v="1"/>
    <n v="15712551"/>
    <x v="1"/>
    <x v="0"/>
  </r>
  <r>
    <x v="0"/>
    <x v="0"/>
    <x v="1"/>
    <x v="0"/>
    <x v="0"/>
    <x v="1"/>
    <x v="1"/>
    <x v="1"/>
    <n v="110500806"/>
    <x v="1"/>
    <x v="0"/>
  </r>
  <r>
    <x v="0"/>
    <x v="0"/>
    <x v="1"/>
    <x v="0"/>
    <x v="0"/>
    <x v="1"/>
    <x v="11"/>
    <x v="1"/>
    <n v="28075306"/>
    <x v="1"/>
    <x v="0"/>
  </r>
  <r>
    <x v="0"/>
    <x v="0"/>
    <x v="1"/>
    <x v="0"/>
    <x v="0"/>
    <x v="1"/>
    <x v="13"/>
    <x v="1"/>
    <n v="17790426"/>
    <x v="1"/>
    <x v="0"/>
  </r>
  <r>
    <x v="0"/>
    <x v="0"/>
    <x v="1"/>
    <x v="0"/>
    <x v="0"/>
    <x v="1"/>
    <x v="0"/>
    <x v="1"/>
    <n v="1503727123"/>
    <x v="1"/>
    <x v="0"/>
  </r>
  <r>
    <x v="0"/>
    <x v="0"/>
    <x v="1"/>
    <x v="0"/>
    <x v="0"/>
    <x v="1"/>
    <x v="23"/>
    <x v="1"/>
    <n v="8692312"/>
    <x v="1"/>
    <x v="0"/>
  </r>
  <r>
    <x v="0"/>
    <x v="0"/>
    <x v="1"/>
    <x v="0"/>
    <x v="0"/>
    <x v="1"/>
    <x v="27"/>
    <x v="1"/>
    <n v="8265202"/>
    <x v="1"/>
    <x v="0"/>
  </r>
  <r>
    <x v="0"/>
    <x v="0"/>
    <x v="1"/>
    <x v="0"/>
    <x v="0"/>
    <x v="1"/>
    <x v="37"/>
    <x v="1"/>
    <n v="1100712"/>
    <x v="1"/>
    <x v="0"/>
  </r>
  <r>
    <x v="0"/>
    <x v="0"/>
    <x v="1"/>
    <x v="0"/>
    <x v="0"/>
    <x v="1"/>
    <x v="22"/>
    <x v="1"/>
    <n v="99072927"/>
    <x v="1"/>
    <x v="0"/>
  </r>
  <r>
    <x v="0"/>
    <x v="0"/>
    <x v="1"/>
    <x v="0"/>
    <x v="0"/>
    <x v="1"/>
    <x v="17"/>
    <x v="1"/>
    <n v="54300704"/>
    <x v="1"/>
    <x v="0"/>
  </r>
  <r>
    <x v="0"/>
    <x v="0"/>
    <x v="1"/>
    <x v="0"/>
    <x v="0"/>
    <x v="1"/>
    <x v="33"/>
    <x v="1"/>
    <n v="54300704"/>
    <x v="1"/>
    <x v="0"/>
  </r>
  <r>
    <x v="0"/>
    <x v="0"/>
    <x v="1"/>
    <x v="0"/>
    <x v="0"/>
    <x v="1"/>
    <x v="30"/>
    <x v="1"/>
    <n v="24024904"/>
    <x v="1"/>
    <x v="0"/>
  </r>
  <r>
    <x v="0"/>
    <x v="0"/>
    <x v="1"/>
    <x v="0"/>
    <x v="0"/>
    <x v="1"/>
    <x v="19"/>
    <x v="1"/>
    <n v="6520306"/>
    <x v="1"/>
    <x v="0"/>
  </r>
  <r>
    <x v="0"/>
    <x v="0"/>
    <x v="1"/>
    <x v="0"/>
    <x v="0"/>
    <x v="1"/>
    <x v="4"/>
    <x v="1"/>
    <n v="90413831"/>
    <x v="1"/>
    <x v="0"/>
  </r>
  <r>
    <x v="0"/>
    <x v="0"/>
    <x v="1"/>
    <x v="0"/>
    <x v="0"/>
    <x v="1"/>
    <x v="14"/>
    <x v="1"/>
    <n v="23819524"/>
    <x v="1"/>
    <x v="0"/>
  </r>
  <r>
    <x v="0"/>
    <x v="0"/>
    <x v="1"/>
    <x v="0"/>
    <x v="0"/>
    <x v="1"/>
    <x v="38"/>
    <x v="1"/>
    <n v="18423014"/>
    <x v="1"/>
    <x v="0"/>
  </r>
  <r>
    <x v="0"/>
    <x v="0"/>
    <x v="1"/>
    <x v="0"/>
    <x v="0"/>
    <x v="1"/>
    <x v="8"/>
    <x v="1"/>
    <n v="20006911"/>
    <x v="1"/>
    <x v="0"/>
  </r>
  <r>
    <x v="0"/>
    <x v="0"/>
    <x v="1"/>
    <x v="0"/>
    <x v="0"/>
    <x v="1"/>
    <x v="20"/>
    <x v="1"/>
    <n v="25955861"/>
    <x v="1"/>
    <x v="0"/>
  </r>
  <r>
    <x v="0"/>
    <x v="0"/>
    <x v="1"/>
    <x v="0"/>
    <x v="0"/>
    <x v="1"/>
    <x v="2"/>
    <x v="1"/>
    <n v="25969766"/>
    <x v="1"/>
    <x v="0"/>
  </r>
  <r>
    <x v="0"/>
    <x v="0"/>
    <x v="1"/>
    <x v="0"/>
    <x v="0"/>
    <x v="1"/>
    <x v="10"/>
    <x v="1"/>
    <n v="33337893"/>
    <x v="1"/>
    <x v="0"/>
  </r>
  <r>
    <x v="0"/>
    <x v="0"/>
    <x v="1"/>
    <x v="0"/>
    <x v="0"/>
    <x v="1"/>
    <x v="24"/>
    <x v="1"/>
    <n v="17873389"/>
    <x v="1"/>
    <x v="0"/>
  </r>
  <r>
    <x v="0"/>
    <x v="0"/>
    <x v="1"/>
    <x v="0"/>
    <x v="0"/>
    <x v="1"/>
    <x v="35"/>
    <x v="1"/>
    <n v="136086574"/>
    <x v="1"/>
    <x v="0"/>
  </r>
  <r>
    <x v="0"/>
    <x v="0"/>
    <x v="1"/>
    <x v="0"/>
    <x v="0"/>
    <x v="1"/>
    <x v="28"/>
    <x v="1"/>
    <n v="174767378"/>
    <x v="1"/>
    <x v="0"/>
  </r>
  <r>
    <x v="0"/>
    <x v="0"/>
    <x v="1"/>
    <x v="0"/>
    <x v="0"/>
    <x v="1"/>
    <x v="3"/>
    <x v="1"/>
    <n v="1558027827"/>
    <x v="1"/>
    <x v="0"/>
  </r>
  <r>
    <x v="0"/>
    <x v="0"/>
    <x v="1"/>
    <x v="0"/>
    <x v="0"/>
    <x v="1"/>
    <x v="39"/>
    <x v="1"/>
    <n v="5693138"/>
    <x v="1"/>
    <x v="0"/>
  </r>
  <r>
    <x v="0"/>
    <x v="0"/>
    <x v="1"/>
    <x v="0"/>
    <x v="0"/>
    <x v="1"/>
    <x v="12"/>
    <x v="1"/>
    <n v="20997"/>
    <x v="1"/>
    <x v="0"/>
  </r>
  <r>
    <x v="0"/>
    <x v="0"/>
    <x v="1"/>
    <x v="0"/>
    <x v="0"/>
    <x v="1"/>
    <x v="6"/>
    <x v="1"/>
    <n v="18322522"/>
    <x v="1"/>
    <x v="0"/>
  </r>
  <r>
    <x v="0"/>
    <x v="0"/>
    <x v="1"/>
    <x v="0"/>
    <x v="0"/>
    <x v="1"/>
    <x v="22"/>
    <x v="2"/>
    <n v="99072927"/>
    <x v="1"/>
    <x v="0"/>
  </r>
  <r>
    <x v="0"/>
    <x v="0"/>
    <x v="1"/>
    <x v="0"/>
    <x v="0"/>
    <x v="1"/>
    <x v="17"/>
    <x v="2"/>
    <n v="54300704"/>
    <x v="1"/>
    <x v="0"/>
  </r>
  <r>
    <x v="0"/>
    <x v="0"/>
    <x v="1"/>
    <x v="0"/>
    <x v="0"/>
    <x v="1"/>
    <x v="33"/>
    <x v="2"/>
    <n v="54300704"/>
    <x v="1"/>
    <x v="0"/>
  </r>
  <r>
    <x v="0"/>
    <x v="0"/>
    <x v="1"/>
    <x v="0"/>
    <x v="0"/>
    <x v="1"/>
    <x v="19"/>
    <x v="2"/>
    <n v="6520306"/>
    <x v="1"/>
    <x v="0"/>
  </r>
  <r>
    <x v="0"/>
    <x v="0"/>
    <x v="1"/>
    <x v="0"/>
    <x v="0"/>
    <x v="1"/>
    <x v="4"/>
    <x v="2"/>
    <n v="90413831"/>
    <x v="1"/>
    <x v="0"/>
  </r>
  <r>
    <x v="0"/>
    <x v="0"/>
    <x v="1"/>
    <x v="0"/>
    <x v="0"/>
    <x v="1"/>
    <x v="14"/>
    <x v="2"/>
    <n v="23819524"/>
    <x v="1"/>
    <x v="0"/>
  </r>
  <r>
    <x v="0"/>
    <x v="0"/>
    <x v="1"/>
    <x v="0"/>
    <x v="0"/>
    <x v="1"/>
    <x v="38"/>
    <x v="2"/>
    <n v="18423014"/>
    <x v="1"/>
    <x v="0"/>
  </r>
  <r>
    <x v="0"/>
    <x v="0"/>
    <x v="1"/>
    <x v="0"/>
    <x v="0"/>
    <x v="1"/>
    <x v="30"/>
    <x v="2"/>
    <n v="24024904"/>
    <x v="1"/>
    <x v="0"/>
  </r>
  <r>
    <x v="0"/>
    <x v="0"/>
    <x v="1"/>
    <x v="0"/>
    <x v="0"/>
    <x v="1"/>
    <x v="8"/>
    <x v="2"/>
    <n v="20006911"/>
    <x v="1"/>
    <x v="0"/>
  </r>
  <r>
    <x v="0"/>
    <x v="0"/>
    <x v="1"/>
    <x v="0"/>
    <x v="0"/>
    <x v="1"/>
    <x v="20"/>
    <x v="2"/>
    <n v="25955861"/>
    <x v="1"/>
    <x v="0"/>
  </r>
  <r>
    <x v="0"/>
    <x v="0"/>
    <x v="1"/>
    <x v="0"/>
    <x v="0"/>
    <x v="1"/>
    <x v="2"/>
    <x v="2"/>
    <n v="25969766"/>
    <x v="1"/>
    <x v="0"/>
  </r>
  <r>
    <x v="0"/>
    <x v="0"/>
    <x v="1"/>
    <x v="0"/>
    <x v="0"/>
    <x v="1"/>
    <x v="10"/>
    <x v="2"/>
    <n v="33337893"/>
    <x v="1"/>
    <x v="0"/>
  </r>
  <r>
    <x v="0"/>
    <x v="0"/>
    <x v="1"/>
    <x v="0"/>
    <x v="0"/>
    <x v="1"/>
    <x v="24"/>
    <x v="2"/>
    <n v="17873389"/>
    <x v="1"/>
    <x v="0"/>
  </r>
  <r>
    <x v="0"/>
    <x v="0"/>
    <x v="1"/>
    <x v="0"/>
    <x v="0"/>
    <x v="1"/>
    <x v="35"/>
    <x v="2"/>
    <n v="136086574"/>
    <x v="1"/>
    <x v="0"/>
  </r>
  <r>
    <x v="0"/>
    <x v="0"/>
    <x v="1"/>
    <x v="0"/>
    <x v="0"/>
    <x v="1"/>
    <x v="28"/>
    <x v="2"/>
    <n v="174767378"/>
    <x v="1"/>
    <x v="0"/>
  </r>
  <r>
    <x v="0"/>
    <x v="0"/>
    <x v="1"/>
    <x v="0"/>
    <x v="0"/>
    <x v="1"/>
    <x v="3"/>
    <x v="2"/>
    <n v="1558027827"/>
    <x v="1"/>
    <x v="0"/>
  </r>
  <r>
    <x v="0"/>
    <x v="0"/>
    <x v="1"/>
    <x v="0"/>
    <x v="0"/>
    <x v="1"/>
    <x v="39"/>
    <x v="2"/>
    <n v="5693138"/>
    <x v="1"/>
    <x v="0"/>
  </r>
  <r>
    <x v="0"/>
    <x v="0"/>
    <x v="1"/>
    <x v="0"/>
    <x v="0"/>
    <x v="1"/>
    <x v="12"/>
    <x v="2"/>
    <n v="20997"/>
    <x v="1"/>
    <x v="0"/>
  </r>
  <r>
    <x v="0"/>
    <x v="0"/>
    <x v="1"/>
    <x v="0"/>
    <x v="0"/>
    <x v="1"/>
    <x v="6"/>
    <x v="2"/>
    <n v="18322522"/>
    <x v="1"/>
    <x v="0"/>
  </r>
  <r>
    <x v="0"/>
    <x v="0"/>
    <x v="1"/>
    <x v="0"/>
    <x v="0"/>
    <x v="1"/>
    <x v="5"/>
    <x v="2"/>
    <n v="31468241"/>
    <x v="1"/>
    <x v="0"/>
  </r>
  <r>
    <x v="0"/>
    <x v="0"/>
    <x v="1"/>
    <x v="0"/>
    <x v="0"/>
    <x v="1"/>
    <x v="15"/>
    <x v="2"/>
    <n v="254566687"/>
    <x v="1"/>
    <x v="0"/>
  </r>
  <r>
    <x v="0"/>
    <x v="0"/>
    <x v="1"/>
    <x v="0"/>
    <x v="0"/>
    <x v="1"/>
    <x v="40"/>
    <x v="2"/>
    <n v="15028257"/>
    <x v="1"/>
    <x v="0"/>
  </r>
  <r>
    <x v="0"/>
    <x v="0"/>
    <x v="1"/>
    <x v="0"/>
    <x v="0"/>
    <x v="1"/>
    <x v="9"/>
    <x v="2"/>
    <n v="95026024"/>
    <x v="1"/>
    <x v="0"/>
  </r>
  <r>
    <x v="0"/>
    <x v="0"/>
    <x v="1"/>
    <x v="0"/>
    <x v="0"/>
    <x v="1"/>
    <x v="16"/>
    <x v="2"/>
    <n v="18557867"/>
    <x v="1"/>
    <x v="0"/>
  </r>
  <r>
    <x v="0"/>
    <x v="0"/>
    <x v="1"/>
    <x v="0"/>
    <x v="0"/>
    <x v="1"/>
    <x v="34"/>
    <x v="2"/>
    <n v="8794065"/>
    <x v="1"/>
    <x v="0"/>
  </r>
  <r>
    <x v="0"/>
    <x v="0"/>
    <x v="1"/>
    <x v="0"/>
    <x v="0"/>
    <x v="1"/>
    <x v="26"/>
    <x v="2"/>
    <n v="7869282"/>
    <x v="1"/>
    <x v="0"/>
  </r>
  <r>
    <x v="0"/>
    <x v="0"/>
    <x v="1"/>
    <x v="0"/>
    <x v="0"/>
    <x v="1"/>
    <x v="25"/>
    <x v="2"/>
    <n v="7236596"/>
    <x v="1"/>
    <x v="0"/>
  </r>
  <r>
    <x v="0"/>
    <x v="0"/>
    <x v="1"/>
    <x v="0"/>
    <x v="0"/>
    <x v="1"/>
    <x v="29"/>
    <x v="2"/>
    <n v="18374825"/>
    <x v="1"/>
    <x v="0"/>
  </r>
  <r>
    <x v="0"/>
    <x v="0"/>
    <x v="1"/>
    <x v="0"/>
    <x v="0"/>
    <x v="1"/>
    <x v="31"/>
    <x v="2"/>
    <n v="93796539"/>
    <x v="1"/>
    <x v="0"/>
  </r>
  <r>
    <x v="0"/>
    <x v="0"/>
    <x v="1"/>
    <x v="0"/>
    <x v="0"/>
    <x v="1"/>
    <x v="36"/>
    <x v="2"/>
    <n v="10063450"/>
    <x v="1"/>
    <x v="0"/>
  </r>
  <r>
    <x v="0"/>
    <x v="0"/>
    <x v="1"/>
    <x v="0"/>
    <x v="0"/>
    <x v="1"/>
    <x v="7"/>
    <x v="2"/>
    <n v="22469825"/>
    <x v="1"/>
    <x v="0"/>
  </r>
  <r>
    <x v="0"/>
    <x v="0"/>
    <x v="1"/>
    <x v="0"/>
    <x v="0"/>
    <x v="1"/>
    <x v="18"/>
    <x v="2"/>
    <n v="10029215"/>
    <x v="1"/>
    <x v="0"/>
  </r>
  <r>
    <x v="0"/>
    <x v="0"/>
    <x v="1"/>
    <x v="0"/>
    <x v="0"/>
    <x v="1"/>
    <x v="21"/>
    <x v="2"/>
    <n v="15712551"/>
    <x v="1"/>
    <x v="0"/>
  </r>
  <r>
    <x v="0"/>
    <x v="0"/>
    <x v="1"/>
    <x v="0"/>
    <x v="0"/>
    <x v="1"/>
    <x v="1"/>
    <x v="2"/>
    <n v="110500806"/>
    <x v="1"/>
    <x v="0"/>
  </r>
  <r>
    <x v="0"/>
    <x v="0"/>
    <x v="1"/>
    <x v="0"/>
    <x v="0"/>
    <x v="1"/>
    <x v="11"/>
    <x v="2"/>
    <n v="28075306"/>
    <x v="1"/>
    <x v="0"/>
  </r>
  <r>
    <x v="0"/>
    <x v="0"/>
    <x v="1"/>
    <x v="0"/>
    <x v="0"/>
    <x v="1"/>
    <x v="13"/>
    <x v="2"/>
    <n v="17790426"/>
    <x v="1"/>
    <x v="0"/>
  </r>
  <r>
    <x v="0"/>
    <x v="0"/>
    <x v="1"/>
    <x v="0"/>
    <x v="0"/>
    <x v="1"/>
    <x v="0"/>
    <x v="2"/>
    <n v="1503727123"/>
    <x v="1"/>
    <x v="0"/>
  </r>
  <r>
    <x v="0"/>
    <x v="0"/>
    <x v="1"/>
    <x v="0"/>
    <x v="0"/>
    <x v="1"/>
    <x v="23"/>
    <x v="2"/>
    <n v="8692312"/>
    <x v="1"/>
    <x v="0"/>
  </r>
  <r>
    <x v="0"/>
    <x v="0"/>
    <x v="1"/>
    <x v="0"/>
    <x v="0"/>
    <x v="1"/>
    <x v="27"/>
    <x v="2"/>
    <n v="8265202"/>
    <x v="1"/>
    <x v="0"/>
  </r>
  <r>
    <x v="0"/>
    <x v="0"/>
    <x v="1"/>
    <x v="0"/>
    <x v="0"/>
    <x v="1"/>
    <x v="37"/>
    <x v="2"/>
    <n v="1100712"/>
    <x v="1"/>
    <x v="0"/>
  </r>
  <r>
    <x v="0"/>
    <x v="0"/>
    <x v="1"/>
    <x v="0"/>
    <x v="0"/>
    <x v="1"/>
    <x v="0"/>
    <x v="3"/>
    <n v="1018443090"/>
    <x v="1"/>
    <x v="0"/>
  </r>
  <r>
    <x v="0"/>
    <x v="0"/>
    <x v="1"/>
    <x v="0"/>
    <x v="0"/>
    <x v="1"/>
    <x v="38"/>
    <x v="4"/>
    <n v="37803458"/>
    <x v="1"/>
    <x v="0"/>
  </r>
  <r>
    <x v="0"/>
    <x v="0"/>
    <x v="1"/>
    <x v="0"/>
    <x v="0"/>
    <x v="1"/>
    <x v="0"/>
    <x v="4"/>
    <n v="1679123412"/>
    <x v="1"/>
    <x v="0"/>
  </r>
  <r>
    <x v="0"/>
    <x v="0"/>
    <x v="1"/>
    <x v="0"/>
    <x v="0"/>
    <x v="1"/>
    <x v="38"/>
    <x v="5"/>
    <n v="37803458"/>
    <x v="1"/>
    <x v="0"/>
  </r>
  <r>
    <x v="0"/>
    <x v="0"/>
    <x v="1"/>
    <x v="0"/>
    <x v="0"/>
    <x v="1"/>
    <x v="34"/>
    <x v="5"/>
    <n v="4500964"/>
    <x v="1"/>
    <x v="0"/>
  </r>
  <r>
    <x v="0"/>
    <x v="0"/>
    <x v="1"/>
    <x v="0"/>
    <x v="0"/>
    <x v="1"/>
    <x v="26"/>
    <x v="5"/>
    <n v="13663381"/>
    <x v="1"/>
    <x v="0"/>
  </r>
  <r>
    <x v="0"/>
    <x v="0"/>
    <x v="1"/>
    <x v="0"/>
    <x v="0"/>
    <x v="1"/>
    <x v="25"/>
    <x v="5"/>
    <n v="24994065"/>
    <x v="1"/>
    <x v="0"/>
  </r>
  <r>
    <x v="0"/>
    <x v="0"/>
    <x v="1"/>
    <x v="0"/>
    <x v="0"/>
    <x v="1"/>
    <x v="29"/>
    <x v="5"/>
    <n v="24225702"/>
    <x v="1"/>
    <x v="0"/>
  </r>
  <r>
    <x v="0"/>
    <x v="0"/>
    <x v="1"/>
    <x v="0"/>
    <x v="0"/>
    <x v="1"/>
    <x v="31"/>
    <x v="5"/>
    <n v="58132386"/>
    <x v="1"/>
    <x v="0"/>
  </r>
  <r>
    <x v="0"/>
    <x v="0"/>
    <x v="1"/>
    <x v="0"/>
    <x v="0"/>
    <x v="1"/>
    <x v="36"/>
    <x v="5"/>
    <n v="4698247"/>
    <x v="1"/>
    <x v="0"/>
  </r>
  <r>
    <x v="0"/>
    <x v="0"/>
    <x v="1"/>
    <x v="0"/>
    <x v="0"/>
    <x v="1"/>
    <x v="7"/>
    <x v="5"/>
    <n v="68207318"/>
    <x v="1"/>
    <x v="0"/>
  </r>
  <r>
    <x v="0"/>
    <x v="0"/>
    <x v="1"/>
    <x v="0"/>
    <x v="0"/>
    <x v="1"/>
    <x v="18"/>
    <x v="5"/>
    <n v="5461948"/>
    <x v="1"/>
    <x v="0"/>
  </r>
  <r>
    <x v="0"/>
    <x v="0"/>
    <x v="1"/>
    <x v="0"/>
    <x v="0"/>
    <x v="1"/>
    <x v="0"/>
    <x v="5"/>
    <n v="2697566502"/>
    <x v="1"/>
    <x v="0"/>
  </r>
  <r>
    <x v="0"/>
    <x v="0"/>
    <x v="1"/>
    <x v="0"/>
    <x v="0"/>
    <x v="1"/>
    <x v="21"/>
    <x v="5"/>
    <n v="10673781"/>
    <x v="1"/>
    <x v="0"/>
  </r>
  <r>
    <x v="0"/>
    <x v="0"/>
    <x v="1"/>
    <x v="0"/>
    <x v="0"/>
    <x v="1"/>
    <x v="1"/>
    <x v="5"/>
    <n v="662114767"/>
    <x v="1"/>
    <x v="0"/>
  </r>
  <r>
    <x v="0"/>
    <x v="0"/>
    <x v="1"/>
    <x v="0"/>
    <x v="0"/>
    <x v="1"/>
    <x v="11"/>
    <x v="5"/>
    <n v="26268980"/>
    <x v="1"/>
    <x v="0"/>
  </r>
  <r>
    <x v="0"/>
    <x v="0"/>
    <x v="1"/>
    <x v="0"/>
    <x v="0"/>
    <x v="1"/>
    <x v="13"/>
    <x v="5"/>
    <n v="1054281"/>
    <x v="1"/>
    <x v="0"/>
  </r>
  <r>
    <x v="0"/>
    <x v="0"/>
    <x v="1"/>
    <x v="0"/>
    <x v="0"/>
    <x v="1"/>
    <x v="37"/>
    <x v="5"/>
    <n v="1141383"/>
    <x v="1"/>
    <x v="0"/>
  </r>
  <r>
    <x v="0"/>
    <x v="0"/>
    <x v="1"/>
    <x v="0"/>
    <x v="0"/>
    <x v="1"/>
    <x v="23"/>
    <x v="5"/>
    <n v="4958190"/>
    <x v="1"/>
    <x v="0"/>
  </r>
  <r>
    <x v="0"/>
    <x v="0"/>
    <x v="1"/>
    <x v="0"/>
    <x v="0"/>
    <x v="1"/>
    <x v="27"/>
    <x v="5"/>
    <n v="12756065"/>
    <x v="1"/>
    <x v="0"/>
  </r>
  <r>
    <x v="0"/>
    <x v="0"/>
    <x v="1"/>
    <x v="0"/>
    <x v="0"/>
    <x v="1"/>
    <x v="22"/>
    <x v="5"/>
    <n v="624256840"/>
    <x v="1"/>
    <x v="0"/>
  </r>
  <r>
    <x v="0"/>
    <x v="0"/>
    <x v="1"/>
    <x v="0"/>
    <x v="0"/>
    <x v="1"/>
    <x v="17"/>
    <x v="5"/>
    <n v="27688957"/>
    <x v="1"/>
    <x v="0"/>
  </r>
  <r>
    <x v="0"/>
    <x v="0"/>
    <x v="1"/>
    <x v="0"/>
    <x v="0"/>
    <x v="1"/>
    <x v="19"/>
    <x v="5"/>
    <n v="5493928"/>
    <x v="1"/>
    <x v="0"/>
  </r>
  <r>
    <x v="0"/>
    <x v="0"/>
    <x v="1"/>
    <x v="0"/>
    <x v="0"/>
    <x v="1"/>
    <x v="4"/>
    <x v="5"/>
    <n v="268432884"/>
    <x v="1"/>
    <x v="0"/>
  </r>
  <r>
    <x v="0"/>
    <x v="0"/>
    <x v="1"/>
    <x v="0"/>
    <x v="0"/>
    <x v="1"/>
    <x v="14"/>
    <x v="5"/>
    <n v="13221258"/>
    <x v="1"/>
    <x v="0"/>
  </r>
  <r>
    <x v="0"/>
    <x v="0"/>
    <x v="1"/>
    <x v="0"/>
    <x v="0"/>
    <x v="1"/>
    <x v="30"/>
    <x v="5"/>
    <n v="24280549"/>
    <x v="1"/>
    <x v="0"/>
  </r>
  <r>
    <x v="0"/>
    <x v="0"/>
    <x v="1"/>
    <x v="0"/>
    <x v="0"/>
    <x v="1"/>
    <x v="8"/>
    <x v="5"/>
    <n v="13061024"/>
    <x v="1"/>
    <x v="0"/>
  </r>
  <r>
    <x v="0"/>
    <x v="0"/>
    <x v="1"/>
    <x v="0"/>
    <x v="0"/>
    <x v="1"/>
    <x v="20"/>
    <x v="5"/>
    <n v="16051861"/>
    <x v="1"/>
    <x v="0"/>
  </r>
  <r>
    <x v="0"/>
    <x v="0"/>
    <x v="1"/>
    <x v="0"/>
    <x v="0"/>
    <x v="1"/>
    <x v="2"/>
    <x v="5"/>
    <n v="89567089"/>
    <x v="1"/>
    <x v="0"/>
  </r>
  <r>
    <x v="0"/>
    <x v="0"/>
    <x v="1"/>
    <x v="0"/>
    <x v="0"/>
    <x v="1"/>
    <x v="24"/>
    <x v="5"/>
    <n v="33033017"/>
    <x v="1"/>
    <x v="0"/>
  </r>
  <r>
    <x v="0"/>
    <x v="0"/>
    <x v="1"/>
    <x v="0"/>
    <x v="0"/>
    <x v="1"/>
    <x v="35"/>
    <x v="5"/>
    <n v="155985189"/>
    <x v="1"/>
    <x v="0"/>
  </r>
  <r>
    <x v="0"/>
    <x v="0"/>
    <x v="1"/>
    <x v="0"/>
    <x v="0"/>
    <x v="1"/>
    <x v="28"/>
    <x v="5"/>
    <n v="189773711"/>
    <x v="1"/>
    <x v="0"/>
  </r>
  <r>
    <x v="0"/>
    <x v="0"/>
    <x v="1"/>
    <x v="0"/>
    <x v="0"/>
    <x v="1"/>
    <x v="3"/>
    <x v="5"/>
    <n v="2697566502"/>
    <x v="1"/>
    <x v="0"/>
  </r>
  <r>
    <x v="0"/>
    <x v="0"/>
    <x v="1"/>
    <x v="0"/>
    <x v="0"/>
    <x v="1"/>
    <x v="10"/>
    <x v="5"/>
    <n v="20437169"/>
    <x v="1"/>
    <x v="0"/>
  </r>
  <r>
    <x v="0"/>
    <x v="0"/>
    <x v="1"/>
    <x v="0"/>
    <x v="0"/>
    <x v="1"/>
    <x v="39"/>
    <x v="5"/>
    <n v="2146688"/>
    <x v="1"/>
    <x v="0"/>
  </r>
  <r>
    <x v="0"/>
    <x v="0"/>
    <x v="1"/>
    <x v="0"/>
    <x v="0"/>
    <x v="1"/>
    <x v="12"/>
    <x v="5"/>
    <n v="590044"/>
    <x v="1"/>
    <x v="0"/>
  </r>
  <r>
    <x v="0"/>
    <x v="0"/>
    <x v="1"/>
    <x v="0"/>
    <x v="0"/>
    <x v="1"/>
    <x v="6"/>
    <x v="5"/>
    <n v="28149076"/>
    <x v="1"/>
    <x v="0"/>
  </r>
  <r>
    <x v="0"/>
    <x v="0"/>
    <x v="1"/>
    <x v="0"/>
    <x v="0"/>
    <x v="1"/>
    <x v="5"/>
    <x v="5"/>
    <n v="23678007"/>
    <x v="1"/>
    <x v="0"/>
  </r>
  <r>
    <x v="0"/>
    <x v="0"/>
    <x v="1"/>
    <x v="0"/>
    <x v="0"/>
    <x v="1"/>
    <x v="15"/>
    <x v="5"/>
    <n v="109338142"/>
    <x v="1"/>
    <x v="0"/>
  </r>
  <r>
    <x v="0"/>
    <x v="0"/>
    <x v="1"/>
    <x v="0"/>
    <x v="0"/>
    <x v="1"/>
    <x v="40"/>
    <x v="5"/>
    <n v="9751531"/>
    <x v="1"/>
    <x v="0"/>
  </r>
  <r>
    <x v="0"/>
    <x v="0"/>
    <x v="1"/>
    <x v="0"/>
    <x v="0"/>
    <x v="1"/>
    <x v="9"/>
    <x v="5"/>
    <n v="79826585"/>
    <x v="1"/>
    <x v="0"/>
  </r>
  <r>
    <x v="0"/>
    <x v="0"/>
    <x v="1"/>
    <x v="0"/>
    <x v="0"/>
    <x v="1"/>
    <x v="16"/>
    <x v="5"/>
    <n v="2148037"/>
    <x v="1"/>
    <x v="0"/>
  </r>
  <r>
    <x v="0"/>
    <x v="0"/>
    <x v="1"/>
    <x v="0"/>
    <x v="0"/>
    <x v="1"/>
    <x v="30"/>
    <x v="6"/>
    <n v="0.98947099999999999"/>
    <x v="1"/>
    <x v="0"/>
  </r>
  <r>
    <x v="0"/>
    <x v="0"/>
    <x v="1"/>
    <x v="0"/>
    <x v="0"/>
    <x v="1"/>
    <x v="8"/>
    <x v="6"/>
    <n v="1.531803"/>
    <x v="1"/>
    <x v="0"/>
  </r>
  <r>
    <x v="0"/>
    <x v="0"/>
    <x v="1"/>
    <x v="0"/>
    <x v="0"/>
    <x v="1"/>
    <x v="2"/>
    <x v="6"/>
    <n v="0.28994799999999998"/>
    <x v="1"/>
    <x v="0"/>
  </r>
  <r>
    <x v="0"/>
    <x v="0"/>
    <x v="1"/>
    <x v="0"/>
    <x v="0"/>
    <x v="1"/>
    <x v="24"/>
    <x v="6"/>
    <n v="0.541076"/>
    <x v="1"/>
    <x v="0"/>
  </r>
  <r>
    <x v="0"/>
    <x v="0"/>
    <x v="1"/>
    <x v="0"/>
    <x v="0"/>
    <x v="1"/>
    <x v="35"/>
    <x v="6"/>
    <n v="0.87243300000000001"/>
    <x v="1"/>
    <x v="0"/>
  </r>
  <r>
    <x v="0"/>
    <x v="0"/>
    <x v="1"/>
    <x v="0"/>
    <x v="0"/>
    <x v="1"/>
    <x v="28"/>
    <x v="6"/>
    <n v="0.92092499999999999"/>
    <x v="1"/>
    <x v="0"/>
  </r>
  <r>
    <x v="0"/>
    <x v="0"/>
    <x v="1"/>
    <x v="0"/>
    <x v="0"/>
    <x v="1"/>
    <x v="12"/>
    <x v="6"/>
    <n v="3.5584999999999999E-2"/>
    <x v="1"/>
    <x v="0"/>
  </r>
  <r>
    <x v="0"/>
    <x v="0"/>
    <x v="1"/>
    <x v="0"/>
    <x v="0"/>
    <x v="1"/>
    <x v="6"/>
    <x v="6"/>
    <n v="0.65090999999999999"/>
    <x v="1"/>
    <x v="0"/>
  </r>
  <r>
    <x v="0"/>
    <x v="0"/>
    <x v="1"/>
    <x v="0"/>
    <x v="0"/>
    <x v="1"/>
    <x v="5"/>
    <x v="6"/>
    <n v="1.329007"/>
    <x v="1"/>
    <x v="0"/>
  </r>
  <r>
    <x v="0"/>
    <x v="0"/>
    <x v="1"/>
    <x v="0"/>
    <x v="0"/>
    <x v="1"/>
    <x v="9"/>
    <x v="6"/>
    <n v="1.1904060000000001"/>
    <x v="1"/>
    <x v="0"/>
  </r>
  <r>
    <x v="0"/>
    <x v="0"/>
    <x v="1"/>
    <x v="0"/>
    <x v="0"/>
    <x v="1"/>
    <x v="16"/>
    <x v="6"/>
    <n v="8.6394540000000006"/>
    <x v="1"/>
    <x v="0"/>
  </r>
  <r>
    <x v="0"/>
    <x v="0"/>
    <x v="1"/>
    <x v="0"/>
    <x v="0"/>
    <x v="1"/>
    <x v="26"/>
    <x v="6"/>
    <n v="0.57594000000000001"/>
    <x v="1"/>
    <x v="0"/>
  </r>
  <r>
    <x v="0"/>
    <x v="0"/>
    <x v="1"/>
    <x v="0"/>
    <x v="0"/>
    <x v="1"/>
    <x v="25"/>
    <x v="6"/>
    <n v="0.28953299999999998"/>
    <x v="1"/>
    <x v="0"/>
  </r>
  <r>
    <x v="0"/>
    <x v="0"/>
    <x v="1"/>
    <x v="0"/>
    <x v="0"/>
    <x v="1"/>
    <x v="29"/>
    <x v="6"/>
    <n v="0.75848499999999996"/>
    <x v="1"/>
    <x v="0"/>
  </r>
  <r>
    <x v="0"/>
    <x v="0"/>
    <x v="1"/>
    <x v="0"/>
    <x v="0"/>
    <x v="1"/>
    <x v="31"/>
    <x v="6"/>
    <n v="1.613499"/>
    <x v="1"/>
    <x v="0"/>
  </r>
  <r>
    <x v="0"/>
    <x v="0"/>
    <x v="1"/>
    <x v="0"/>
    <x v="0"/>
    <x v="1"/>
    <x v="7"/>
    <x v="6"/>
    <n v="0.329434"/>
    <x v="1"/>
    <x v="0"/>
  </r>
  <r>
    <x v="0"/>
    <x v="0"/>
    <x v="1"/>
    <x v="0"/>
    <x v="0"/>
    <x v="1"/>
    <x v="18"/>
    <x v="6"/>
    <n v="1.8361970000000001"/>
    <x v="1"/>
    <x v="0"/>
  </r>
  <r>
    <x v="0"/>
    <x v="0"/>
    <x v="1"/>
    <x v="0"/>
    <x v="0"/>
    <x v="1"/>
    <x v="1"/>
    <x v="6"/>
    <n v="0.16689100000000001"/>
    <x v="1"/>
    <x v="0"/>
  </r>
  <r>
    <x v="0"/>
    <x v="0"/>
    <x v="1"/>
    <x v="0"/>
    <x v="0"/>
    <x v="1"/>
    <x v="11"/>
    <x v="6"/>
    <n v="1.0687629999999999"/>
    <x v="1"/>
    <x v="0"/>
  </r>
  <r>
    <x v="0"/>
    <x v="0"/>
    <x v="1"/>
    <x v="0"/>
    <x v="0"/>
    <x v="1"/>
    <x v="13"/>
    <x v="6"/>
    <n v="16.874462999999999"/>
    <x v="1"/>
    <x v="0"/>
  </r>
  <r>
    <x v="0"/>
    <x v="0"/>
    <x v="1"/>
    <x v="0"/>
    <x v="0"/>
    <x v="1"/>
    <x v="37"/>
    <x v="6"/>
    <n v="0.96436699999999997"/>
    <x v="1"/>
    <x v="0"/>
  </r>
  <r>
    <x v="0"/>
    <x v="0"/>
    <x v="1"/>
    <x v="0"/>
    <x v="0"/>
    <x v="1"/>
    <x v="27"/>
    <x v="6"/>
    <n v="0.64794300000000005"/>
    <x v="1"/>
    <x v="0"/>
  </r>
  <r>
    <x v="0"/>
    <x v="0"/>
    <x v="1"/>
    <x v="0"/>
    <x v="0"/>
    <x v="1"/>
    <x v="22"/>
    <x v="6"/>
    <n v="0.15870500000000001"/>
    <x v="1"/>
    <x v="0"/>
  </r>
  <r>
    <x v="0"/>
    <x v="0"/>
    <x v="1"/>
    <x v="0"/>
    <x v="0"/>
    <x v="1"/>
    <x v="17"/>
    <x v="6"/>
    <n v="1.961096"/>
    <x v="1"/>
    <x v="0"/>
  </r>
  <r>
    <x v="0"/>
    <x v="0"/>
    <x v="1"/>
    <x v="0"/>
    <x v="0"/>
    <x v="1"/>
    <x v="4"/>
    <x v="6"/>
    <n v="0.33682099999999998"/>
    <x v="1"/>
    <x v="0"/>
  </r>
  <r>
    <x v="0"/>
    <x v="0"/>
    <x v="1"/>
    <x v="0"/>
    <x v="0"/>
    <x v="1"/>
    <x v="14"/>
    <x v="6"/>
    <n v="1.8016080000000001"/>
    <x v="1"/>
    <x v="0"/>
  </r>
  <r>
    <x v="0"/>
    <x v="0"/>
    <x v="1"/>
    <x v="0"/>
    <x v="0"/>
    <x v="2"/>
    <x v="0"/>
    <x v="8"/>
    <n v="4183999"/>
    <x v="1"/>
    <x v="0"/>
  </r>
  <r>
    <x v="0"/>
    <x v="0"/>
    <x v="1"/>
    <x v="0"/>
    <x v="0"/>
    <x v="2"/>
    <x v="0"/>
    <x v="2"/>
    <n v="62496311"/>
    <x v="1"/>
    <x v="0"/>
  </r>
  <r>
    <x v="1"/>
    <x v="1"/>
    <x v="0"/>
    <x v="0"/>
    <x v="0"/>
    <x v="0"/>
    <x v="0"/>
    <x v="0"/>
    <n v="13036847"/>
    <x v="2"/>
    <x v="0"/>
  </r>
  <r>
    <x v="1"/>
    <x v="1"/>
    <x v="0"/>
    <x v="0"/>
    <x v="0"/>
    <x v="0"/>
    <x v="27"/>
    <x v="0"/>
    <n v="772155"/>
    <x v="2"/>
    <x v="0"/>
  </r>
  <r>
    <x v="1"/>
    <x v="1"/>
    <x v="0"/>
    <x v="0"/>
    <x v="0"/>
    <x v="0"/>
    <x v="35"/>
    <x v="0"/>
    <n v="1148703"/>
    <x v="2"/>
    <x v="0"/>
  </r>
  <r>
    <x v="1"/>
    <x v="1"/>
    <x v="0"/>
    <x v="0"/>
    <x v="0"/>
    <x v="0"/>
    <x v="41"/>
    <x v="0"/>
    <n v="150150"/>
    <x v="2"/>
    <x v="0"/>
  </r>
  <r>
    <x v="1"/>
    <x v="1"/>
    <x v="0"/>
    <x v="0"/>
    <x v="0"/>
    <x v="0"/>
    <x v="3"/>
    <x v="0"/>
    <n v="13407928"/>
    <x v="2"/>
    <x v="0"/>
  </r>
  <r>
    <x v="1"/>
    <x v="1"/>
    <x v="0"/>
    <x v="0"/>
    <x v="0"/>
    <x v="0"/>
    <x v="5"/>
    <x v="0"/>
    <n v="1591866"/>
    <x v="2"/>
    <x v="0"/>
  </r>
  <r>
    <x v="1"/>
    <x v="1"/>
    <x v="0"/>
    <x v="0"/>
    <x v="0"/>
    <x v="0"/>
    <x v="1"/>
    <x v="0"/>
    <n v="683904"/>
    <x v="2"/>
    <x v="0"/>
  </r>
  <r>
    <x v="1"/>
    <x v="1"/>
    <x v="0"/>
    <x v="0"/>
    <x v="0"/>
    <x v="0"/>
    <x v="42"/>
    <x v="0"/>
    <n v="2399"/>
    <x v="2"/>
    <x v="0"/>
  </r>
  <r>
    <x v="1"/>
    <x v="1"/>
    <x v="0"/>
    <x v="0"/>
    <x v="0"/>
    <x v="0"/>
    <x v="6"/>
    <x v="0"/>
    <n v="79655"/>
    <x v="2"/>
    <x v="0"/>
  </r>
  <r>
    <x v="1"/>
    <x v="1"/>
    <x v="0"/>
    <x v="0"/>
    <x v="0"/>
    <x v="0"/>
    <x v="15"/>
    <x v="0"/>
    <n v="2496357"/>
    <x v="2"/>
    <x v="0"/>
  </r>
  <r>
    <x v="1"/>
    <x v="1"/>
    <x v="0"/>
    <x v="0"/>
    <x v="0"/>
    <x v="0"/>
    <x v="39"/>
    <x v="0"/>
    <n v="45948"/>
    <x v="2"/>
    <x v="0"/>
  </r>
  <r>
    <x v="1"/>
    <x v="1"/>
    <x v="0"/>
    <x v="0"/>
    <x v="0"/>
    <x v="0"/>
    <x v="28"/>
    <x v="0"/>
    <n v="618265"/>
    <x v="2"/>
    <x v="0"/>
  </r>
  <r>
    <x v="1"/>
    <x v="1"/>
    <x v="0"/>
    <x v="0"/>
    <x v="0"/>
    <x v="0"/>
    <x v="17"/>
    <x v="0"/>
    <n v="371081"/>
    <x v="2"/>
    <x v="0"/>
  </r>
  <r>
    <x v="1"/>
    <x v="1"/>
    <x v="0"/>
    <x v="0"/>
    <x v="0"/>
    <x v="0"/>
    <x v="4"/>
    <x v="0"/>
    <n v="264822"/>
    <x v="2"/>
    <x v="0"/>
  </r>
  <r>
    <x v="1"/>
    <x v="1"/>
    <x v="0"/>
    <x v="0"/>
    <x v="0"/>
    <x v="0"/>
    <x v="25"/>
    <x v="0"/>
    <n v="3733"/>
    <x v="2"/>
    <x v="0"/>
  </r>
  <r>
    <x v="1"/>
    <x v="1"/>
    <x v="0"/>
    <x v="0"/>
    <x v="0"/>
    <x v="0"/>
    <x v="22"/>
    <x v="0"/>
    <n v="1486020"/>
    <x v="2"/>
    <x v="0"/>
  </r>
  <r>
    <x v="1"/>
    <x v="1"/>
    <x v="0"/>
    <x v="0"/>
    <x v="0"/>
    <x v="0"/>
    <x v="2"/>
    <x v="0"/>
    <n v="374638"/>
    <x v="2"/>
    <x v="0"/>
  </r>
  <r>
    <x v="1"/>
    <x v="1"/>
    <x v="0"/>
    <x v="0"/>
    <x v="0"/>
    <x v="0"/>
    <x v="7"/>
    <x v="0"/>
    <n v="2082"/>
    <x v="2"/>
    <x v="0"/>
  </r>
  <r>
    <x v="1"/>
    <x v="1"/>
    <x v="0"/>
    <x v="0"/>
    <x v="0"/>
    <x v="0"/>
    <x v="43"/>
    <x v="0"/>
    <n v="2975254"/>
    <x v="2"/>
    <x v="0"/>
  </r>
  <r>
    <x v="1"/>
    <x v="1"/>
    <x v="0"/>
    <x v="0"/>
    <x v="0"/>
    <x v="0"/>
    <x v="33"/>
    <x v="0"/>
    <n v="371081"/>
    <x v="2"/>
    <x v="0"/>
  </r>
  <r>
    <x v="1"/>
    <x v="1"/>
    <x v="0"/>
    <x v="0"/>
    <x v="0"/>
    <x v="0"/>
    <x v="44"/>
    <x v="0"/>
    <n v="340896"/>
    <x v="2"/>
    <x v="0"/>
  </r>
  <r>
    <x v="1"/>
    <x v="1"/>
    <x v="0"/>
    <x v="0"/>
    <x v="0"/>
    <x v="0"/>
    <x v="28"/>
    <x v="1"/>
    <n v="618265"/>
    <x v="2"/>
    <x v="0"/>
  </r>
  <r>
    <x v="1"/>
    <x v="1"/>
    <x v="0"/>
    <x v="0"/>
    <x v="0"/>
    <x v="0"/>
    <x v="17"/>
    <x v="1"/>
    <n v="371081"/>
    <x v="2"/>
    <x v="0"/>
  </r>
  <r>
    <x v="1"/>
    <x v="1"/>
    <x v="0"/>
    <x v="0"/>
    <x v="0"/>
    <x v="0"/>
    <x v="4"/>
    <x v="1"/>
    <n v="264822"/>
    <x v="2"/>
    <x v="0"/>
  </r>
  <r>
    <x v="1"/>
    <x v="1"/>
    <x v="0"/>
    <x v="0"/>
    <x v="0"/>
    <x v="0"/>
    <x v="25"/>
    <x v="1"/>
    <n v="3733"/>
    <x v="2"/>
    <x v="0"/>
  </r>
  <r>
    <x v="1"/>
    <x v="1"/>
    <x v="0"/>
    <x v="0"/>
    <x v="0"/>
    <x v="0"/>
    <x v="22"/>
    <x v="1"/>
    <n v="1486020"/>
    <x v="2"/>
    <x v="0"/>
  </r>
  <r>
    <x v="1"/>
    <x v="1"/>
    <x v="0"/>
    <x v="0"/>
    <x v="0"/>
    <x v="0"/>
    <x v="2"/>
    <x v="1"/>
    <n v="374638"/>
    <x v="2"/>
    <x v="0"/>
  </r>
  <r>
    <x v="1"/>
    <x v="1"/>
    <x v="0"/>
    <x v="0"/>
    <x v="0"/>
    <x v="0"/>
    <x v="7"/>
    <x v="1"/>
    <n v="2082"/>
    <x v="2"/>
    <x v="0"/>
  </r>
  <r>
    <x v="1"/>
    <x v="1"/>
    <x v="0"/>
    <x v="0"/>
    <x v="0"/>
    <x v="0"/>
    <x v="41"/>
    <x v="1"/>
    <n v="150150"/>
    <x v="2"/>
    <x v="0"/>
  </r>
  <r>
    <x v="1"/>
    <x v="1"/>
    <x v="0"/>
    <x v="0"/>
    <x v="0"/>
    <x v="0"/>
    <x v="43"/>
    <x v="1"/>
    <n v="2975254"/>
    <x v="2"/>
    <x v="0"/>
  </r>
  <r>
    <x v="1"/>
    <x v="1"/>
    <x v="0"/>
    <x v="0"/>
    <x v="0"/>
    <x v="0"/>
    <x v="33"/>
    <x v="1"/>
    <n v="371081"/>
    <x v="2"/>
    <x v="0"/>
  </r>
  <r>
    <x v="1"/>
    <x v="1"/>
    <x v="0"/>
    <x v="0"/>
    <x v="0"/>
    <x v="0"/>
    <x v="44"/>
    <x v="1"/>
    <n v="340896"/>
    <x v="2"/>
    <x v="0"/>
  </r>
  <r>
    <x v="1"/>
    <x v="1"/>
    <x v="0"/>
    <x v="0"/>
    <x v="0"/>
    <x v="0"/>
    <x v="0"/>
    <x v="1"/>
    <n v="13036847"/>
    <x v="2"/>
    <x v="0"/>
  </r>
  <r>
    <x v="1"/>
    <x v="1"/>
    <x v="0"/>
    <x v="0"/>
    <x v="0"/>
    <x v="0"/>
    <x v="27"/>
    <x v="1"/>
    <n v="772155"/>
    <x v="2"/>
    <x v="0"/>
  </r>
  <r>
    <x v="1"/>
    <x v="1"/>
    <x v="0"/>
    <x v="0"/>
    <x v="0"/>
    <x v="0"/>
    <x v="35"/>
    <x v="1"/>
    <n v="1148703"/>
    <x v="2"/>
    <x v="0"/>
  </r>
  <r>
    <x v="1"/>
    <x v="1"/>
    <x v="0"/>
    <x v="0"/>
    <x v="0"/>
    <x v="0"/>
    <x v="3"/>
    <x v="1"/>
    <n v="13407928"/>
    <x v="2"/>
    <x v="0"/>
  </r>
  <r>
    <x v="1"/>
    <x v="1"/>
    <x v="0"/>
    <x v="0"/>
    <x v="0"/>
    <x v="0"/>
    <x v="5"/>
    <x v="1"/>
    <n v="1591866"/>
    <x v="2"/>
    <x v="0"/>
  </r>
  <r>
    <x v="1"/>
    <x v="1"/>
    <x v="0"/>
    <x v="0"/>
    <x v="0"/>
    <x v="0"/>
    <x v="1"/>
    <x v="1"/>
    <n v="683904"/>
    <x v="2"/>
    <x v="0"/>
  </r>
  <r>
    <x v="1"/>
    <x v="1"/>
    <x v="0"/>
    <x v="0"/>
    <x v="0"/>
    <x v="0"/>
    <x v="42"/>
    <x v="1"/>
    <n v="2399"/>
    <x v="2"/>
    <x v="0"/>
  </r>
  <r>
    <x v="1"/>
    <x v="1"/>
    <x v="0"/>
    <x v="0"/>
    <x v="0"/>
    <x v="0"/>
    <x v="6"/>
    <x v="1"/>
    <n v="79655"/>
    <x v="2"/>
    <x v="0"/>
  </r>
  <r>
    <x v="1"/>
    <x v="1"/>
    <x v="0"/>
    <x v="0"/>
    <x v="0"/>
    <x v="0"/>
    <x v="15"/>
    <x v="1"/>
    <n v="2496357"/>
    <x v="2"/>
    <x v="0"/>
  </r>
  <r>
    <x v="1"/>
    <x v="1"/>
    <x v="0"/>
    <x v="0"/>
    <x v="0"/>
    <x v="0"/>
    <x v="39"/>
    <x v="1"/>
    <n v="45948"/>
    <x v="2"/>
    <x v="0"/>
  </r>
  <r>
    <x v="1"/>
    <x v="1"/>
    <x v="0"/>
    <x v="0"/>
    <x v="0"/>
    <x v="0"/>
    <x v="15"/>
    <x v="2"/>
    <n v="2496357"/>
    <x v="2"/>
    <x v="0"/>
  </r>
  <r>
    <x v="1"/>
    <x v="1"/>
    <x v="0"/>
    <x v="0"/>
    <x v="0"/>
    <x v="0"/>
    <x v="39"/>
    <x v="2"/>
    <n v="45948"/>
    <x v="2"/>
    <x v="0"/>
  </r>
  <r>
    <x v="1"/>
    <x v="1"/>
    <x v="0"/>
    <x v="0"/>
    <x v="0"/>
    <x v="0"/>
    <x v="28"/>
    <x v="2"/>
    <n v="618265"/>
    <x v="2"/>
    <x v="0"/>
  </r>
  <r>
    <x v="1"/>
    <x v="1"/>
    <x v="0"/>
    <x v="0"/>
    <x v="0"/>
    <x v="0"/>
    <x v="17"/>
    <x v="2"/>
    <n v="371081"/>
    <x v="2"/>
    <x v="0"/>
  </r>
  <r>
    <x v="1"/>
    <x v="1"/>
    <x v="0"/>
    <x v="0"/>
    <x v="0"/>
    <x v="0"/>
    <x v="4"/>
    <x v="2"/>
    <n v="264822"/>
    <x v="2"/>
    <x v="0"/>
  </r>
  <r>
    <x v="1"/>
    <x v="1"/>
    <x v="0"/>
    <x v="0"/>
    <x v="0"/>
    <x v="0"/>
    <x v="25"/>
    <x v="2"/>
    <n v="3733"/>
    <x v="2"/>
    <x v="0"/>
  </r>
  <r>
    <x v="1"/>
    <x v="1"/>
    <x v="0"/>
    <x v="0"/>
    <x v="0"/>
    <x v="0"/>
    <x v="22"/>
    <x v="2"/>
    <n v="1486020"/>
    <x v="2"/>
    <x v="0"/>
  </r>
  <r>
    <x v="1"/>
    <x v="1"/>
    <x v="0"/>
    <x v="0"/>
    <x v="0"/>
    <x v="0"/>
    <x v="2"/>
    <x v="2"/>
    <n v="374638"/>
    <x v="2"/>
    <x v="0"/>
  </r>
  <r>
    <x v="1"/>
    <x v="1"/>
    <x v="0"/>
    <x v="0"/>
    <x v="0"/>
    <x v="0"/>
    <x v="7"/>
    <x v="2"/>
    <n v="2082"/>
    <x v="2"/>
    <x v="0"/>
  </r>
  <r>
    <x v="1"/>
    <x v="1"/>
    <x v="0"/>
    <x v="0"/>
    <x v="0"/>
    <x v="0"/>
    <x v="41"/>
    <x v="2"/>
    <n v="150150"/>
    <x v="2"/>
    <x v="0"/>
  </r>
  <r>
    <x v="1"/>
    <x v="1"/>
    <x v="0"/>
    <x v="0"/>
    <x v="0"/>
    <x v="0"/>
    <x v="43"/>
    <x v="2"/>
    <n v="2975254"/>
    <x v="2"/>
    <x v="0"/>
  </r>
  <r>
    <x v="1"/>
    <x v="1"/>
    <x v="0"/>
    <x v="0"/>
    <x v="0"/>
    <x v="0"/>
    <x v="33"/>
    <x v="2"/>
    <n v="371081"/>
    <x v="2"/>
    <x v="0"/>
  </r>
  <r>
    <x v="1"/>
    <x v="1"/>
    <x v="0"/>
    <x v="0"/>
    <x v="0"/>
    <x v="0"/>
    <x v="44"/>
    <x v="2"/>
    <n v="340896"/>
    <x v="2"/>
    <x v="0"/>
  </r>
  <r>
    <x v="1"/>
    <x v="1"/>
    <x v="0"/>
    <x v="0"/>
    <x v="0"/>
    <x v="0"/>
    <x v="0"/>
    <x v="2"/>
    <n v="13036847"/>
    <x v="2"/>
    <x v="0"/>
  </r>
  <r>
    <x v="1"/>
    <x v="1"/>
    <x v="0"/>
    <x v="0"/>
    <x v="0"/>
    <x v="0"/>
    <x v="27"/>
    <x v="2"/>
    <n v="772155"/>
    <x v="2"/>
    <x v="0"/>
  </r>
  <r>
    <x v="1"/>
    <x v="1"/>
    <x v="0"/>
    <x v="0"/>
    <x v="0"/>
    <x v="0"/>
    <x v="35"/>
    <x v="2"/>
    <n v="1148703"/>
    <x v="2"/>
    <x v="0"/>
  </r>
  <r>
    <x v="1"/>
    <x v="1"/>
    <x v="0"/>
    <x v="0"/>
    <x v="0"/>
    <x v="0"/>
    <x v="3"/>
    <x v="2"/>
    <n v="13407928"/>
    <x v="2"/>
    <x v="0"/>
  </r>
  <r>
    <x v="1"/>
    <x v="1"/>
    <x v="0"/>
    <x v="0"/>
    <x v="0"/>
    <x v="0"/>
    <x v="5"/>
    <x v="2"/>
    <n v="1591866"/>
    <x v="2"/>
    <x v="0"/>
  </r>
  <r>
    <x v="1"/>
    <x v="1"/>
    <x v="0"/>
    <x v="0"/>
    <x v="0"/>
    <x v="0"/>
    <x v="1"/>
    <x v="2"/>
    <n v="683904"/>
    <x v="2"/>
    <x v="0"/>
  </r>
  <r>
    <x v="1"/>
    <x v="1"/>
    <x v="0"/>
    <x v="0"/>
    <x v="0"/>
    <x v="0"/>
    <x v="42"/>
    <x v="2"/>
    <n v="2399"/>
    <x v="2"/>
    <x v="0"/>
  </r>
  <r>
    <x v="1"/>
    <x v="1"/>
    <x v="0"/>
    <x v="0"/>
    <x v="0"/>
    <x v="0"/>
    <x v="6"/>
    <x v="2"/>
    <n v="79655"/>
    <x v="2"/>
    <x v="0"/>
  </r>
  <r>
    <x v="1"/>
    <x v="1"/>
    <x v="0"/>
    <x v="0"/>
    <x v="0"/>
    <x v="0"/>
    <x v="0"/>
    <x v="3"/>
    <n v="3024544"/>
    <x v="2"/>
    <x v="0"/>
  </r>
  <r>
    <x v="1"/>
    <x v="1"/>
    <x v="0"/>
    <x v="0"/>
    <x v="0"/>
    <x v="0"/>
    <x v="27"/>
    <x v="3"/>
    <n v="107959"/>
    <x v="2"/>
    <x v="0"/>
  </r>
  <r>
    <x v="1"/>
    <x v="1"/>
    <x v="0"/>
    <x v="0"/>
    <x v="0"/>
    <x v="0"/>
    <x v="35"/>
    <x v="3"/>
    <n v="119055"/>
    <x v="2"/>
    <x v="0"/>
  </r>
  <r>
    <x v="1"/>
    <x v="1"/>
    <x v="0"/>
    <x v="0"/>
    <x v="0"/>
    <x v="0"/>
    <x v="3"/>
    <x v="3"/>
    <n v="3024544"/>
    <x v="2"/>
    <x v="0"/>
  </r>
  <r>
    <x v="1"/>
    <x v="1"/>
    <x v="0"/>
    <x v="0"/>
    <x v="0"/>
    <x v="0"/>
    <x v="5"/>
    <x v="3"/>
    <n v="664833"/>
    <x v="2"/>
    <x v="0"/>
  </r>
  <r>
    <x v="1"/>
    <x v="1"/>
    <x v="0"/>
    <x v="0"/>
    <x v="0"/>
    <x v="0"/>
    <x v="1"/>
    <x v="3"/>
    <n v="75352"/>
    <x v="2"/>
    <x v="0"/>
  </r>
  <r>
    <x v="1"/>
    <x v="1"/>
    <x v="0"/>
    <x v="0"/>
    <x v="0"/>
    <x v="0"/>
    <x v="42"/>
    <x v="3"/>
    <n v="53234"/>
    <x v="2"/>
    <x v="0"/>
  </r>
  <r>
    <x v="1"/>
    <x v="1"/>
    <x v="0"/>
    <x v="0"/>
    <x v="0"/>
    <x v="0"/>
    <x v="6"/>
    <x v="3"/>
    <n v="86303"/>
    <x v="2"/>
    <x v="0"/>
  </r>
  <r>
    <x v="1"/>
    <x v="1"/>
    <x v="0"/>
    <x v="0"/>
    <x v="0"/>
    <x v="0"/>
    <x v="15"/>
    <x v="3"/>
    <n v="210160"/>
    <x v="2"/>
    <x v="0"/>
  </r>
  <r>
    <x v="1"/>
    <x v="1"/>
    <x v="0"/>
    <x v="0"/>
    <x v="0"/>
    <x v="0"/>
    <x v="39"/>
    <x v="3"/>
    <n v="28950"/>
    <x v="2"/>
    <x v="0"/>
  </r>
  <r>
    <x v="1"/>
    <x v="1"/>
    <x v="0"/>
    <x v="0"/>
    <x v="0"/>
    <x v="0"/>
    <x v="28"/>
    <x v="3"/>
    <n v="505015"/>
    <x v="2"/>
    <x v="0"/>
  </r>
  <r>
    <x v="1"/>
    <x v="1"/>
    <x v="0"/>
    <x v="0"/>
    <x v="0"/>
    <x v="0"/>
    <x v="17"/>
    <x v="3"/>
    <n v="23570"/>
    <x v="2"/>
    <x v="0"/>
  </r>
  <r>
    <x v="1"/>
    <x v="1"/>
    <x v="0"/>
    <x v="0"/>
    <x v="0"/>
    <x v="0"/>
    <x v="4"/>
    <x v="3"/>
    <n v="220317"/>
    <x v="2"/>
    <x v="0"/>
  </r>
  <r>
    <x v="1"/>
    <x v="1"/>
    <x v="0"/>
    <x v="0"/>
    <x v="0"/>
    <x v="0"/>
    <x v="25"/>
    <x v="3"/>
    <n v="49947"/>
    <x v="2"/>
    <x v="0"/>
  </r>
  <r>
    <x v="1"/>
    <x v="1"/>
    <x v="0"/>
    <x v="0"/>
    <x v="0"/>
    <x v="0"/>
    <x v="22"/>
    <x v="3"/>
    <n v="419901"/>
    <x v="2"/>
    <x v="0"/>
  </r>
  <r>
    <x v="1"/>
    <x v="1"/>
    <x v="0"/>
    <x v="0"/>
    <x v="0"/>
    <x v="0"/>
    <x v="2"/>
    <x v="3"/>
    <n v="449365"/>
    <x v="2"/>
    <x v="0"/>
  </r>
  <r>
    <x v="1"/>
    <x v="1"/>
    <x v="0"/>
    <x v="0"/>
    <x v="0"/>
    <x v="0"/>
    <x v="7"/>
    <x v="3"/>
    <n v="10583"/>
    <x v="2"/>
    <x v="0"/>
  </r>
  <r>
    <x v="1"/>
    <x v="1"/>
    <x v="0"/>
    <x v="0"/>
    <x v="0"/>
    <x v="0"/>
    <x v="43"/>
    <x v="4"/>
    <n v="2061278"/>
    <x v="2"/>
    <x v="0"/>
  </r>
  <r>
    <x v="1"/>
    <x v="1"/>
    <x v="0"/>
    <x v="0"/>
    <x v="0"/>
    <x v="0"/>
    <x v="44"/>
    <x v="4"/>
    <n v="157286"/>
    <x v="2"/>
    <x v="0"/>
  </r>
  <r>
    <x v="1"/>
    <x v="1"/>
    <x v="0"/>
    <x v="0"/>
    <x v="0"/>
    <x v="0"/>
    <x v="28"/>
    <x v="4"/>
    <n v="806460"/>
    <x v="2"/>
    <x v="0"/>
  </r>
  <r>
    <x v="1"/>
    <x v="1"/>
    <x v="0"/>
    <x v="0"/>
    <x v="0"/>
    <x v="0"/>
    <x v="17"/>
    <x v="4"/>
    <n v="3640"/>
    <x v="2"/>
    <x v="0"/>
  </r>
  <r>
    <x v="1"/>
    <x v="1"/>
    <x v="0"/>
    <x v="0"/>
    <x v="0"/>
    <x v="0"/>
    <x v="4"/>
    <x v="4"/>
    <n v="64011"/>
    <x v="2"/>
    <x v="0"/>
  </r>
  <r>
    <x v="1"/>
    <x v="1"/>
    <x v="0"/>
    <x v="0"/>
    <x v="0"/>
    <x v="0"/>
    <x v="25"/>
    <x v="4"/>
    <n v="1170"/>
    <x v="2"/>
    <x v="0"/>
  </r>
  <r>
    <x v="1"/>
    <x v="1"/>
    <x v="0"/>
    <x v="0"/>
    <x v="0"/>
    <x v="0"/>
    <x v="22"/>
    <x v="4"/>
    <n v="5293089"/>
    <x v="2"/>
    <x v="0"/>
  </r>
  <r>
    <x v="1"/>
    <x v="1"/>
    <x v="0"/>
    <x v="0"/>
    <x v="0"/>
    <x v="0"/>
    <x v="2"/>
    <x v="4"/>
    <n v="479581"/>
    <x v="2"/>
    <x v="0"/>
  </r>
  <r>
    <x v="1"/>
    <x v="1"/>
    <x v="0"/>
    <x v="0"/>
    <x v="0"/>
    <x v="0"/>
    <x v="7"/>
    <x v="4"/>
    <n v="134264"/>
    <x v="2"/>
    <x v="0"/>
  </r>
  <r>
    <x v="1"/>
    <x v="1"/>
    <x v="0"/>
    <x v="0"/>
    <x v="0"/>
    <x v="0"/>
    <x v="0"/>
    <x v="4"/>
    <n v="15762461"/>
    <x v="2"/>
    <x v="0"/>
  </r>
  <r>
    <x v="1"/>
    <x v="1"/>
    <x v="0"/>
    <x v="0"/>
    <x v="0"/>
    <x v="0"/>
    <x v="27"/>
    <x v="4"/>
    <n v="58956"/>
    <x v="2"/>
    <x v="0"/>
  </r>
  <r>
    <x v="1"/>
    <x v="1"/>
    <x v="0"/>
    <x v="0"/>
    <x v="0"/>
    <x v="0"/>
    <x v="35"/>
    <x v="4"/>
    <n v="4394296"/>
    <x v="2"/>
    <x v="0"/>
  </r>
  <r>
    <x v="1"/>
    <x v="1"/>
    <x v="0"/>
    <x v="0"/>
    <x v="0"/>
    <x v="0"/>
    <x v="3"/>
    <x v="4"/>
    <n v="15762461"/>
    <x v="2"/>
    <x v="0"/>
  </r>
  <r>
    <x v="1"/>
    <x v="1"/>
    <x v="0"/>
    <x v="0"/>
    <x v="0"/>
    <x v="0"/>
    <x v="5"/>
    <x v="4"/>
    <n v="70619"/>
    <x v="2"/>
    <x v="0"/>
  </r>
  <r>
    <x v="1"/>
    <x v="1"/>
    <x v="0"/>
    <x v="0"/>
    <x v="0"/>
    <x v="0"/>
    <x v="1"/>
    <x v="4"/>
    <n v="1939882"/>
    <x v="2"/>
    <x v="0"/>
  </r>
  <r>
    <x v="1"/>
    <x v="1"/>
    <x v="0"/>
    <x v="0"/>
    <x v="0"/>
    <x v="0"/>
    <x v="42"/>
    <x v="4"/>
    <n v="107298"/>
    <x v="2"/>
    <x v="0"/>
  </r>
  <r>
    <x v="1"/>
    <x v="1"/>
    <x v="0"/>
    <x v="0"/>
    <x v="0"/>
    <x v="0"/>
    <x v="6"/>
    <x v="4"/>
    <n v="1631"/>
    <x v="2"/>
    <x v="0"/>
  </r>
  <r>
    <x v="1"/>
    <x v="1"/>
    <x v="0"/>
    <x v="0"/>
    <x v="0"/>
    <x v="0"/>
    <x v="41"/>
    <x v="4"/>
    <n v="189000"/>
    <x v="2"/>
    <x v="0"/>
  </r>
  <r>
    <x v="1"/>
    <x v="1"/>
    <x v="0"/>
    <x v="0"/>
    <x v="0"/>
    <x v="0"/>
    <x v="39"/>
    <x v="5"/>
    <n v="28950"/>
    <x v="2"/>
    <x v="0"/>
  </r>
  <r>
    <x v="1"/>
    <x v="1"/>
    <x v="0"/>
    <x v="0"/>
    <x v="0"/>
    <x v="0"/>
    <x v="0"/>
    <x v="5"/>
    <n v="18787005"/>
    <x v="2"/>
    <x v="0"/>
  </r>
  <r>
    <x v="1"/>
    <x v="1"/>
    <x v="0"/>
    <x v="0"/>
    <x v="0"/>
    <x v="0"/>
    <x v="27"/>
    <x v="5"/>
    <n v="166915"/>
    <x v="2"/>
    <x v="0"/>
  </r>
  <r>
    <x v="1"/>
    <x v="1"/>
    <x v="0"/>
    <x v="0"/>
    <x v="0"/>
    <x v="0"/>
    <x v="35"/>
    <x v="5"/>
    <n v="4513351"/>
    <x v="2"/>
    <x v="0"/>
  </r>
  <r>
    <x v="1"/>
    <x v="1"/>
    <x v="0"/>
    <x v="0"/>
    <x v="0"/>
    <x v="0"/>
    <x v="3"/>
    <x v="5"/>
    <n v="18787005"/>
    <x v="2"/>
    <x v="0"/>
  </r>
  <r>
    <x v="1"/>
    <x v="1"/>
    <x v="0"/>
    <x v="0"/>
    <x v="0"/>
    <x v="0"/>
    <x v="5"/>
    <x v="5"/>
    <n v="735452"/>
    <x v="2"/>
    <x v="0"/>
  </r>
  <r>
    <x v="1"/>
    <x v="1"/>
    <x v="0"/>
    <x v="0"/>
    <x v="0"/>
    <x v="0"/>
    <x v="1"/>
    <x v="5"/>
    <n v="2015234"/>
    <x v="2"/>
    <x v="0"/>
  </r>
  <r>
    <x v="1"/>
    <x v="1"/>
    <x v="0"/>
    <x v="0"/>
    <x v="0"/>
    <x v="0"/>
    <x v="42"/>
    <x v="5"/>
    <n v="160532"/>
    <x v="2"/>
    <x v="0"/>
  </r>
  <r>
    <x v="1"/>
    <x v="1"/>
    <x v="0"/>
    <x v="0"/>
    <x v="0"/>
    <x v="0"/>
    <x v="6"/>
    <x v="5"/>
    <n v="87934"/>
    <x v="2"/>
    <x v="0"/>
  </r>
  <r>
    <x v="1"/>
    <x v="1"/>
    <x v="0"/>
    <x v="0"/>
    <x v="0"/>
    <x v="0"/>
    <x v="41"/>
    <x v="5"/>
    <n v="189000"/>
    <x v="2"/>
    <x v="0"/>
  </r>
  <r>
    <x v="1"/>
    <x v="1"/>
    <x v="0"/>
    <x v="0"/>
    <x v="0"/>
    <x v="0"/>
    <x v="43"/>
    <x v="5"/>
    <n v="2061278"/>
    <x v="2"/>
    <x v="0"/>
  </r>
  <r>
    <x v="1"/>
    <x v="1"/>
    <x v="0"/>
    <x v="0"/>
    <x v="0"/>
    <x v="0"/>
    <x v="44"/>
    <x v="5"/>
    <n v="157286"/>
    <x v="2"/>
    <x v="0"/>
  </r>
  <r>
    <x v="1"/>
    <x v="1"/>
    <x v="0"/>
    <x v="0"/>
    <x v="0"/>
    <x v="0"/>
    <x v="7"/>
    <x v="5"/>
    <n v="144847"/>
    <x v="2"/>
    <x v="0"/>
  </r>
  <r>
    <x v="1"/>
    <x v="1"/>
    <x v="0"/>
    <x v="0"/>
    <x v="0"/>
    <x v="0"/>
    <x v="28"/>
    <x v="5"/>
    <n v="1311475"/>
    <x v="2"/>
    <x v="0"/>
  </r>
  <r>
    <x v="1"/>
    <x v="1"/>
    <x v="0"/>
    <x v="0"/>
    <x v="0"/>
    <x v="0"/>
    <x v="17"/>
    <x v="5"/>
    <n v="27210"/>
    <x v="2"/>
    <x v="0"/>
  </r>
  <r>
    <x v="1"/>
    <x v="1"/>
    <x v="0"/>
    <x v="0"/>
    <x v="0"/>
    <x v="0"/>
    <x v="4"/>
    <x v="5"/>
    <n v="284328"/>
    <x v="2"/>
    <x v="0"/>
  </r>
  <r>
    <x v="1"/>
    <x v="1"/>
    <x v="0"/>
    <x v="0"/>
    <x v="0"/>
    <x v="0"/>
    <x v="25"/>
    <x v="5"/>
    <n v="51117"/>
    <x v="2"/>
    <x v="0"/>
  </r>
  <r>
    <x v="1"/>
    <x v="1"/>
    <x v="0"/>
    <x v="0"/>
    <x v="0"/>
    <x v="0"/>
    <x v="22"/>
    <x v="5"/>
    <n v="5712990"/>
    <x v="2"/>
    <x v="0"/>
  </r>
  <r>
    <x v="1"/>
    <x v="1"/>
    <x v="0"/>
    <x v="0"/>
    <x v="0"/>
    <x v="0"/>
    <x v="2"/>
    <x v="5"/>
    <n v="928946"/>
    <x v="2"/>
    <x v="0"/>
  </r>
  <r>
    <x v="1"/>
    <x v="1"/>
    <x v="0"/>
    <x v="0"/>
    <x v="0"/>
    <x v="0"/>
    <x v="15"/>
    <x v="5"/>
    <n v="210160"/>
    <x v="2"/>
    <x v="0"/>
  </r>
  <r>
    <x v="1"/>
    <x v="1"/>
    <x v="0"/>
    <x v="0"/>
    <x v="0"/>
    <x v="0"/>
    <x v="7"/>
    <x v="6"/>
    <n v="1.4374E-2"/>
    <x v="2"/>
    <x v="0"/>
  </r>
  <r>
    <x v="1"/>
    <x v="1"/>
    <x v="0"/>
    <x v="0"/>
    <x v="0"/>
    <x v="0"/>
    <x v="28"/>
    <x v="6"/>
    <n v="0.47142699999999998"/>
    <x v="2"/>
    <x v="0"/>
  </r>
  <r>
    <x v="1"/>
    <x v="1"/>
    <x v="0"/>
    <x v="0"/>
    <x v="0"/>
    <x v="0"/>
    <x v="17"/>
    <x v="6"/>
    <n v="13.63767"/>
    <x v="2"/>
    <x v="0"/>
  </r>
  <r>
    <x v="1"/>
    <x v="1"/>
    <x v="0"/>
    <x v="0"/>
    <x v="0"/>
    <x v="0"/>
    <x v="4"/>
    <x v="6"/>
    <n v="0.931396"/>
    <x v="2"/>
    <x v="0"/>
  </r>
  <r>
    <x v="1"/>
    <x v="1"/>
    <x v="0"/>
    <x v="0"/>
    <x v="0"/>
    <x v="0"/>
    <x v="25"/>
    <x v="6"/>
    <n v="7.3028999999999997E-2"/>
    <x v="2"/>
    <x v="0"/>
  </r>
  <r>
    <x v="1"/>
    <x v="1"/>
    <x v="0"/>
    <x v="0"/>
    <x v="0"/>
    <x v="0"/>
    <x v="22"/>
    <x v="6"/>
    <n v="0.26011200000000001"/>
    <x v="2"/>
    <x v="0"/>
  </r>
  <r>
    <x v="1"/>
    <x v="1"/>
    <x v="0"/>
    <x v="0"/>
    <x v="0"/>
    <x v="0"/>
    <x v="2"/>
    <x v="6"/>
    <n v="0.40329399999999999"/>
    <x v="2"/>
    <x v="0"/>
  </r>
  <r>
    <x v="1"/>
    <x v="1"/>
    <x v="0"/>
    <x v="0"/>
    <x v="0"/>
    <x v="0"/>
    <x v="27"/>
    <x v="6"/>
    <n v="4.6260370000000002"/>
    <x v="2"/>
    <x v="0"/>
  </r>
  <r>
    <x v="1"/>
    <x v="1"/>
    <x v="0"/>
    <x v="0"/>
    <x v="0"/>
    <x v="0"/>
    <x v="35"/>
    <x v="6"/>
    <n v="0.25451200000000002"/>
    <x v="2"/>
    <x v="0"/>
  </r>
  <r>
    <x v="1"/>
    <x v="1"/>
    <x v="0"/>
    <x v="0"/>
    <x v="0"/>
    <x v="0"/>
    <x v="5"/>
    <x v="6"/>
    <n v="2.1644730000000001"/>
    <x v="2"/>
    <x v="0"/>
  </r>
  <r>
    <x v="1"/>
    <x v="1"/>
    <x v="0"/>
    <x v="0"/>
    <x v="0"/>
    <x v="0"/>
    <x v="1"/>
    <x v="6"/>
    <n v="0.33936699999999997"/>
    <x v="2"/>
    <x v="0"/>
  </r>
  <r>
    <x v="1"/>
    <x v="1"/>
    <x v="0"/>
    <x v="0"/>
    <x v="0"/>
    <x v="0"/>
    <x v="42"/>
    <x v="6"/>
    <n v="1.4944000000000001E-2"/>
    <x v="2"/>
    <x v="0"/>
  </r>
  <r>
    <x v="1"/>
    <x v="1"/>
    <x v="0"/>
    <x v="0"/>
    <x v="0"/>
    <x v="0"/>
    <x v="6"/>
    <x v="6"/>
    <n v="0.90585000000000004"/>
    <x v="2"/>
    <x v="0"/>
  </r>
  <r>
    <x v="1"/>
    <x v="1"/>
    <x v="0"/>
    <x v="0"/>
    <x v="0"/>
    <x v="0"/>
    <x v="41"/>
    <x v="6"/>
    <n v="0.79444400000000004"/>
    <x v="2"/>
    <x v="0"/>
  </r>
  <r>
    <x v="1"/>
    <x v="1"/>
    <x v="0"/>
    <x v="0"/>
    <x v="0"/>
    <x v="0"/>
    <x v="27"/>
    <x v="7"/>
    <n v="4.6260370000000002"/>
    <x v="2"/>
    <x v="0"/>
  </r>
  <r>
    <x v="1"/>
    <x v="1"/>
    <x v="0"/>
    <x v="0"/>
    <x v="0"/>
    <x v="0"/>
    <x v="35"/>
    <x v="7"/>
    <n v="0.25451200000000002"/>
    <x v="2"/>
    <x v="0"/>
  </r>
  <r>
    <x v="1"/>
    <x v="1"/>
    <x v="0"/>
    <x v="0"/>
    <x v="0"/>
    <x v="0"/>
    <x v="5"/>
    <x v="7"/>
    <n v="2.1644730000000001"/>
    <x v="2"/>
    <x v="0"/>
  </r>
  <r>
    <x v="1"/>
    <x v="1"/>
    <x v="0"/>
    <x v="0"/>
    <x v="0"/>
    <x v="0"/>
    <x v="1"/>
    <x v="7"/>
    <n v="0.33936699999999997"/>
    <x v="2"/>
    <x v="0"/>
  </r>
  <r>
    <x v="1"/>
    <x v="1"/>
    <x v="0"/>
    <x v="0"/>
    <x v="0"/>
    <x v="0"/>
    <x v="42"/>
    <x v="7"/>
    <n v="1.4944000000000001E-2"/>
    <x v="2"/>
    <x v="0"/>
  </r>
  <r>
    <x v="1"/>
    <x v="1"/>
    <x v="0"/>
    <x v="0"/>
    <x v="0"/>
    <x v="0"/>
    <x v="6"/>
    <x v="7"/>
    <n v="0.90585000000000004"/>
    <x v="2"/>
    <x v="0"/>
  </r>
  <r>
    <x v="1"/>
    <x v="1"/>
    <x v="0"/>
    <x v="0"/>
    <x v="0"/>
    <x v="0"/>
    <x v="41"/>
    <x v="7"/>
    <n v="0.79444400000000004"/>
    <x v="2"/>
    <x v="0"/>
  </r>
  <r>
    <x v="1"/>
    <x v="1"/>
    <x v="0"/>
    <x v="0"/>
    <x v="0"/>
    <x v="0"/>
    <x v="7"/>
    <x v="7"/>
    <n v="1.4374E-2"/>
    <x v="2"/>
    <x v="0"/>
  </r>
  <r>
    <x v="1"/>
    <x v="1"/>
    <x v="0"/>
    <x v="0"/>
    <x v="0"/>
    <x v="0"/>
    <x v="28"/>
    <x v="7"/>
    <n v="0.47142699999999998"/>
    <x v="2"/>
    <x v="0"/>
  </r>
  <r>
    <x v="1"/>
    <x v="1"/>
    <x v="0"/>
    <x v="0"/>
    <x v="0"/>
    <x v="0"/>
    <x v="17"/>
    <x v="7"/>
    <n v="13.63767"/>
    <x v="2"/>
    <x v="0"/>
  </r>
  <r>
    <x v="1"/>
    <x v="1"/>
    <x v="0"/>
    <x v="0"/>
    <x v="0"/>
    <x v="0"/>
    <x v="4"/>
    <x v="7"/>
    <n v="0.931396"/>
    <x v="2"/>
    <x v="0"/>
  </r>
  <r>
    <x v="1"/>
    <x v="1"/>
    <x v="0"/>
    <x v="0"/>
    <x v="0"/>
    <x v="0"/>
    <x v="25"/>
    <x v="7"/>
    <n v="7.3028999999999997E-2"/>
    <x v="2"/>
    <x v="0"/>
  </r>
  <r>
    <x v="1"/>
    <x v="1"/>
    <x v="0"/>
    <x v="0"/>
    <x v="0"/>
    <x v="0"/>
    <x v="22"/>
    <x v="7"/>
    <n v="0.26011200000000001"/>
    <x v="2"/>
    <x v="0"/>
  </r>
  <r>
    <x v="1"/>
    <x v="1"/>
    <x v="0"/>
    <x v="0"/>
    <x v="0"/>
    <x v="0"/>
    <x v="2"/>
    <x v="7"/>
    <n v="0.40329399999999999"/>
    <x v="2"/>
    <x v="0"/>
  </r>
  <r>
    <x v="1"/>
    <x v="1"/>
    <x v="0"/>
    <x v="0"/>
    <x v="0"/>
    <x v="3"/>
    <x v="42"/>
    <x v="0"/>
    <n v="2399"/>
    <x v="2"/>
    <x v="0"/>
  </r>
  <r>
    <x v="1"/>
    <x v="1"/>
    <x v="0"/>
    <x v="0"/>
    <x v="0"/>
    <x v="3"/>
    <x v="4"/>
    <x v="0"/>
    <n v="264822"/>
    <x v="2"/>
    <x v="0"/>
  </r>
  <r>
    <x v="1"/>
    <x v="1"/>
    <x v="0"/>
    <x v="0"/>
    <x v="0"/>
    <x v="3"/>
    <x v="41"/>
    <x v="0"/>
    <n v="150150"/>
    <x v="2"/>
    <x v="0"/>
  </r>
  <r>
    <x v="1"/>
    <x v="1"/>
    <x v="0"/>
    <x v="0"/>
    <x v="0"/>
    <x v="3"/>
    <x v="2"/>
    <x v="0"/>
    <n v="374638"/>
    <x v="2"/>
    <x v="0"/>
  </r>
  <r>
    <x v="1"/>
    <x v="1"/>
    <x v="0"/>
    <x v="0"/>
    <x v="0"/>
    <x v="3"/>
    <x v="43"/>
    <x v="0"/>
    <n v="2975254"/>
    <x v="2"/>
    <x v="0"/>
  </r>
  <r>
    <x v="1"/>
    <x v="1"/>
    <x v="0"/>
    <x v="0"/>
    <x v="0"/>
    <x v="3"/>
    <x v="5"/>
    <x v="0"/>
    <n v="1591866"/>
    <x v="2"/>
    <x v="0"/>
  </r>
  <r>
    <x v="1"/>
    <x v="1"/>
    <x v="0"/>
    <x v="0"/>
    <x v="0"/>
    <x v="3"/>
    <x v="33"/>
    <x v="0"/>
    <n v="371081"/>
    <x v="2"/>
    <x v="0"/>
  </r>
  <r>
    <x v="1"/>
    <x v="1"/>
    <x v="0"/>
    <x v="0"/>
    <x v="0"/>
    <x v="3"/>
    <x v="39"/>
    <x v="0"/>
    <n v="45948"/>
    <x v="2"/>
    <x v="0"/>
  </r>
  <r>
    <x v="1"/>
    <x v="1"/>
    <x v="0"/>
    <x v="0"/>
    <x v="0"/>
    <x v="3"/>
    <x v="6"/>
    <x v="0"/>
    <n v="79655"/>
    <x v="2"/>
    <x v="0"/>
  </r>
  <r>
    <x v="1"/>
    <x v="1"/>
    <x v="0"/>
    <x v="0"/>
    <x v="0"/>
    <x v="3"/>
    <x v="44"/>
    <x v="0"/>
    <n v="340896"/>
    <x v="2"/>
    <x v="0"/>
  </r>
  <r>
    <x v="1"/>
    <x v="1"/>
    <x v="0"/>
    <x v="0"/>
    <x v="0"/>
    <x v="3"/>
    <x v="25"/>
    <x v="0"/>
    <n v="3733"/>
    <x v="2"/>
    <x v="0"/>
  </r>
  <r>
    <x v="1"/>
    <x v="1"/>
    <x v="0"/>
    <x v="0"/>
    <x v="0"/>
    <x v="3"/>
    <x v="3"/>
    <x v="0"/>
    <n v="13407928"/>
    <x v="2"/>
    <x v="0"/>
  </r>
  <r>
    <x v="1"/>
    <x v="1"/>
    <x v="0"/>
    <x v="0"/>
    <x v="0"/>
    <x v="3"/>
    <x v="15"/>
    <x v="0"/>
    <n v="2496357"/>
    <x v="2"/>
    <x v="0"/>
  </r>
  <r>
    <x v="1"/>
    <x v="1"/>
    <x v="0"/>
    <x v="0"/>
    <x v="0"/>
    <x v="3"/>
    <x v="7"/>
    <x v="0"/>
    <n v="2082"/>
    <x v="2"/>
    <x v="0"/>
  </r>
  <r>
    <x v="1"/>
    <x v="1"/>
    <x v="0"/>
    <x v="0"/>
    <x v="0"/>
    <x v="3"/>
    <x v="35"/>
    <x v="0"/>
    <n v="1148703"/>
    <x v="2"/>
    <x v="0"/>
  </r>
  <r>
    <x v="1"/>
    <x v="1"/>
    <x v="0"/>
    <x v="0"/>
    <x v="0"/>
    <x v="3"/>
    <x v="1"/>
    <x v="0"/>
    <n v="683904"/>
    <x v="2"/>
    <x v="0"/>
  </r>
  <r>
    <x v="1"/>
    <x v="1"/>
    <x v="0"/>
    <x v="0"/>
    <x v="0"/>
    <x v="3"/>
    <x v="27"/>
    <x v="0"/>
    <n v="772155"/>
    <x v="2"/>
    <x v="0"/>
  </r>
  <r>
    <x v="1"/>
    <x v="1"/>
    <x v="0"/>
    <x v="0"/>
    <x v="0"/>
    <x v="3"/>
    <x v="22"/>
    <x v="0"/>
    <n v="1486020"/>
    <x v="2"/>
    <x v="0"/>
  </r>
  <r>
    <x v="1"/>
    <x v="1"/>
    <x v="0"/>
    <x v="0"/>
    <x v="0"/>
    <x v="3"/>
    <x v="28"/>
    <x v="0"/>
    <n v="618265"/>
    <x v="2"/>
    <x v="0"/>
  </r>
  <r>
    <x v="1"/>
    <x v="1"/>
    <x v="0"/>
    <x v="0"/>
    <x v="0"/>
    <x v="3"/>
    <x v="3"/>
    <x v="1"/>
    <n v="13407928"/>
    <x v="2"/>
    <x v="0"/>
  </r>
  <r>
    <x v="1"/>
    <x v="1"/>
    <x v="0"/>
    <x v="0"/>
    <x v="0"/>
    <x v="3"/>
    <x v="15"/>
    <x v="1"/>
    <n v="2496357"/>
    <x v="2"/>
    <x v="0"/>
  </r>
  <r>
    <x v="1"/>
    <x v="1"/>
    <x v="0"/>
    <x v="0"/>
    <x v="0"/>
    <x v="3"/>
    <x v="7"/>
    <x v="1"/>
    <n v="2082"/>
    <x v="2"/>
    <x v="0"/>
  </r>
  <r>
    <x v="1"/>
    <x v="1"/>
    <x v="0"/>
    <x v="0"/>
    <x v="0"/>
    <x v="3"/>
    <x v="35"/>
    <x v="1"/>
    <n v="1148703"/>
    <x v="2"/>
    <x v="0"/>
  </r>
  <r>
    <x v="1"/>
    <x v="1"/>
    <x v="0"/>
    <x v="0"/>
    <x v="0"/>
    <x v="3"/>
    <x v="1"/>
    <x v="1"/>
    <n v="683904"/>
    <x v="2"/>
    <x v="0"/>
  </r>
  <r>
    <x v="1"/>
    <x v="1"/>
    <x v="0"/>
    <x v="0"/>
    <x v="0"/>
    <x v="3"/>
    <x v="27"/>
    <x v="1"/>
    <n v="772155"/>
    <x v="2"/>
    <x v="0"/>
  </r>
  <r>
    <x v="1"/>
    <x v="1"/>
    <x v="0"/>
    <x v="0"/>
    <x v="0"/>
    <x v="3"/>
    <x v="22"/>
    <x v="1"/>
    <n v="1486020"/>
    <x v="2"/>
    <x v="0"/>
  </r>
  <r>
    <x v="1"/>
    <x v="1"/>
    <x v="0"/>
    <x v="0"/>
    <x v="0"/>
    <x v="3"/>
    <x v="28"/>
    <x v="1"/>
    <n v="618265"/>
    <x v="2"/>
    <x v="0"/>
  </r>
  <r>
    <x v="1"/>
    <x v="1"/>
    <x v="0"/>
    <x v="0"/>
    <x v="0"/>
    <x v="3"/>
    <x v="42"/>
    <x v="1"/>
    <n v="2399"/>
    <x v="2"/>
    <x v="0"/>
  </r>
  <r>
    <x v="1"/>
    <x v="1"/>
    <x v="0"/>
    <x v="0"/>
    <x v="0"/>
    <x v="3"/>
    <x v="4"/>
    <x v="1"/>
    <n v="264822"/>
    <x v="2"/>
    <x v="0"/>
  </r>
  <r>
    <x v="1"/>
    <x v="1"/>
    <x v="0"/>
    <x v="0"/>
    <x v="0"/>
    <x v="3"/>
    <x v="41"/>
    <x v="1"/>
    <n v="150150"/>
    <x v="2"/>
    <x v="0"/>
  </r>
  <r>
    <x v="1"/>
    <x v="1"/>
    <x v="0"/>
    <x v="0"/>
    <x v="0"/>
    <x v="3"/>
    <x v="0"/>
    <x v="1"/>
    <n v="13036847"/>
    <x v="2"/>
    <x v="0"/>
  </r>
  <r>
    <x v="1"/>
    <x v="1"/>
    <x v="0"/>
    <x v="0"/>
    <x v="0"/>
    <x v="3"/>
    <x v="2"/>
    <x v="1"/>
    <n v="374638"/>
    <x v="2"/>
    <x v="0"/>
  </r>
  <r>
    <x v="1"/>
    <x v="1"/>
    <x v="0"/>
    <x v="0"/>
    <x v="0"/>
    <x v="3"/>
    <x v="43"/>
    <x v="1"/>
    <n v="2975254"/>
    <x v="2"/>
    <x v="0"/>
  </r>
  <r>
    <x v="1"/>
    <x v="1"/>
    <x v="0"/>
    <x v="0"/>
    <x v="0"/>
    <x v="3"/>
    <x v="5"/>
    <x v="1"/>
    <n v="1591866"/>
    <x v="2"/>
    <x v="0"/>
  </r>
  <r>
    <x v="1"/>
    <x v="1"/>
    <x v="0"/>
    <x v="0"/>
    <x v="0"/>
    <x v="3"/>
    <x v="33"/>
    <x v="1"/>
    <n v="371081"/>
    <x v="2"/>
    <x v="0"/>
  </r>
  <r>
    <x v="1"/>
    <x v="1"/>
    <x v="0"/>
    <x v="0"/>
    <x v="0"/>
    <x v="3"/>
    <x v="39"/>
    <x v="1"/>
    <n v="45948"/>
    <x v="2"/>
    <x v="0"/>
  </r>
  <r>
    <x v="1"/>
    <x v="1"/>
    <x v="0"/>
    <x v="0"/>
    <x v="0"/>
    <x v="3"/>
    <x v="17"/>
    <x v="1"/>
    <n v="371081"/>
    <x v="2"/>
    <x v="0"/>
  </r>
  <r>
    <x v="1"/>
    <x v="1"/>
    <x v="0"/>
    <x v="0"/>
    <x v="0"/>
    <x v="3"/>
    <x v="6"/>
    <x v="1"/>
    <n v="79655"/>
    <x v="2"/>
    <x v="0"/>
  </r>
  <r>
    <x v="1"/>
    <x v="1"/>
    <x v="0"/>
    <x v="0"/>
    <x v="0"/>
    <x v="3"/>
    <x v="44"/>
    <x v="1"/>
    <n v="340896"/>
    <x v="2"/>
    <x v="0"/>
  </r>
  <r>
    <x v="1"/>
    <x v="1"/>
    <x v="0"/>
    <x v="0"/>
    <x v="0"/>
    <x v="3"/>
    <x v="25"/>
    <x v="1"/>
    <n v="3733"/>
    <x v="2"/>
    <x v="0"/>
  </r>
  <r>
    <x v="1"/>
    <x v="1"/>
    <x v="0"/>
    <x v="0"/>
    <x v="0"/>
    <x v="3"/>
    <x v="41"/>
    <x v="2"/>
    <n v="150150"/>
    <x v="2"/>
    <x v="0"/>
  </r>
  <r>
    <x v="1"/>
    <x v="1"/>
    <x v="0"/>
    <x v="0"/>
    <x v="0"/>
    <x v="3"/>
    <x v="4"/>
    <x v="2"/>
    <n v="264822"/>
    <x v="2"/>
    <x v="0"/>
  </r>
  <r>
    <x v="1"/>
    <x v="1"/>
    <x v="0"/>
    <x v="0"/>
    <x v="0"/>
    <x v="3"/>
    <x v="0"/>
    <x v="2"/>
    <n v="13036847"/>
    <x v="2"/>
    <x v="0"/>
  </r>
  <r>
    <x v="1"/>
    <x v="1"/>
    <x v="0"/>
    <x v="0"/>
    <x v="0"/>
    <x v="3"/>
    <x v="2"/>
    <x v="2"/>
    <n v="374638"/>
    <x v="2"/>
    <x v="0"/>
  </r>
  <r>
    <x v="1"/>
    <x v="1"/>
    <x v="0"/>
    <x v="0"/>
    <x v="0"/>
    <x v="3"/>
    <x v="43"/>
    <x v="2"/>
    <n v="2975254"/>
    <x v="2"/>
    <x v="0"/>
  </r>
  <r>
    <x v="1"/>
    <x v="1"/>
    <x v="0"/>
    <x v="0"/>
    <x v="0"/>
    <x v="3"/>
    <x v="5"/>
    <x v="2"/>
    <n v="1591866"/>
    <x v="2"/>
    <x v="0"/>
  </r>
  <r>
    <x v="1"/>
    <x v="1"/>
    <x v="0"/>
    <x v="0"/>
    <x v="0"/>
    <x v="3"/>
    <x v="33"/>
    <x v="2"/>
    <n v="371081"/>
    <x v="2"/>
    <x v="0"/>
  </r>
  <r>
    <x v="1"/>
    <x v="1"/>
    <x v="0"/>
    <x v="0"/>
    <x v="0"/>
    <x v="3"/>
    <x v="39"/>
    <x v="2"/>
    <n v="45948"/>
    <x v="2"/>
    <x v="0"/>
  </r>
  <r>
    <x v="1"/>
    <x v="1"/>
    <x v="0"/>
    <x v="0"/>
    <x v="0"/>
    <x v="3"/>
    <x v="17"/>
    <x v="2"/>
    <n v="371081"/>
    <x v="2"/>
    <x v="0"/>
  </r>
  <r>
    <x v="1"/>
    <x v="1"/>
    <x v="0"/>
    <x v="0"/>
    <x v="0"/>
    <x v="3"/>
    <x v="6"/>
    <x v="2"/>
    <n v="79655"/>
    <x v="2"/>
    <x v="0"/>
  </r>
  <r>
    <x v="1"/>
    <x v="1"/>
    <x v="0"/>
    <x v="0"/>
    <x v="0"/>
    <x v="3"/>
    <x v="44"/>
    <x v="2"/>
    <n v="340896"/>
    <x v="2"/>
    <x v="0"/>
  </r>
  <r>
    <x v="1"/>
    <x v="1"/>
    <x v="0"/>
    <x v="0"/>
    <x v="0"/>
    <x v="3"/>
    <x v="25"/>
    <x v="2"/>
    <n v="3733"/>
    <x v="2"/>
    <x v="0"/>
  </r>
  <r>
    <x v="1"/>
    <x v="1"/>
    <x v="0"/>
    <x v="0"/>
    <x v="0"/>
    <x v="3"/>
    <x v="3"/>
    <x v="2"/>
    <n v="13407928"/>
    <x v="2"/>
    <x v="0"/>
  </r>
  <r>
    <x v="1"/>
    <x v="1"/>
    <x v="0"/>
    <x v="0"/>
    <x v="0"/>
    <x v="3"/>
    <x v="15"/>
    <x v="2"/>
    <n v="2496357"/>
    <x v="2"/>
    <x v="0"/>
  </r>
  <r>
    <x v="1"/>
    <x v="1"/>
    <x v="0"/>
    <x v="0"/>
    <x v="0"/>
    <x v="3"/>
    <x v="7"/>
    <x v="2"/>
    <n v="2082"/>
    <x v="2"/>
    <x v="0"/>
  </r>
  <r>
    <x v="1"/>
    <x v="1"/>
    <x v="0"/>
    <x v="0"/>
    <x v="0"/>
    <x v="3"/>
    <x v="35"/>
    <x v="2"/>
    <n v="1148703"/>
    <x v="2"/>
    <x v="0"/>
  </r>
  <r>
    <x v="1"/>
    <x v="1"/>
    <x v="0"/>
    <x v="0"/>
    <x v="0"/>
    <x v="3"/>
    <x v="1"/>
    <x v="2"/>
    <n v="683904"/>
    <x v="2"/>
    <x v="0"/>
  </r>
  <r>
    <x v="1"/>
    <x v="1"/>
    <x v="0"/>
    <x v="0"/>
    <x v="0"/>
    <x v="3"/>
    <x v="27"/>
    <x v="2"/>
    <n v="772155"/>
    <x v="2"/>
    <x v="0"/>
  </r>
  <r>
    <x v="1"/>
    <x v="1"/>
    <x v="0"/>
    <x v="0"/>
    <x v="0"/>
    <x v="3"/>
    <x v="22"/>
    <x v="2"/>
    <n v="1486020"/>
    <x v="2"/>
    <x v="0"/>
  </r>
  <r>
    <x v="1"/>
    <x v="1"/>
    <x v="0"/>
    <x v="0"/>
    <x v="0"/>
    <x v="3"/>
    <x v="28"/>
    <x v="2"/>
    <n v="618265"/>
    <x v="2"/>
    <x v="0"/>
  </r>
  <r>
    <x v="1"/>
    <x v="1"/>
    <x v="0"/>
    <x v="0"/>
    <x v="0"/>
    <x v="3"/>
    <x v="42"/>
    <x v="2"/>
    <n v="2399"/>
    <x v="2"/>
    <x v="0"/>
  </r>
  <r>
    <x v="1"/>
    <x v="1"/>
    <x v="0"/>
    <x v="0"/>
    <x v="0"/>
    <x v="3"/>
    <x v="0"/>
    <x v="3"/>
    <n v="3024544"/>
    <x v="2"/>
    <x v="0"/>
  </r>
  <r>
    <x v="1"/>
    <x v="1"/>
    <x v="0"/>
    <x v="0"/>
    <x v="0"/>
    <x v="3"/>
    <x v="0"/>
    <x v="4"/>
    <n v="15762461"/>
    <x v="2"/>
    <x v="0"/>
  </r>
  <r>
    <x v="1"/>
    <x v="1"/>
    <x v="0"/>
    <x v="0"/>
    <x v="0"/>
    <x v="3"/>
    <x v="35"/>
    <x v="5"/>
    <n v="4513351"/>
    <x v="2"/>
    <x v="0"/>
  </r>
  <r>
    <x v="1"/>
    <x v="1"/>
    <x v="0"/>
    <x v="0"/>
    <x v="0"/>
    <x v="3"/>
    <x v="1"/>
    <x v="5"/>
    <n v="2015234"/>
    <x v="2"/>
    <x v="0"/>
  </r>
  <r>
    <x v="1"/>
    <x v="1"/>
    <x v="0"/>
    <x v="0"/>
    <x v="0"/>
    <x v="3"/>
    <x v="27"/>
    <x v="5"/>
    <n v="166915"/>
    <x v="2"/>
    <x v="0"/>
  </r>
  <r>
    <x v="1"/>
    <x v="1"/>
    <x v="0"/>
    <x v="0"/>
    <x v="0"/>
    <x v="3"/>
    <x v="22"/>
    <x v="5"/>
    <n v="5712990"/>
    <x v="2"/>
    <x v="0"/>
  </r>
  <r>
    <x v="1"/>
    <x v="1"/>
    <x v="0"/>
    <x v="0"/>
    <x v="0"/>
    <x v="3"/>
    <x v="28"/>
    <x v="5"/>
    <n v="1311475"/>
    <x v="2"/>
    <x v="0"/>
  </r>
  <r>
    <x v="1"/>
    <x v="1"/>
    <x v="0"/>
    <x v="0"/>
    <x v="0"/>
    <x v="3"/>
    <x v="42"/>
    <x v="5"/>
    <n v="160532"/>
    <x v="2"/>
    <x v="0"/>
  </r>
  <r>
    <x v="1"/>
    <x v="1"/>
    <x v="0"/>
    <x v="0"/>
    <x v="0"/>
    <x v="3"/>
    <x v="41"/>
    <x v="5"/>
    <n v="189000"/>
    <x v="2"/>
    <x v="0"/>
  </r>
  <r>
    <x v="1"/>
    <x v="1"/>
    <x v="0"/>
    <x v="0"/>
    <x v="0"/>
    <x v="3"/>
    <x v="0"/>
    <x v="5"/>
    <n v="18787005"/>
    <x v="2"/>
    <x v="0"/>
  </r>
  <r>
    <x v="1"/>
    <x v="1"/>
    <x v="0"/>
    <x v="0"/>
    <x v="0"/>
    <x v="3"/>
    <x v="4"/>
    <x v="5"/>
    <n v="284328"/>
    <x v="2"/>
    <x v="0"/>
  </r>
  <r>
    <x v="1"/>
    <x v="1"/>
    <x v="0"/>
    <x v="0"/>
    <x v="0"/>
    <x v="3"/>
    <x v="2"/>
    <x v="5"/>
    <n v="928946"/>
    <x v="2"/>
    <x v="0"/>
  </r>
  <r>
    <x v="1"/>
    <x v="1"/>
    <x v="0"/>
    <x v="0"/>
    <x v="0"/>
    <x v="3"/>
    <x v="43"/>
    <x v="5"/>
    <n v="2061278"/>
    <x v="2"/>
    <x v="0"/>
  </r>
  <r>
    <x v="1"/>
    <x v="1"/>
    <x v="0"/>
    <x v="0"/>
    <x v="0"/>
    <x v="3"/>
    <x v="5"/>
    <x v="5"/>
    <n v="735452"/>
    <x v="2"/>
    <x v="0"/>
  </r>
  <r>
    <x v="1"/>
    <x v="1"/>
    <x v="0"/>
    <x v="0"/>
    <x v="0"/>
    <x v="3"/>
    <x v="39"/>
    <x v="5"/>
    <n v="28950"/>
    <x v="2"/>
    <x v="0"/>
  </r>
  <r>
    <x v="1"/>
    <x v="1"/>
    <x v="0"/>
    <x v="0"/>
    <x v="0"/>
    <x v="3"/>
    <x v="17"/>
    <x v="5"/>
    <n v="27210"/>
    <x v="2"/>
    <x v="0"/>
  </r>
  <r>
    <x v="1"/>
    <x v="1"/>
    <x v="0"/>
    <x v="0"/>
    <x v="0"/>
    <x v="3"/>
    <x v="6"/>
    <x v="5"/>
    <n v="87934"/>
    <x v="2"/>
    <x v="0"/>
  </r>
  <r>
    <x v="1"/>
    <x v="1"/>
    <x v="0"/>
    <x v="0"/>
    <x v="0"/>
    <x v="3"/>
    <x v="44"/>
    <x v="5"/>
    <n v="157286"/>
    <x v="2"/>
    <x v="0"/>
  </r>
  <r>
    <x v="1"/>
    <x v="1"/>
    <x v="0"/>
    <x v="0"/>
    <x v="0"/>
    <x v="3"/>
    <x v="25"/>
    <x v="5"/>
    <n v="51117"/>
    <x v="2"/>
    <x v="0"/>
  </r>
  <r>
    <x v="1"/>
    <x v="1"/>
    <x v="0"/>
    <x v="0"/>
    <x v="0"/>
    <x v="3"/>
    <x v="3"/>
    <x v="5"/>
    <n v="18787005"/>
    <x v="2"/>
    <x v="0"/>
  </r>
  <r>
    <x v="1"/>
    <x v="1"/>
    <x v="0"/>
    <x v="0"/>
    <x v="0"/>
    <x v="3"/>
    <x v="15"/>
    <x v="5"/>
    <n v="210160"/>
    <x v="2"/>
    <x v="0"/>
  </r>
  <r>
    <x v="1"/>
    <x v="1"/>
    <x v="0"/>
    <x v="0"/>
    <x v="0"/>
    <x v="3"/>
    <x v="7"/>
    <x v="5"/>
    <n v="144847"/>
    <x v="2"/>
    <x v="0"/>
  </r>
  <r>
    <x v="1"/>
    <x v="1"/>
    <x v="0"/>
    <x v="0"/>
    <x v="0"/>
    <x v="3"/>
    <x v="2"/>
    <x v="6"/>
    <n v="0.40329399999999999"/>
    <x v="2"/>
    <x v="0"/>
  </r>
  <r>
    <x v="1"/>
    <x v="1"/>
    <x v="0"/>
    <x v="0"/>
    <x v="0"/>
    <x v="3"/>
    <x v="43"/>
    <x v="6"/>
    <n v="1.443403"/>
    <x v="2"/>
    <x v="0"/>
  </r>
  <r>
    <x v="1"/>
    <x v="1"/>
    <x v="0"/>
    <x v="0"/>
    <x v="0"/>
    <x v="3"/>
    <x v="5"/>
    <x v="6"/>
    <n v="2.1644730000000001"/>
    <x v="2"/>
    <x v="0"/>
  </r>
  <r>
    <x v="1"/>
    <x v="1"/>
    <x v="0"/>
    <x v="0"/>
    <x v="0"/>
    <x v="3"/>
    <x v="17"/>
    <x v="6"/>
    <n v="13.63767"/>
    <x v="2"/>
    <x v="0"/>
  </r>
  <r>
    <x v="1"/>
    <x v="1"/>
    <x v="0"/>
    <x v="0"/>
    <x v="0"/>
    <x v="3"/>
    <x v="6"/>
    <x v="6"/>
    <n v="0.90585000000000004"/>
    <x v="2"/>
    <x v="0"/>
  </r>
  <r>
    <x v="1"/>
    <x v="1"/>
    <x v="0"/>
    <x v="0"/>
    <x v="0"/>
    <x v="3"/>
    <x v="44"/>
    <x v="6"/>
    <n v="2.1673640000000001"/>
    <x v="2"/>
    <x v="0"/>
  </r>
  <r>
    <x v="1"/>
    <x v="1"/>
    <x v="0"/>
    <x v="0"/>
    <x v="0"/>
    <x v="3"/>
    <x v="25"/>
    <x v="6"/>
    <n v="7.3028999999999997E-2"/>
    <x v="2"/>
    <x v="0"/>
  </r>
  <r>
    <x v="1"/>
    <x v="1"/>
    <x v="0"/>
    <x v="0"/>
    <x v="0"/>
    <x v="3"/>
    <x v="7"/>
    <x v="6"/>
    <n v="1.4374E-2"/>
    <x v="2"/>
    <x v="0"/>
  </r>
  <r>
    <x v="1"/>
    <x v="1"/>
    <x v="0"/>
    <x v="0"/>
    <x v="0"/>
    <x v="3"/>
    <x v="35"/>
    <x v="6"/>
    <n v="0.25451200000000002"/>
    <x v="2"/>
    <x v="0"/>
  </r>
  <r>
    <x v="1"/>
    <x v="1"/>
    <x v="0"/>
    <x v="0"/>
    <x v="0"/>
    <x v="3"/>
    <x v="1"/>
    <x v="6"/>
    <n v="0.33936699999999997"/>
    <x v="2"/>
    <x v="0"/>
  </r>
  <r>
    <x v="1"/>
    <x v="1"/>
    <x v="0"/>
    <x v="0"/>
    <x v="0"/>
    <x v="3"/>
    <x v="27"/>
    <x v="6"/>
    <n v="4.6260370000000002"/>
    <x v="2"/>
    <x v="0"/>
  </r>
  <r>
    <x v="1"/>
    <x v="1"/>
    <x v="0"/>
    <x v="0"/>
    <x v="0"/>
    <x v="3"/>
    <x v="22"/>
    <x v="6"/>
    <n v="0.26011200000000001"/>
    <x v="2"/>
    <x v="0"/>
  </r>
  <r>
    <x v="1"/>
    <x v="1"/>
    <x v="0"/>
    <x v="0"/>
    <x v="0"/>
    <x v="3"/>
    <x v="28"/>
    <x v="6"/>
    <n v="0.47142699999999998"/>
    <x v="2"/>
    <x v="0"/>
  </r>
  <r>
    <x v="1"/>
    <x v="1"/>
    <x v="0"/>
    <x v="0"/>
    <x v="0"/>
    <x v="3"/>
    <x v="42"/>
    <x v="6"/>
    <n v="1.4944000000000001E-2"/>
    <x v="2"/>
    <x v="0"/>
  </r>
  <r>
    <x v="1"/>
    <x v="1"/>
    <x v="0"/>
    <x v="0"/>
    <x v="0"/>
    <x v="3"/>
    <x v="41"/>
    <x v="6"/>
    <n v="0.79444400000000004"/>
    <x v="2"/>
    <x v="0"/>
  </r>
  <r>
    <x v="1"/>
    <x v="1"/>
    <x v="0"/>
    <x v="0"/>
    <x v="0"/>
    <x v="3"/>
    <x v="4"/>
    <x v="6"/>
    <n v="0.931396"/>
    <x v="2"/>
    <x v="0"/>
  </r>
  <r>
    <x v="1"/>
    <x v="1"/>
    <x v="0"/>
    <x v="0"/>
    <x v="0"/>
    <x v="4"/>
    <x v="0"/>
    <x v="8"/>
    <n v="70309"/>
    <x v="2"/>
    <x v="0"/>
  </r>
  <r>
    <x v="1"/>
    <x v="1"/>
    <x v="0"/>
    <x v="0"/>
    <x v="0"/>
    <x v="1"/>
    <x v="41"/>
    <x v="0"/>
    <n v="150150"/>
    <x v="2"/>
    <x v="0"/>
  </r>
  <r>
    <x v="1"/>
    <x v="1"/>
    <x v="0"/>
    <x v="0"/>
    <x v="0"/>
    <x v="1"/>
    <x v="5"/>
    <x v="0"/>
    <n v="1591866"/>
    <x v="2"/>
    <x v="0"/>
  </r>
  <r>
    <x v="1"/>
    <x v="1"/>
    <x v="0"/>
    <x v="0"/>
    <x v="0"/>
    <x v="1"/>
    <x v="39"/>
    <x v="0"/>
    <n v="45948"/>
    <x v="2"/>
    <x v="0"/>
  </r>
  <r>
    <x v="1"/>
    <x v="1"/>
    <x v="0"/>
    <x v="0"/>
    <x v="0"/>
    <x v="1"/>
    <x v="6"/>
    <x v="0"/>
    <n v="79655"/>
    <x v="2"/>
    <x v="0"/>
  </r>
  <r>
    <x v="1"/>
    <x v="1"/>
    <x v="0"/>
    <x v="0"/>
    <x v="0"/>
    <x v="1"/>
    <x v="43"/>
    <x v="0"/>
    <n v="2975254"/>
    <x v="2"/>
    <x v="0"/>
  </r>
  <r>
    <x v="1"/>
    <x v="1"/>
    <x v="0"/>
    <x v="0"/>
    <x v="0"/>
    <x v="1"/>
    <x v="25"/>
    <x v="0"/>
    <n v="3733"/>
    <x v="2"/>
    <x v="0"/>
  </r>
  <r>
    <x v="1"/>
    <x v="1"/>
    <x v="0"/>
    <x v="0"/>
    <x v="0"/>
    <x v="1"/>
    <x v="33"/>
    <x v="0"/>
    <n v="371081"/>
    <x v="2"/>
    <x v="0"/>
  </r>
  <r>
    <x v="1"/>
    <x v="1"/>
    <x v="0"/>
    <x v="0"/>
    <x v="0"/>
    <x v="1"/>
    <x v="15"/>
    <x v="0"/>
    <n v="2496357"/>
    <x v="2"/>
    <x v="0"/>
  </r>
  <r>
    <x v="1"/>
    <x v="1"/>
    <x v="0"/>
    <x v="0"/>
    <x v="0"/>
    <x v="1"/>
    <x v="7"/>
    <x v="0"/>
    <n v="2082"/>
    <x v="2"/>
    <x v="0"/>
  </r>
  <r>
    <x v="1"/>
    <x v="1"/>
    <x v="0"/>
    <x v="0"/>
    <x v="0"/>
    <x v="1"/>
    <x v="44"/>
    <x v="0"/>
    <n v="340896"/>
    <x v="2"/>
    <x v="0"/>
  </r>
  <r>
    <x v="1"/>
    <x v="1"/>
    <x v="0"/>
    <x v="0"/>
    <x v="0"/>
    <x v="1"/>
    <x v="1"/>
    <x v="0"/>
    <n v="683904"/>
    <x v="2"/>
    <x v="0"/>
  </r>
  <r>
    <x v="1"/>
    <x v="1"/>
    <x v="0"/>
    <x v="0"/>
    <x v="0"/>
    <x v="1"/>
    <x v="3"/>
    <x v="0"/>
    <n v="13407928"/>
    <x v="2"/>
    <x v="0"/>
  </r>
  <r>
    <x v="1"/>
    <x v="1"/>
    <x v="0"/>
    <x v="0"/>
    <x v="0"/>
    <x v="1"/>
    <x v="35"/>
    <x v="0"/>
    <n v="1148703"/>
    <x v="2"/>
    <x v="0"/>
  </r>
  <r>
    <x v="1"/>
    <x v="1"/>
    <x v="0"/>
    <x v="0"/>
    <x v="0"/>
    <x v="1"/>
    <x v="22"/>
    <x v="0"/>
    <n v="1486020"/>
    <x v="2"/>
    <x v="0"/>
  </r>
  <r>
    <x v="1"/>
    <x v="1"/>
    <x v="0"/>
    <x v="0"/>
    <x v="0"/>
    <x v="1"/>
    <x v="27"/>
    <x v="0"/>
    <n v="772155"/>
    <x v="2"/>
    <x v="0"/>
  </r>
  <r>
    <x v="1"/>
    <x v="1"/>
    <x v="0"/>
    <x v="0"/>
    <x v="0"/>
    <x v="1"/>
    <x v="42"/>
    <x v="0"/>
    <n v="2399"/>
    <x v="2"/>
    <x v="0"/>
  </r>
  <r>
    <x v="1"/>
    <x v="1"/>
    <x v="0"/>
    <x v="0"/>
    <x v="0"/>
    <x v="1"/>
    <x v="28"/>
    <x v="0"/>
    <n v="618265"/>
    <x v="2"/>
    <x v="0"/>
  </r>
  <r>
    <x v="1"/>
    <x v="1"/>
    <x v="0"/>
    <x v="0"/>
    <x v="0"/>
    <x v="1"/>
    <x v="4"/>
    <x v="0"/>
    <n v="264822"/>
    <x v="2"/>
    <x v="0"/>
  </r>
  <r>
    <x v="1"/>
    <x v="1"/>
    <x v="0"/>
    <x v="0"/>
    <x v="0"/>
    <x v="1"/>
    <x v="2"/>
    <x v="0"/>
    <n v="374638"/>
    <x v="2"/>
    <x v="0"/>
  </r>
  <r>
    <x v="1"/>
    <x v="1"/>
    <x v="0"/>
    <x v="0"/>
    <x v="0"/>
    <x v="1"/>
    <x v="35"/>
    <x v="1"/>
    <n v="1148703"/>
    <x v="2"/>
    <x v="0"/>
  </r>
  <r>
    <x v="1"/>
    <x v="1"/>
    <x v="0"/>
    <x v="0"/>
    <x v="0"/>
    <x v="1"/>
    <x v="22"/>
    <x v="1"/>
    <n v="1486020"/>
    <x v="2"/>
    <x v="0"/>
  </r>
  <r>
    <x v="1"/>
    <x v="1"/>
    <x v="0"/>
    <x v="0"/>
    <x v="0"/>
    <x v="1"/>
    <x v="27"/>
    <x v="1"/>
    <n v="772155"/>
    <x v="2"/>
    <x v="0"/>
  </r>
  <r>
    <x v="1"/>
    <x v="1"/>
    <x v="0"/>
    <x v="0"/>
    <x v="0"/>
    <x v="1"/>
    <x v="42"/>
    <x v="1"/>
    <n v="2399"/>
    <x v="2"/>
    <x v="0"/>
  </r>
  <r>
    <x v="1"/>
    <x v="1"/>
    <x v="0"/>
    <x v="0"/>
    <x v="0"/>
    <x v="1"/>
    <x v="28"/>
    <x v="1"/>
    <n v="618265"/>
    <x v="2"/>
    <x v="0"/>
  </r>
  <r>
    <x v="1"/>
    <x v="1"/>
    <x v="0"/>
    <x v="0"/>
    <x v="0"/>
    <x v="1"/>
    <x v="4"/>
    <x v="1"/>
    <n v="264822"/>
    <x v="2"/>
    <x v="0"/>
  </r>
  <r>
    <x v="1"/>
    <x v="1"/>
    <x v="0"/>
    <x v="0"/>
    <x v="0"/>
    <x v="1"/>
    <x v="2"/>
    <x v="1"/>
    <n v="374638"/>
    <x v="2"/>
    <x v="0"/>
  </r>
  <r>
    <x v="1"/>
    <x v="1"/>
    <x v="0"/>
    <x v="0"/>
    <x v="0"/>
    <x v="1"/>
    <x v="41"/>
    <x v="1"/>
    <n v="150150"/>
    <x v="2"/>
    <x v="0"/>
  </r>
  <r>
    <x v="1"/>
    <x v="1"/>
    <x v="0"/>
    <x v="0"/>
    <x v="0"/>
    <x v="1"/>
    <x v="5"/>
    <x v="1"/>
    <n v="1591866"/>
    <x v="2"/>
    <x v="0"/>
  </r>
  <r>
    <x v="1"/>
    <x v="1"/>
    <x v="0"/>
    <x v="0"/>
    <x v="0"/>
    <x v="1"/>
    <x v="39"/>
    <x v="1"/>
    <n v="45948"/>
    <x v="2"/>
    <x v="0"/>
  </r>
  <r>
    <x v="1"/>
    <x v="1"/>
    <x v="0"/>
    <x v="0"/>
    <x v="0"/>
    <x v="1"/>
    <x v="0"/>
    <x v="1"/>
    <n v="13036847"/>
    <x v="2"/>
    <x v="0"/>
  </r>
  <r>
    <x v="1"/>
    <x v="1"/>
    <x v="0"/>
    <x v="0"/>
    <x v="0"/>
    <x v="1"/>
    <x v="6"/>
    <x v="1"/>
    <n v="79655"/>
    <x v="2"/>
    <x v="0"/>
  </r>
  <r>
    <x v="1"/>
    <x v="1"/>
    <x v="0"/>
    <x v="0"/>
    <x v="0"/>
    <x v="1"/>
    <x v="43"/>
    <x v="1"/>
    <n v="2975254"/>
    <x v="2"/>
    <x v="0"/>
  </r>
  <r>
    <x v="1"/>
    <x v="1"/>
    <x v="0"/>
    <x v="0"/>
    <x v="0"/>
    <x v="1"/>
    <x v="25"/>
    <x v="1"/>
    <n v="3733"/>
    <x v="2"/>
    <x v="0"/>
  </r>
  <r>
    <x v="1"/>
    <x v="1"/>
    <x v="0"/>
    <x v="0"/>
    <x v="0"/>
    <x v="1"/>
    <x v="33"/>
    <x v="1"/>
    <n v="371081"/>
    <x v="2"/>
    <x v="0"/>
  </r>
  <r>
    <x v="1"/>
    <x v="1"/>
    <x v="0"/>
    <x v="0"/>
    <x v="0"/>
    <x v="1"/>
    <x v="15"/>
    <x v="1"/>
    <n v="2496357"/>
    <x v="2"/>
    <x v="0"/>
  </r>
  <r>
    <x v="1"/>
    <x v="1"/>
    <x v="0"/>
    <x v="0"/>
    <x v="0"/>
    <x v="1"/>
    <x v="17"/>
    <x v="1"/>
    <n v="371081"/>
    <x v="2"/>
    <x v="0"/>
  </r>
  <r>
    <x v="1"/>
    <x v="1"/>
    <x v="0"/>
    <x v="0"/>
    <x v="0"/>
    <x v="1"/>
    <x v="7"/>
    <x v="1"/>
    <n v="2082"/>
    <x v="2"/>
    <x v="0"/>
  </r>
  <r>
    <x v="1"/>
    <x v="1"/>
    <x v="0"/>
    <x v="0"/>
    <x v="0"/>
    <x v="1"/>
    <x v="44"/>
    <x v="1"/>
    <n v="340896"/>
    <x v="2"/>
    <x v="0"/>
  </r>
  <r>
    <x v="1"/>
    <x v="1"/>
    <x v="0"/>
    <x v="0"/>
    <x v="0"/>
    <x v="1"/>
    <x v="1"/>
    <x v="1"/>
    <n v="683904"/>
    <x v="2"/>
    <x v="0"/>
  </r>
  <r>
    <x v="1"/>
    <x v="1"/>
    <x v="0"/>
    <x v="0"/>
    <x v="0"/>
    <x v="1"/>
    <x v="3"/>
    <x v="1"/>
    <n v="13407928"/>
    <x v="2"/>
    <x v="0"/>
  </r>
  <r>
    <x v="1"/>
    <x v="1"/>
    <x v="0"/>
    <x v="0"/>
    <x v="0"/>
    <x v="1"/>
    <x v="0"/>
    <x v="2"/>
    <n v="13036847"/>
    <x v="2"/>
    <x v="0"/>
  </r>
  <r>
    <x v="1"/>
    <x v="1"/>
    <x v="0"/>
    <x v="0"/>
    <x v="0"/>
    <x v="1"/>
    <x v="6"/>
    <x v="2"/>
    <n v="79655"/>
    <x v="2"/>
    <x v="0"/>
  </r>
  <r>
    <x v="1"/>
    <x v="1"/>
    <x v="0"/>
    <x v="0"/>
    <x v="0"/>
    <x v="1"/>
    <x v="43"/>
    <x v="2"/>
    <n v="2975254"/>
    <x v="2"/>
    <x v="0"/>
  </r>
  <r>
    <x v="1"/>
    <x v="1"/>
    <x v="0"/>
    <x v="0"/>
    <x v="0"/>
    <x v="1"/>
    <x v="25"/>
    <x v="2"/>
    <n v="3733"/>
    <x v="2"/>
    <x v="0"/>
  </r>
  <r>
    <x v="1"/>
    <x v="1"/>
    <x v="0"/>
    <x v="0"/>
    <x v="0"/>
    <x v="1"/>
    <x v="33"/>
    <x v="2"/>
    <n v="371081"/>
    <x v="2"/>
    <x v="0"/>
  </r>
  <r>
    <x v="1"/>
    <x v="1"/>
    <x v="0"/>
    <x v="0"/>
    <x v="0"/>
    <x v="1"/>
    <x v="15"/>
    <x v="2"/>
    <n v="2496357"/>
    <x v="2"/>
    <x v="0"/>
  </r>
  <r>
    <x v="1"/>
    <x v="1"/>
    <x v="0"/>
    <x v="0"/>
    <x v="0"/>
    <x v="1"/>
    <x v="17"/>
    <x v="2"/>
    <n v="371081"/>
    <x v="2"/>
    <x v="0"/>
  </r>
  <r>
    <x v="1"/>
    <x v="1"/>
    <x v="0"/>
    <x v="0"/>
    <x v="0"/>
    <x v="1"/>
    <x v="7"/>
    <x v="2"/>
    <n v="2082"/>
    <x v="2"/>
    <x v="0"/>
  </r>
  <r>
    <x v="1"/>
    <x v="1"/>
    <x v="0"/>
    <x v="0"/>
    <x v="0"/>
    <x v="1"/>
    <x v="44"/>
    <x v="2"/>
    <n v="340896"/>
    <x v="2"/>
    <x v="0"/>
  </r>
  <r>
    <x v="1"/>
    <x v="1"/>
    <x v="0"/>
    <x v="0"/>
    <x v="0"/>
    <x v="1"/>
    <x v="1"/>
    <x v="2"/>
    <n v="683904"/>
    <x v="2"/>
    <x v="0"/>
  </r>
  <r>
    <x v="1"/>
    <x v="1"/>
    <x v="0"/>
    <x v="0"/>
    <x v="0"/>
    <x v="1"/>
    <x v="3"/>
    <x v="2"/>
    <n v="13407928"/>
    <x v="2"/>
    <x v="0"/>
  </r>
  <r>
    <x v="1"/>
    <x v="1"/>
    <x v="0"/>
    <x v="0"/>
    <x v="0"/>
    <x v="1"/>
    <x v="35"/>
    <x v="2"/>
    <n v="1148703"/>
    <x v="2"/>
    <x v="0"/>
  </r>
  <r>
    <x v="1"/>
    <x v="1"/>
    <x v="0"/>
    <x v="0"/>
    <x v="0"/>
    <x v="1"/>
    <x v="22"/>
    <x v="2"/>
    <n v="1486020"/>
    <x v="2"/>
    <x v="0"/>
  </r>
  <r>
    <x v="1"/>
    <x v="1"/>
    <x v="0"/>
    <x v="0"/>
    <x v="0"/>
    <x v="1"/>
    <x v="27"/>
    <x v="2"/>
    <n v="772155"/>
    <x v="2"/>
    <x v="0"/>
  </r>
  <r>
    <x v="1"/>
    <x v="1"/>
    <x v="0"/>
    <x v="0"/>
    <x v="0"/>
    <x v="1"/>
    <x v="42"/>
    <x v="2"/>
    <n v="2399"/>
    <x v="2"/>
    <x v="0"/>
  </r>
  <r>
    <x v="1"/>
    <x v="1"/>
    <x v="0"/>
    <x v="0"/>
    <x v="0"/>
    <x v="1"/>
    <x v="28"/>
    <x v="2"/>
    <n v="618265"/>
    <x v="2"/>
    <x v="0"/>
  </r>
  <r>
    <x v="1"/>
    <x v="1"/>
    <x v="0"/>
    <x v="0"/>
    <x v="0"/>
    <x v="1"/>
    <x v="4"/>
    <x v="2"/>
    <n v="264822"/>
    <x v="2"/>
    <x v="0"/>
  </r>
  <r>
    <x v="1"/>
    <x v="1"/>
    <x v="0"/>
    <x v="0"/>
    <x v="0"/>
    <x v="1"/>
    <x v="2"/>
    <x v="2"/>
    <n v="374638"/>
    <x v="2"/>
    <x v="0"/>
  </r>
  <r>
    <x v="1"/>
    <x v="1"/>
    <x v="0"/>
    <x v="0"/>
    <x v="0"/>
    <x v="1"/>
    <x v="41"/>
    <x v="2"/>
    <n v="150150"/>
    <x v="2"/>
    <x v="0"/>
  </r>
  <r>
    <x v="1"/>
    <x v="1"/>
    <x v="0"/>
    <x v="0"/>
    <x v="0"/>
    <x v="1"/>
    <x v="5"/>
    <x v="2"/>
    <n v="1591866"/>
    <x v="2"/>
    <x v="0"/>
  </r>
  <r>
    <x v="1"/>
    <x v="1"/>
    <x v="0"/>
    <x v="0"/>
    <x v="0"/>
    <x v="1"/>
    <x v="39"/>
    <x v="2"/>
    <n v="45948"/>
    <x v="2"/>
    <x v="0"/>
  </r>
  <r>
    <x v="1"/>
    <x v="1"/>
    <x v="0"/>
    <x v="0"/>
    <x v="0"/>
    <x v="1"/>
    <x v="0"/>
    <x v="3"/>
    <n v="3024544"/>
    <x v="2"/>
    <x v="0"/>
  </r>
  <r>
    <x v="1"/>
    <x v="1"/>
    <x v="0"/>
    <x v="0"/>
    <x v="0"/>
    <x v="1"/>
    <x v="0"/>
    <x v="4"/>
    <n v="15762461"/>
    <x v="2"/>
    <x v="0"/>
  </r>
  <r>
    <x v="1"/>
    <x v="1"/>
    <x v="0"/>
    <x v="0"/>
    <x v="0"/>
    <x v="1"/>
    <x v="42"/>
    <x v="5"/>
    <n v="160532"/>
    <x v="2"/>
    <x v="0"/>
  </r>
  <r>
    <x v="1"/>
    <x v="1"/>
    <x v="0"/>
    <x v="0"/>
    <x v="0"/>
    <x v="1"/>
    <x v="28"/>
    <x v="5"/>
    <n v="1311475"/>
    <x v="2"/>
    <x v="0"/>
  </r>
  <r>
    <x v="1"/>
    <x v="1"/>
    <x v="0"/>
    <x v="0"/>
    <x v="0"/>
    <x v="1"/>
    <x v="4"/>
    <x v="5"/>
    <n v="284328"/>
    <x v="2"/>
    <x v="0"/>
  </r>
  <r>
    <x v="1"/>
    <x v="1"/>
    <x v="0"/>
    <x v="0"/>
    <x v="0"/>
    <x v="1"/>
    <x v="2"/>
    <x v="5"/>
    <n v="928946"/>
    <x v="2"/>
    <x v="0"/>
  </r>
  <r>
    <x v="1"/>
    <x v="1"/>
    <x v="0"/>
    <x v="0"/>
    <x v="0"/>
    <x v="1"/>
    <x v="41"/>
    <x v="5"/>
    <n v="189000"/>
    <x v="2"/>
    <x v="0"/>
  </r>
  <r>
    <x v="1"/>
    <x v="1"/>
    <x v="0"/>
    <x v="0"/>
    <x v="0"/>
    <x v="1"/>
    <x v="5"/>
    <x v="5"/>
    <n v="735452"/>
    <x v="2"/>
    <x v="0"/>
  </r>
  <r>
    <x v="1"/>
    <x v="1"/>
    <x v="0"/>
    <x v="0"/>
    <x v="0"/>
    <x v="1"/>
    <x v="0"/>
    <x v="5"/>
    <n v="18787005"/>
    <x v="2"/>
    <x v="0"/>
  </r>
  <r>
    <x v="1"/>
    <x v="1"/>
    <x v="0"/>
    <x v="0"/>
    <x v="0"/>
    <x v="1"/>
    <x v="39"/>
    <x v="5"/>
    <n v="28950"/>
    <x v="2"/>
    <x v="0"/>
  </r>
  <r>
    <x v="1"/>
    <x v="1"/>
    <x v="0"/>
    <x v="0"/>
    <x v="0"/>
    <x v="1"/>
    <x v="6"/>
    <x v="5"/>
    <n v="87934"/>
    <x v="2"/>
    <x v="0"/>
  </r>
  <r>
    <x v="1"/>
    <x v="1"/>
    <x v="0"/>
    <x v="0"/>
    <x v="0"/>
    <x v="1"/>
    <x v="43"/>
    <x v="5"/>
    <n v="2061278"/>
    <x v="2"/>
    <x v="0"/>
  </r>
  <r>
    <x v="1"/>
    <x v="1"/>
    <x v="0"/>
    <x v="0"/>
    <x v="0"/>
    <x v="1"/>
    <x v="25"/>
    <x v="5"/>
    <n v="51117"/>
    <x v="2"/>
    <x v="0"/>
  </r>
  <r>
    <x v="1"/>
    <x v="1"/>
    <x v="0"/>
    <x v="0"/>
    <x v="0"/>
    <x v="1"/>
    <x v="15"/>
    <x v="5"/>
    <n v="210160"/>
    <x v="2"/>
    <x v="0"/>
  </r>
  <r>
    <x v="1"/>
    <x v="1"/>
    <x v="0"/>
    <x v="0"/>
    <x v="0"/>
    <x v="1"/>
    <x v="17"/>
    <x v="5"/>
    <n v="27210"/>
    <x v="2"/>
    <x v="0"/>
  </r>
  <r>
    <x v="1"/>
    <x v="1"/>
    <x v="0"/>
    <x v="0"/>
    <x v="0"/>
    <x v="1"/>
    <x v="44"/>
    <x v="5"/>
    <n v="157286"/>
    <x v="2"/>
    <x v="0"/>
  </r>
  <r>
    <x v="1"/>
    <x v="1"/>
    <x v="0"/>
    <x v="0"/>
    <x v="0"/>
    <x v="1"/>
    <x v="1"/>
    <x v="5"/>
    <n v="2015234"/>
    <x v="2"/>
    <x v="0"/>
  </r>
  <r>
    <x v="1"/>
    <x v="1"/>
    <x v="0"/>
    <x v="0"/>
    <x v="0"/>
    <x v="1"/>
    <x v="7"/>
    <x v="5"/>
    <n v="144847"/>
    <x v="2"/>
    <x v="0"/>
  </r>
  <r>
    <x v="1"/>
    <x v="1"/>
    <x v="0"/>
    <x v="0"/>
    <x v="0"/>
    <x v="1"/>
    <x v="3"/>
    <x v="5"/>
    <n v="18787005"/>
    <x v="2"/>
    <x v="0"/>
  </r>
  <r>
    <x v="1"/>
    <x v="1"/>
    <x v="0"/>
    <x v="0"/>
    <x v="0"/>
    <x v="1"/>
    <x v="35"/>
    <x v="5"/>
    <n v="4513351"/>
    <x v="2"/>
    <x v="0"/>
  </r>
  <r>
    <x v="1"/>
    <x v="1"/>
    <x v="0"/>
    <x v="0"/>
    <x v="0"/>
    <x v="1"/>
    <x v="22"/>
    <x v="5"/>
    <n v="5712990"/>
    <x v="2"/>
    <x v="0"/>
  </r>
  <r>
    <x v="1"/>
    <x v="1"/>
    <x v="0"/>
    <x v="0"/>
    <x v="0"/>
    <x v="1"/>
    <x v="27"/>
    <x v="5"/>
    <n v="166915"/>
    <x v="2"/>
    <x v="0"/>
  </r>
  <r>
    <x v="1"/>
    <x v="1"/>
    <x v="0"/>
    <x v="0"/>
    <x v="0"/>
    <x v="1"/>
    <x v="17"/>
    <x v="6"/>
    <n v="13.63767"/>
    <x v="2"/>
    <x v="0"/>
  </r>
  <r>
    <x v="1"/>
    <x v="1"/>
    <x v="0"/>
    <x v="0"/>
    <x v="0"/>
    <x v="1"/>
    <x v="44"/>
    <x v="6"/>
    <n v="2.1673640000000001"/>
    <x v="2"/>
    <x v="0"/>
  </r>
  <r>
    <x v="1"/>
    <x v="1"/>
    <x v="0"/>
    <x v="0"/>
    <x v="0"/>
    <x v="1"/>
    <x v="1"/>
    <x v="6"/>
    <n v="0.33936699999999997"/>
    <x v="2"/>
    <x v="0"/>
  </r>
  <r>
    <x v="1"/>
    <x v="1"/>
    <x v="0"/>
    <x v="0"/>
    <x v="0"/>
    <x v="1"/>
    <x v="7"/>
    <x v="6"/>
    <n v="1.4374E-2"/>
    <x v="2"/>
    <x v="0"/>
  </r>
  <r>
    <x v="1"/>
    <x v="1"/>
    <x v="0"/>
    <x v="0"/>
    <x v="0"/>
    <x v="1"/>
    <x v="35"/>
    <x v="6"/>
    <n v="0.25451200000000002"/>
    <x v="2"/>
    <x v="0"/>
  </r>
  <r>
    <x v="1"/>
    <x v="1"/>
    <x v="0"/>
    <x v="0"/>
    <x v="0"/>
    <x v="1"/>
    <x v="22"/>
    <x v="6"/>
    <n v="0.26011200000000001"/>
    <x v="2"/>
    <x v="0"/>
  </r>
  <r>
    <x v="1"/>
    <x v="1"/>
    <x v="0"/>
    <x v="0"/>
    <x v="0"/>
    <x v="1"/>
    <x v="27"/>
    <x v="6"/>
    <n v="4.6260370000000002"/>
    <x v="2"/>
    <x v="0"/>
  </r>
  <r>
    <x v="1"/>
    <x v="1"/>
    <x v="0"/>
    <x v="0"/>
    <x v="0"/>
    <x v="1"/>
    <x v="42"/>
    <x v="6"/>
    <n v="1.4944000000000001E-2"/>
    <x v="2"/>
    <x v="0"/>
  </r>
  <r>
    <x v="1"/>
    <x v="1"/>
    <x v="0"/>
    <x v="0"/>
    <x v="0"/>
    <x v="1"/>
    <x v="28"/>
    <x v="6"/>
    <n v="0.47142699999999998"/>
    <x v="2"/>
    <x v="0"/>
  </r>
  <r>
    <x v="1"/>
    <x v="1"/>
    <x v="0"/>
    <x v="0"/>
    <x v="0"/>
    <x v="1"/>
    <x v="4"/>
    <x v="6"/>
    <n v="0.931396"/>
    <x v="2"/>
    <x v="0"/>
  </r>
  <r>
    <x v="1"/>
    <x v="1"/>
    <x v="0"/>
    <x v="0"/>
    <x v="0"/>
    <x v="1"/>
    <x v="2"/>
    <x v="6"/>
    <n v="0.40329399999999999"/>
    <x v="2"/>
    <x v="0"/>
  </r>
  <r>
    <x v="1"/>
    <x v="1"/>
    <x v="0"/>
    <x v="0"/>
    <x v="0"/>
    <x v="1"/>
    <x v="41"/>
    <x v="6"/>
    <n v="0.79444400000000004"/>
    <x v="2"/>
    <x v="0"/>
  </r>
  <r>
    <x v="1"/>
    <x v="1"/>
    <x v="0"/>
    <x v="0"/>
    <x v="0"/>
    <x v="1"/>
    <x v="5"/>
    <x v="6"/>
    <n v="2.1644730000000001"/>
    <x v="2"/>
    <x v="0"/>
  </r>
  <r>
    <x v="1"/>
    <x v="1"/>
    <x v="0"/>
    <x v="0"/>
    <x v="0"/>
    <x v="1"/>
    <x v="6"/>
    <x v="6"/>
    <n v="0.90585000000000004"/>
    <x v="2"/>
    <x v="0"/>
  </r>
  <r>
    <x v="1"/>
    <x v="1"/>
    <x v="0"/>
    <x v="0"/>
    <x v="0"/>
    <x v="1"/>
    <x v="43"/>
    <x v="6"/>
    <n v="1.443403"/>
    <x v="2"/>
    <x v="0"/>
  </r>
  <r>
    <x v="1"/>
    <x v="1"/>
    <x v="0"/>
    <x v="0"/>
    <x v="0"/>
    <x v="1"/>
    <x v="25"/>
    <x v="6"/>
    <n v="7.3028999999999997E-2"/>
    <x v="2"/>
    <x v="0"/>
  </r>
  <r>
    <x v="1"/>
    <x v="1"/>
    <x v="0"/>
    <x v="0"/>
    <x v="0"/>
    <x v="2"/>
    <x v="0"/>
    <x v="8"/>
    <n v="70309"/>
    <x v="2"/>
    <x v="0"/>
  </r>
  <r>
    <x v="2"/>
    <x v="2"/>
    <x v="2"/>
    <x v="0"/>
    <x v="0"/>
    <x v="0"/>
    <x v="2"/>
    <x v="0"/>
    <n v="995744"/>
    <x v="3"/>
    <x v="0"/>
  </r>
  <r>
    <x v="2"/>
    <x v="2"/>
    <x v="2"/>
    <x v="0"/>
    <x v="0"/>
    <x v="0"/>
    <x v="0"/>
    <x v="0"/>
    <n v="31410139"/>
    <x v="3"/>
    <x v="0"/>
  </r>
  <r>
    <x v="2"/>
    <x v="2"/>
    <x v="2"/>
    <x v="0"/>
    <x v="0"/>
    <x v="0"/>
    <x v="1"/>
    <x v="0"/>
    <n v="1574414"/>
    <x v="3"/>
    <x v="0"/>
  </r>
  <r>
    <x v="2"/>
    <x v="2"/>
    <x v="2"/>
    <x v="0"/>
    <x v="0"/>
    <x v="0"/>
    <x v="35"/>
    <x v="0"/>
    <n v="1860652"/>
    <x v="3"/>
    <x v="0"/>
  </r>
  <r>
    <x v="2"/>
    <x v="2"/>
    <x v="2"/>
    <x v="0"/>
    <x v="0"/>
    <x v="0"/>
    <x v="15"/>
    <x v="0"/>
    <n v="9860783"/>
    <x v="3"/>
    <x v="0"/>
  </r>
  <r>
    <x v="2"/>
    <x v="2"/>
    <x v="2"/>
    <x v="0"/>
    <x v="0"/>
    <x v="0"/>
    <x v="27"/>
    <x v="0"/>
    <n v="1603265"/>
    <x v="3"/>
    <x v="0"/>
  </r>
  <r>
    <x v="2"/>
    <x v="2"/>
    <x v="2"/>
    <x v="0"/>
    <x v="0"/>
    <x v="0"/>
    <x v="5"/>
    <x v="0"/>
    <n v="193837"/>
    <x v="3"/>
    <x v="0"/>
  </r>
  <r>
    <x v="2"/>
    <x v="2"/>
    <x v="2"/>
    <x v="0"/>
    <x v="0"/>
    <x v="0"/>
    <x v="42"/>
    <x v="0"/>
    <n v="138270"/>
    <x v="3"/>
    <x v="0"/>
  </r>
  <r>
    <x v="2"/>
    <x v="2"/>
    <x v="2"/>
    <x v="0"/>
    <x v="0"/>
    <x v="0"/>
    <x v="3"/>
    <x v="0"/>
    <n v="33537279"/>
    <x v="3"/>
    <x v="0"/>
  </r>
  <r>
    <x v="2"/>
    <x v="2"/>
    <x v="2"/>
    <x v="0"/>
    <x v="0"/>
    <x v="0"/>
    <x v="44"/>
    <x v="0"/>
    <n v="1150412"/>
    <x v="3"/>
    <x v="0"/>
  </r>
  <r>
    <x v="2"/>
    <x v="2"/>
    <x v="2"/>
    <x v="0"/>
    <x v="0"/>
    <x v="0"/>
    <x v="25"/>
    <x v="0"/>
    <n v="838253"/>
    <x v="3"/>
    <x v="0"/>
  </r>
  <r>
    <x v="2"/>
    <x v="2"/>
    <x v="2"/>
    <x v="0"/>
    <x v="0"/>
    <x v="0"/>
    <x v="41"/>
    <x v="0"/>
    <n v="29930"/>
    <x v="3"/>
    <x v="0"/>
  </r>
  <r>
    <x v="2"/>
    <x v="2"/>
    <x v="2"/>
    <x v="0"/>
    <x v="0"/>
    <x v="0"/>
    <x v="33"/>
    <x v="0"/>
    <n v="2127140"/>
    <x v="3"/>
    <x v="0"/>
  </r>
  <r>
    <x v="2"/>
    <x v="2"/>
    <x v="2"/>
    <x v="0"/>
    <x v="0"/>
    <x v="0"/>
    <x v="6"/>
    <x v="0"/>
    <n v="1342874"/>
    <x v="3"/>
    <x v="0"/>
  </r>
  <r>
    <x v="2"/>
    <x v="2"/>
    <x v="2"/>
    <x v="0"/>
    <x v="0"/>
    <x v="0"/>
    <x v="4"/>
    <x v="0"/>
    <n v="549671"/>
    <x v="3"/>
    <x v="0"/>
  </r>
  <r>
    <x v="2"/>
    <x v="2"/>
    <x v="2"/>
    <x v="0"/>
    <x v="0"/>
    <x v="0"/>
    <x v="43"/>
    <x v="0"/>
    <n v="7040226"/>
    <x v="3"/>
    <x v="0"/>
  </r>
  <r>
    <x v="2"/>
    <x v="2"/>
    <x v="2"/>
    <x v="0"/>
    <x v="0"/>
    <x v="0"/>
    <x v="22"/>
    <x v="0"/>
    <n v="2256694"/>
    <x v="3"/>
    <x v="0"/>
  </r>
  <r>
    <x v="2"/>
    <x v="2"/>
    <x v="2"/>
    <x v="0"/>
    <x v="0"/>
    <x v="0"/>
    <x v="17"/>
    <x v="0"/>
    <n v="2127140"/>
    <x v="3"/>
    <x v="0"/>
  </r>
  <r>
    <x v="2"/>
    <x v="2"/>
    <x v="2"/>
    <x v="0"/>
    <x v="0"/>
    <x v="0"/>
    <x v="28"/>
    <x v="0"/>
    <n v="1833970"/>
    <x v="3"/>
    <x v="0"/>
  </r>
  <r>
    <x v="2"/>
    <x v="2"/>
    <x v="2"/>
    <x v="0"/>
    <x v="0"/>
    <x v="0"/>
    <x v="39"/>
    <x v="0"/>
    <n v="141144"/>
    <x v="3"/>
    <x v="0"/>
  </r>
  <r>
    <x v="2"/>
    <x v="2"/>
    <x v="2"/>
    <x v="0"/>
    <x v="0"/>
    <x v="0"/>
    <x v="33"/>
    <x v="1"/>
    <n v="2127140"/>
    <x v="3"/>
    <x v="0"/>
  </r>
  <r>
    <x v="2"/>
    <x v="2"/>
    <x v="2"/>
    <x v="0"/>
    <x v="0"/>
    <x v="0"/>
    <x v="6"/>
    <x v="1"/>
    <n v="1342874"/>
    <x v="3"/>
    <x v="0"/>
  </r>
  <r>
    <x v="2"/>
    <x v="2"/>
    <x v="2"/>
    <x v="0"/>
    <x v="0"/>
    <x v="0"/>
    <x v="4"/>
    <x v="1"/>
    <n v="549671"/>
    <x v="3"/>
    <x v="0"/>
  </r>
  <r>
    <x v="2"/>
    <x v="2"/>
    <x v="2"/>
    <x v="0"/>
    <x v="0"/>
    <x v="0"/>
    <x v="43"/>
    <x v="1"/>
    <n v="7040226"/>
    <x v="3"/>
    <x v="0"/>
  </r>
  <r>
    <x v="2"/>
    <x v="2"/>
    <x v="2"/>
    <x v="0"/>
    <x v="0"/>
    <x v="0"/>
    <x v="22"/>
    <x v="1"/>
    <n v="2256694"/>
    <x v="3"/>
    <x v="0"/>
  </r>
  <r>
    <x v="2"/>
    <x v="2"/>
    <x v="2"/>
    <x v="0"/>
    <x v="0"/>
    <x v="0"/>
    <x v="17"/>
    <x v="1"/>
    <n v="2127140"/>
    <x v="3"/>
    <x v="0"/>
  </r>
  <r>
    <x v="2"/>
    <x v="2"/>
    <x v="2"/>
    <x v="0"/>
    <x v="0"/>
    <x v="0"/>
    <x v="28"/>
    <x v="1"/>
    <n v="1833970"/>
    <x v="3"/>
    <x v="0"/>
  </r>
  <r>
    <x v="2"/>
    <x v="2"/>
    <x v="2"/>
    <x v="0"/>
    <x v="0"/>
    <x v="0"/>
    <x v="39"/>
    <x v="1"/>
    <n v="141144"/>
    <x v="3"/>
    <x v="0"/>
  </r>
  <r>
    <x v="2"/>
    <x v="2"/>
    <x v="2"/>
    <x v="0"/>
    <x v="0"/>
    <x v="0"/>
    <x v="2"/>
    <x v="1"/>
    <n v="995744"/>
    <x v="3"/>
    <x v="0"/>
  </r>
  <r>
    <x v="2"/>
    <x v="2"/>
    <x v="2"/>
    <x v="0"/>
    <x v="0"/>
    <x v="0"/>
    <x v="0"/>
    <x v="1"/>
    <n v="31410139"/>
    <x v="3"/>
    <x v="0"/>
  </r>
  <r>
    <x v="2"/>
    <x v="2"/>
    <x v="2"/>
    <x v="0"/>
    <x v="0"/>
    <x v="0"/>
    <x v="1"/>
    <x v="1"/>
    <n v="1574414"/>
    <x v="3"/>
    <x v="0"/>
  </r>
  <r>
    <x v="2"/>
    <x v="2"/>
    <x v="2"/>
    <x v="0"/>
    <x v="0"/>
    <x v="0"/>
    <x v="35"/>
    <x v="1"/>
    <n v="1860652"/>
    <x v="3"/>
    <x v="0"/>
  </r>
  <r>
    <x v="2"/>
    <x v="2"/>
    <x v="2"/>
    <x v="0"/>
    <x v="0"/>
    <x v="0"/>
    <x v="15"/>
    <x v="1"/>
    <n v="9860783"/>
    <x v="3"/>
    <x v="0"/>
  </r>
  <r>
    <x v="2"/>
    <x v="2"/>
    <x v="2"/>
    <x v="0"/>
    <x v="0"/>
    <x v="0"/>
    <x v="27"/>
    <x v="1"/>
    <n v="1603265"/>
    <x v="3"/>
    <x v="0"/>
  </r>
  <r>
    <x v="2"/>
    <x v="2"/>
    <x v="2"/>
    <x v="0"/>
    <x v="0"/>
    <x v="0"/>
    <x v="5"/>
    <x v="1"/>
    <n v="193837"/>
    <x v="3"/>
    <x v="0"/>
  </r>
  <r>
    <x v="2"/>
    <x v="2"/>
    <x v="2"/>
    <x v="0"/>
    <x v="0"/>
    <x v="0"/>
    <x v="42"/>
    <x v="1"/>
    <n v="138270"/>
    <x v="3"/>
    <x v="0"/>
  </r>
  <r>
    <x v="2"/>
    <x v="2"/>
    <x v="2"/>
    <x v="0"/>
    <x v="0"/>
    <x v="0"/>
    <x v="3"/>
    <x v="1"/>
    <n v="33537279"/>
    <x v="3"/>
    <x v="0"/>
  </r>
  <r>
    <x v="2"/>
    <x v="2"/>
    <x v="2"/>
    <x v="0"/>
    <x v="0"/>
    <x v="0"/>
    <x v="44"/>
    <x v="1"/>
    <n v="1150412"/>
    <x v="3"/>
    <x v="0"/>
  </r>
  <r>
    <x v="2"/>
    <x v="2"/>
    <x v="2"/>
    <x v="0"/>
    <x v="0"/>
    <x v="0"/>
    <x v="25"/>
    <x v="1"/>
    <n v="838253"/>
    <x v="3"/>
    <x v="0"/>
  </r>
  <r>
    <x v="2"/>
    <x v="2"/>
    <x v="2"/>
    <x v="0"/>
    <x v="0"/>
    <x v="0"/>
    <x v="41"/>
    <x v="1"/>
    <n v="29930"/>
    <x v="3"/>
    <x v="0"/>
  </r>
  <r>
    <x v="2"/>
    <x v="2"/>
    <x v="2"/>
    <x v="0"/>
    <x v="0"/>
    <x v="0"/>
    <x v="1"/>
    <x v="3"/>
    <n v="128866"/>
    <x v="3"/>
    <x v="0"/>
  </r>
  <r>
    <x v="2"/>
    <x v="2"/>
    <x v="2"/>
    <x v="0"/>
    <x v="0"/>
    <x v="0"/>
    <x v="35"/>
    <x v="3"/>
    <n v="137495"/>
    <x v="3"/>
    <x v="0"/>
  </r>
  <r>
    <x v="2"/>
    <x v="2"/>
    <x v="2"/>
    <x v="0"/>
    <x v="0"/>
    <x v="0"/>
    <x v="15"/>
    <x v="3"/>
    <n v="724548"/>
    <x v="3"/>
    <x v="0"/>
  </r>
  <r>
    <x v="2"/>
    <x v="2"/>
    <x v="2"/>
    <x v="0"/>
    <x v="0"/>
    <x v="0"/>
    <x v="27"/>
    <x v="3"/>
    <n v="227356"/>
    <x v="3"/>
    <x v="0"/>
  </r>
  <r>
    <x v="2"/>
    <x v="2"/>
    <x v="2"/>
    <x v="0"/>
    <x v="0"/>
    <x v="0"/>
    <x v="5"/>
    <x v="3"/>
    <n v="490795"/>
    <x v="3"/>
    <x v="0"/>
  </r>
  <r>
    <x v="2"/>
    <x v="2"/>
    <x v="2"/>
    <x v="0"/>
    <x v="0"/>
    <x v="0"/>
    <x v="42"/>
    <x v="3"/>
    <n v="111198"/>
    <x v="3"/>
    <x v="0"/>
  </r>
  <r>
    <x v="2"/>
    <x v="2"/>
    <x v="2"/>
    <x v="0"/>
    <x v="0"/>
    <x v="0"/>
    <x v="3"/>
    <x v="3"/>
    <n v="5224115"/>
    <x v="3"/>
    <x v="0"/>
  </r>
  <r>
    <x v="2"/>
    <x v="2"/>
    <x v="2"/>
    <x v="0"/>
    <x v="0"/>
    <x v="0"/>
    <x v="25"/>
    <x v="3"/>
    <n v="410542"/>
    <x v="3"/>
    <x v="0"/>
  </r>
  <r>
    <x v="2"/>
    <x v="2"/>
    <x v="2"/>
    <x v="0"/>
    <x v="0"/>
    <x v="0"/>
    <x v="6"/>
    <x v="3"/>
    <n v="113900"/>
    <x v="3"/>
    <x v="0"/>
  </r>
  <r>
    <x v="2"/>
    <x v="2"/>
    <x v="2"/>
    <x v="0"/>
    <x v="0"/>
    <x v="0"/>
    <x v="4"/>
    <x v="3"/>
    <n v="512839"/>
    <x v="3"/>
    <x v="0"/>
  </r>
  <r>
    <x v="2"/>
    <x v="2"/>
    <x v="2"/>
    <x v="0"/>
    <x v="0"/>
    <x v="0"/>
    <x v="22"/>
    <x v="3"/>
    <n v="787214"/>
    <x v="3"/>
    <x v="0"/>
  </r>
  <r>
    <x v="2"/>
    <x v="2"/>
    <x v="2"/>
    <x v="0"/>
    <x v="0"/>
    <x v="0"/>
    <x v="17"/>
    <x v="3"/>
    <n v="16773"/>
    <x v="3"/>
    <x v="0"/>
  </r>
  <r>
    <x v="2"/>
    <x v="2"/>
    <x v="2"/>
    <x v="0"/>
    <x v="0"/>
    <x v="0"/>
    <x v="28"/>
    <x v="3"/>
    <n v="1246202"/>
    <x v="3"/>
    <x v="0"/>
  </r>
  <r>
    <x v="2"/>
    <x v="2"/>
    <x v="2"/>
    <x v="0"/>
    <x v="0"/>
    <x v="0"/>
    <x v="39"/>
    <x v="3"/>
    <n v="106522"/>
    <x v="3"/>
    <x v="0"/>
  </r>
  <r>
    <x v="2"/>
    <x v="2"/>
    <x v="2"/>
    <x v="0"/>
    <x v="0"/>
    <x v="0"/>
    <x v="2"/>
    <x v="3"/>
    <n v="209865"/>
    <x v="3"/>
    <x v="0"/>
  </r>
  <r>
    <x v="2"/>
    <x v="2"/>
    <x v="2"/>
    <x v="0"/>
    <x v="0"/>
    <x v="0"/>
    <x v="0"/>
    <x v="3"/>
    <n v="5224115"/>
    <x v="3"/>
    <x v="0"/>
  </r>
  <r>
    <x v="2"/>
    <x v="2"/>
    <x v="2"/>
    <x v="0"/>
    <x v="0"/>
    <x v="0"/>
    <x v="4"/>
    <x v="4"/>
    <n v="3460733"/>
    <x v="3"/>
    <x v="0"/>
  </r>
  <r>
    <x v="2"/>
    <x v="2"/>
    <x v="2"/>
    <x v="0"/>
    <x v="0"/>
    <x v="0"/>
    <x v="22"/>
    <x v="4"/>
    <n v="5530590"/>
    <x v="3"/>
    <x v="0"/>
  </r>
  <r>
    <x v="2"/>
    <x v="2"/>
    <x v="2"/>
    <x v="0"/>
    <x v="0"/>
    <x v="0"/>
    <x v="17"/>
    <x v="4"/>
    <n v="189493"/>
    <x v="3"/>
    <x v="0"/>
  </r>
  <r>
    <x v="2"/>
    <x v="2"/>
    <x v="2"/>
    <x v="0"/>
    <x v="0"/>
    <x v="0"/>
    <x v="28"/>
    <x v="4"/>
    <n v="3913864"/>
    <x v="3"/>
    <x v="0"/>
  </r>
  <r>
    <x v="2"/>
    <x v="2"/>
    <x v="2"/>
    <x v="0"/>
    <x v="0"/>
    <x v="0"/>
    <x v="2"/>
    <x v="4"/>
    <n v="106541"/>
    <x v="3"/>
    <x v="0"/>
  </r>
  <r>
    <x v="2"/>
    <x v="2"/>
    <x v="2"/>
    <x v="0"/>
    <x v="0"/>
    <x v="0"/>
    <x v="44"/>
    <x v="4"/>
    <n v="708635"/>
    <x v="3"/>
    <x v="0"/>
  </r>
  <r>
    <x v="2"/>
    <x v="2"/>
    <x v="2"/>
    <x v="0"/>
    <x v="0"/>
    <x v="0"/>
    <x v="41"/>
    <x v="4"/>
    <n v="160305"/>
    <x v="3"/>
    <x v="0"/>
  </r>
  <r>
    <x v="2"/>
    <x v="2"/>
    <x v="2"/>
    <x v="0"/>
    <x v="0"/>
    <x v="0"/>
    <x v="0"/>
    <x v="4"/>
    <n v="27086214"/>
    <x v="3"/>
    <x v="0"/>
  </r>
  <r>
    <x v="2"/>
    <x v="2"/>
    <x v="2"/>
    <x v="0"/>
    <x v="0"/>
    <x v="0"/>
    <x v="1"/>
    <x v="4"/>
    <n v="3808652"/>
    <x v="3"/>
    <x v="0"/>
  </r>
  <r>
    <x v="2"/>
    <x v="2"/>
    <x v="2"/>
    <x v="0"/>
    <x v="0"/>
    <x v="0"/>
    <x v="35"/>
    <x v="4"/>
    <n v="3603354"/>
    <x v="3"/>
    <x v="0"/>
  </r>
  <r>
    <x v="2"/>
    <x v="2"/>
    <x v="2"/>
    <x v="0"/>
    <x v="0"/>
    <x v="0"/>
    <x v="27"/>
    <x v="4"/>
    <n v="528619"/>
    <x v="3"/>
    <x v="0"/>
  </r>
  <r>
    <x v="2"/>
    <x v="2"/>
    <x v="2"/>
    <x v="0"/>
    <x v="0"/>
    <x v="0"/>
    <x v="43"/>
    <x v="4"/>
    <n v="3480028"/>
    <x v="3"/>
    <x v="0"/>
  </r>
  <r>
    <x v="2"/>
    <x v="2"/>
    <x v="2"/>
    <x v="0"/>
    <x v="0"/>
    <x v="0"/>
    <x v="42"/>
    <x v="4"/>
    <n v="138492"/>
    <x v="3"/>
    <x v="0"/>
  </r>
  <r>
    <x v="2"/>
    <x v="2"/>
    <x v="2"/>
    <x v="0"/>
    <x v="0"/>
    <x v="0"/>
    <x v="3"/>
    <x v="4"/>
    <n v="27086214"/>
    <x v="3"/>
    <x v="0"/>
  </r>
  <r>
    <x v="2"/>
    <x v="2"/>
    <x v="2"/>
    <x v="0"/>
    <x v="0"/>
    <x v="0"/>
    <x v="25"/>
    <x v="4"/>
    <n v="444830"/>
    <x v="3"/>
    <x v="0"/>
  </r>
  <r>
    <x v="2"/>
    <x v="2"/>
    <x v="2"/>
    <x v="0"/>
    <x v="0"/>
    <x v="0"/>
    <x v="6"/>
    <x v="4"/>
    <n v="1012078"/>
    <x v="3"/>
    <x v="0"/>
  </r>
  <r>
    <x v="2"/>
    <x v="2"/>
    <x v="2"/>
    <x v="0"/>
    <x v="0"/>
    <x v="0"/>
    <x v="27"/>
    <x v="5"/>
    <n v="755975"/>
    <x v="3"/>
    <x v="0"/>
  </r>
  <r>
    <x v="2"/>
    <x v="2"/>
    <x v="2"/>
    <x v="0"/>
    <x v="0"/>
    <x v="0"/>
    <x v="43"/>
    <x v="5"/>
    <n v="3480028"/>
    <x v="3"/>
    <x v="0"/>
  </r>
  <r>
    <x v="2"/>
    <x v="2"/>
    <x v="2"/>
    <x v="0"/>
    <x v="0"/>
    <x v="0"/>
    <x v="42"/>
    <x v="5"/>
    <n v="249690"/>
    <x v="3"/>
    <x v="0"/>
  </r>
  <r>
    <x v="2"/>
    <x v="2"/>
    <x v="2"/>
    <x v="0"/>
    <x v="0"/>
    <x v="0"/>
    <x v="3"/>
    <x v="5"/>
    <n v="32310329"/>
    <x v="3"/>
    <x v="0"/>
  </r>
  <r>
    <x v="2"/>
    <x v="2"/>
    <x v="2"/>
    <x v="0"/>
    <x v="0"/>
    <x v="0"/>
    <x v="39"/>
    <x v="5"/>
    <n v="106522"/>
    <x v="3"/>
    <x v="0"/>
  </r>
  <r>
    <x v="2"/>
    <x v="2"/>
    <x v="2"/>
    <x v="0"/>
    <x v="0"/>
    <x v="0"/>
    <x v="25"/>
    <x v="5"/>
    <n v="855372"/>
    <x v="3"/>
    <x v="0"/>
  </r>
  <r>
    <x v="2"/>
    <x v="2"/>
    <x v="2"/>
    <x v="0"/>
    <x v="0"/>
    <x v="0"/>
    <x v="6"/>
    <x v="5"/>
    <n v="1125978"/>
    <x v="3"/>
    <x v="0"/>
  </r>
  <r>
    <x v="2"/>
    <x v="2"/>
    <x v="2"/>
    <x v="0"/>
    <x v="0"/>
    <x v="0"/>
    <x v="4"/>
    <x v="5"/>
    <n v="3973572"/>
    <x v="3"/>
    <x v="0"/>
  </r>
  <r>
    <x v="2"/>
    <x v="2"/>
    <x v="2"/>
    <x v="0"/>
    <x v="0"/>
    <x v="0"/>
    <x v="15"/>
    <x v="5"/>
    <n v="724548"/>
    <x v="3"/>
    <x v="0"/>
  </r>
  <r>
    <x v="2"/>
    <x v="2"/>
    <x v="2"/>
    <x v="0"/>
    <x v="0"/>
    <x v="0"/>
    <x v="22"/>
    <x v="5"/>
    <n v="6317804"/>
    <x v="3"/>
    <x v="0"/>
  </r>
  <r>
    <x v="2"/>
    <x v="2"/>
    <x v="2"/>
    <x v="0"/>
    <x v="0"/>
    <x v="0"/>
    <x v="17"/>
    <x v="5"/>
    <n v="206266"/>
    <x v="3"/>
    <x v="0"/>
  </r>
  <r>
    <x v="2"/>
    <x v="2"/>
    <x v="2"/>
    <x v="0"/>
    <x v="0"/>
    <x v="0"/>
    <x v="5"/>
    <x v="5"/>
    <n v="490795"/>
    <x v="3"/>
    <x v="0"/>
  </r>
  <r>
    <x v="2"/>
    <x v="2"/>
    <x v="2"/>
    <x v="0"/>
    <x v="0"/>
    <x v="0"/>
    <x v="28"/>
    <x v="5"/>
    <n v="5160066"/>
    <x v="3"/>
    <x v="0"/>
  </r>
  <r>
    <x v="2"/>
    <x v="2"/>
    <x v="2"/>
    <x v="0"/>
    <x v="0"/>
    <x v="0"/>
    <x v="44"/>
    <x v="5"/>
    <n v="708635"/>
    <x v="3"/>
    <x v="0"/>
  </r>
  <r>
    <x v="2"/>
    <x v="2"/>
    <x v="2"/>
    <x v="0"/>
    <x v="0"/>
    <x v="0"/>
    <x v="2"/>
    <x v="5"/>
    <n v="316406"/>
    <x v="3"/>
    <x v="0"/>
  </r>
  <r>
    <x v="2"/>
    <x v="2"/>
    <x v="2"/>
    <x v="0"/>
    <x v="0"/>
    <x v="0"/>
    <x v="41"/>
    <x v="5"/>
    <n v="160305"/>
    <x v="3"/>
    <x v="0"/>
  </r>
  <r>
    <x v="2"/>
    <x v="2"/>
    <x v="2"/>
    <x v="0"/>
    <x v="0"/>
    <x v="0"/>
    <x v="0"/>
    <x v="5"/>
    <n v="32310329"/>
    <x v="3"/>
    <x v="0"/>
  </r>
  <r>
    <x v="2"/>
    <x v="2"/>
    <x v="2"/>
    <x v="0"/>
    <x v="0"/>
    <x v="0"/>
    <x v="1"/>
    <x v="5"/>
    <n v="3937518"/>
    <x v="3"/>
    <x v="0"/>
  </r>
  <r>
    <x v="2"/>
    <x v="2"/>
    <x v="2"/>
    <x v="0"/>
    <x v="0"/>
    <x v="0"/>
    <x v="35"/>
    <x v="5"/>
    <n v="3740849"/>
    <x v="3"/>
    <x v="0"/>
  </r>
  <r>
    <x v="2"/>
    <x v="2"/>
    <x v="2"/>
    <x v="0"/>
    <x v="0"/>
    <x v="0"/>
    <x v="17"/>
    <x v="6"/>
    <n v="10.312606000000001"/>
    <x v="3"/>
    <x v="0"/>
  </r>
  <r>
    <x v="2"/>
    <x v="2"/>
    <x v="2"/>
    <x v="0"/>
    <x v="0"/>
    <x v="0"/>
    <x v="5"/>
    <x v="6"/>
    <n v="0.39494499999999999"/>
    <x v="3"/>
    <x v="0"/>
  </r>
  <r>
    <x v="2"/>
    <x v="2"/>
    <x v="2"/>
    <x v="0"/>
    <x v="0"/>
    <x v="0"/>
    <x v="28"/>
    <x v="6"/>
    <n v="0.35541600000000001"/>
    <x v="3"/>
    <x v="0"/>
  </r>
  <r>
    <x v="2"/>
    <x v="2"/>
    <x v="2"/>
    <x v="0"/>
    <x v="0"/>
    <x v="0"/>
    <x v="2"/>
    <x v="6"/>
    <n v="3.1470449999999999"/>
    <x v="3"/>
    <x v="0"/>
  </r>
  <r>
    <x v="2"/>
    <x v="2"/>
    <x v="2"/>
    <x v="0"/>
    <x v="0"/>
    <x v="0"/>
    <x v="41"/>
    <x v="6"/>
    <n v="0.18670700000000001"/>
    <x v="3"/>
    <x v="0"/>
  </r>
  <r>
    <x v="2"/>
    <x v="2"/>
    <x v="2"/>
    <x v="0"/>
    <x v="0"/>
    <x v="0"/>
    <x v="1"/>
    <x v="6"/>
    <n v="0.39984900000000001"/>
    <x v="3"/>
    <x v="0"/>
  </r>
  <r>
    <x v="2"/>
    <x v="2"/>
    <x v="2"/>
    <x v="0"/>
    <x v="0"/>
    <x v="0"/>
    <x v="35"/>
    <x v="6"/>
    <n v="0.497388"/>
    <x v="3"/>
    <x v="0"/>
  </r>
  <r>
    <x v="2"/>
    <x v="2"/>
    <x v="2"/>
    <x v="0"/>
    <x v="0"/>
    <x v="0"/>
    <x v="27"/>
    <x v="6"/>
    <n v="2.1207910000000001"/>
    <x v="3"/>
    <x v="0"/>
  </r>
  <r>
    <x v="2"/>
    <x v="2"/>
    <x v="2"/>
    <x v="0"/>
    <x v="0"/>
    <x v="0"/>
    <x v="42"/>
    <x v="6"/>
    <n v="0.55376700000000001"/>
    <x v="3"/>
    <x v="0"/>
  </r>
  <r>
    <x v="2"/>
    <x v="2"/>
    <x v="2"/>
    <x v="0"/>
    <x v="0"/>
    <x v="0"/>
    <x v="25"/>
    <x v="6"/>
    <n v="0.97998600000000002"/>
    <x v="3"/>
    <x v="0"/>
  </r>
  <r>
    <x v="2"/>
    <x v="2"/>
    <x v="2"/>
    <x v="0"/>
    <x v="0"/>
    <x v="0"/>
    <x v="6"/>
    <x v="6"/>
    <n v="1.1926289999999999"/>
    <x v="3"/>
    <x v="0"/>
  </r>
  <r>
    <x v="2"/>
    <x v="2"/>
    <x v="2"/>
    <x v="0"/>
    <x v="0"/>
    <x v="0"/>
    <x v="4"/>
    <x v="6"/>
    <n v="0.13833200000000001"/>
    <x v="3"/>
    <x v="0"/>
  </r>
  <r>
    <x v="2"/>
    <x v="2"/>
    <x v="2"/>
    <x v="0"/>
    <x v="0"/>
    <x v="0"/>
    <x v="22"/>
    <x v="6"/>
    <n v="0.35719600000000001"/>
    <x v="3"/>
    <x v="0"/>
  </r>
  <r>
    <x v="2"/>
    <x v="2"/>
    <x v="2"/>
    <x v="0"/>
    <x v="0"/>
    <x v="3"/>
    <x v="39"/>
    <x v="0"/>
    <n v="141144"/>
    <x v="3"/>
    <x v="0"/>
  </r>
  <r>
    <x v="2"/>
    <x v="2"/>
    <x v="2"/>
    <x v="0"/>
    <x v="0"/>
    <x v="3"/>
    <x v="44"/>
    <x v="0"/>
    <n v="1150412"/>
    <x v="3"/>
    <x v="0"/>
  </r>
  <r>
    <x v="2"/>
    <x v="2"/>
    <x v="2"/>
    <x v="0"/>
    <x v="0"/>
    <x v="3"/>
    <x v="6"/>
    <x v="0"/>
    <n v="1342874"/>
    <x v="3"/>
    <x v="0"/>
  </r>
  <r>
    <x v="2"/>
    <x v="2"/>
    <x v="2"/>
    <x v="0"/>
    <x v="0"/>
    <x v="3"/>
    <x v="25"/>
    <x v="0"/>
    <n v="838253"/>
    <x v="3"/>
    <x v="0"/>
  </r>
  <r>
    <x v="2"/>
    <x v="2"/>
    <x v="2"/>
    <x v="0"/>
    <x v="0"/>
    <x v="3"/>
    <x v="3"/>
    <x v="0"/>
    <n v="33537279"/>
    <x v="3"/>
    <x v="0"/>
  </r>
  <r>
    <x v="2"/>
    <x v="2"/>
    <x v="2"/>
    <x v="0"/>
    <x v="0"/>
    <x v="3"/>
    <x v="35"/>
    <x v="0"/>
    <n v="1860652"/>
    <x v="3"/>
    <x v="0"/>
  </r>
  <r>
    <x v="2"/>
    <x v="2"/>
    <x v="2"/>
    <x v="0"/>
    <x v="0"/>
    <x v="3"/>
    <x v="15"/>
    <x v="0"/>
    <n v="9860783"/>
    <x v="3"/>
    <x v="0"/>
  </r>
  <r>
    <x v="2"/>
    <x v="2"/>
    <x v="2"/>
    <x v="0"/>
    <x v="0"/>
    <x v="3"/>
    <x v="27"/>
    <x v="0"/>
    <n v="1603265"/>
    <x v="3"/>
    <x v="0"/>
  </r>
  <r>
    <x v="2"/>
    <x v="2"/>
    <x v="2"/>
    <x v="0"/>
    <x v="0"/>
    <x v="3"/>
    <x v="1"/>
    <x v="0"/>
    <n v="1574414"/>
    <x v="3"/>
    <x v="0"/>
  </r>
  <r>
    <x v="2"/>
    <x v="2"/>
    <x v="2"/>
    <x v="0"/>
    <x v="0"/>
    <x v="3"/>
    <x v="28"/>
    <x v="0"/>
    <n v="1833970"/>
    <x v="3"/>
    <x v="0"/>
  </r>
  <r>
    <x v="2"/>
    <x v="2"/>
    <x v="2"/>
    <x v="0"/>
    <x v="0"/>
    <x v="3"/>
    <x v="22"/>
    <x v="0"/>
    <n v="2256694"/>
    <x v="3"/>
    <x v="0"/>
  </r>
  <r>
    <x v="2"/>
    <x v="2"/>
    <x v="2"/>
    <x v="0"/>
    <x v="0"/>
    <x v="3"/>
    <x v="41"/>
    <x v="0"/>
    <n v="29930"/>
    <x v="3"/>
    <x v="0"/>
  </r>
  <r>
    <x v="2"/>
    <x v="2"/>
    <x v="2"/>
    <x v="0"/>
    <x v="0"/>
    <x v="3"/>
    <x v="42"/>
    <x v="0"/>
    <n v="138270"/>
    <x v="3"/>
    <x v="0"/>
  </r>
  <r>
    <x v="2"/>
    <x v="2"/>
    <x v="2"/>
    <x v="0"/>
    <x v="0"/>
    <x v="3"/>
    <x v="4"/>
    <x v="0"/>
    <n v="549671"/>
    <x v="3"/>
    <x v="0"/>
  </r>
  <r>
    <x v="2"/>
    <x v="2"/>
    <x v="2"/>
    <x v="0"/>
    <x v="0"/>
    <x v="3"/>
    <x v="43"/>
    <x v="0"/>
    <n v="7040226"/>
    <x v="3"/>
    <x v="0"/>
  </r>
  <r>
    <x v="2"/>
    <x v="2"/>
    <x v="2"/>
    <x v="0"/>
    <x v="0"/>
    <x v="3"/>
    <x v="2"/>
    <x v="0"/>
    <n v="995744"/>
    <x v="3"/>
    <x v="0"/>
  </r>
  <r>
    <x v="2"/>
    <x v="2"/>
    <x v="2"/>
    <x v="0"/>
    <x v="0"/>
    <x v="3"/>
    <x v="33"/>
    <x v="0"/>
    <n v="2127140"/>
    <x v="3"/>
    <x v="0"/>
  </r>
  <r>
    <x v="2"/>
    <x v="2"/>
    <x v="2"/>
    <x v="0"/>
    <x v="0"/>
    <x v="3"/>
    <x v="5"/>
    <x v="0"/>
    <n v="193837"/>
    <x v="3"/>
    <x v="0"/>
  </r>
  <r>
    <x v="2"/>
    <x v="2"/>
    <x v="2"/>
    <x v="0"/>
    <x v="0"/>
    <x v="3"/>
    <x v="41"/>
    <x v="1"/>
    <n v="29930"/>
    <x v="3"/>
    <x v="0"/>
  </r>
  <r>
    <x v="2"/>
    <x v="2"/>
    <x v="2"/>
    <x v="0"/>
    <x v="0"/>
    <x v="3"/>
    <x v="42"/>
    <x v="1"/>
    <n v="138270"/>
    <x v="3"/>
    <x v="0"/>
  </r>
  <r>
    <x v="2"/>
    <x v="2"/>
    <x v="2"/>
    <x v="0"/>
    <x v="0"/>
    <x v="3"/>
    <x v="4"/>
    <x v="1"/>
    <n v="549671"/>
    <x v="3"/>
    <x v="0"/>
  </r>
  <r>
    <x v="2"/>
    <x v="2"/>
    <x v="2"/>
    <x v="0"/>
    <x v="0"/>
    <x v="3"/>
    <x v="0"/>
    <x v="1"/>
    <n v="31410139"/>
    <x v="3"/>
    <x v="0"/>
  </r>
  <r>
    <x v="2"/>
    <x v="2"/>
    <x v="2"/>
    <x v="0"/>
    <x v="0"/>
    <x v="3"/>
    <x v="43"/>
    <x v="1"/>
    <n v="7040226"/>
    <x v="3"/>
    <x v="0"/>
  </r>
  <r>
    <x v="2"/>
    <x v="2"/>
    <x v="2"/>
    <x v="0"/>
    <x v="0"/>
    <x v="3"/>
    <x v="2"/>
    <x v="1"/>
    <n v="995744"/>
    <x v="3"/>
    <x v="0"/>
  </r>
  <r>
    <x v="2"/>
    <x v="2"/>
    <x v="2"/>
    <x v="0"/>
    <x v="0"/>
    <x v="3"/>
    <x v="33"/>
    <x v="1"/>
    <n v="2127140"/>
    <x v="3"/>
    <x v="0"/>
  </r>
  <r>
    <x v="2"/>
    <x v="2"/>
    <x v="2"/>
    <x v="0"/>
    <x v="0"/>
    <x v="3"/>
    <x v="5"/>
    <x v="1"/>
    <n v="193837"/>
    <x v="3"/>
    <x v="0"/>
  </r>
  <r>
    <x v="2"/>
    <x v="2"/>
    <x v="2"/>
    <x v="0"/>
    <x v="0"/>
    <x v="3"/>
    <x v="17"/>
    <x v="1"/>
    <n v="2127140"/>
    <x v="3"/>
    <x v="0"/>
  </r>
  <r>
    <x v="2"/>
    <x v="2"/>
    <x v="2"/>
    <x v="0"/>
    <x v="0"/>
    <x v="3"/>
    <x v="39"/>
    <x v="1"/>
    <n v="141144"/>
    <x v="3"/>
    <x v="0"/>
  </r>
  <r>
    <x v="2"/>
    <x v="2"/>
    <x v="2"/>
    <x v="0"/>
    <x v="0"/>
    <x v="3"/>
    <x v="44"/>
    <x v="1"/>
    <n v="1150412"/>
    <x v="3"/>
    <x v="0"/>
  </r>
  <r>
    <x v="2"/>
    <x v="2"/>
    <x v="2"/>
    <x v="0"/>
    <x v="0"/>
    <x v="3"/>
    <x v="6"/>
    <x v="1"/>
    <n v="1342874"/>
    <x v="3"/>
    <x v="0"/>
  </r>
  <r>
    <x v="2"/>
    <x v="2"/>
    <x v="2"/>
    <x v="0"/>
    <x v="0"/>
    <x v="3"/>
    <x v="25"/>
    <x v="1"/>
    <n v="838253"/>
    <x v="3"/>
    <x v="0"/>
  </r>
  <r>
    <x v="2"/>
    <x v="2"/>
    <x v="2"/>
    <x v="0"/>
    <x v="0"/>
    <x v="3"/>
    <x v="3"/>
    <x v="1"/>
    <n v="33537279"/>
    <x v="3"/>
    <x v="0"/>
  </r>
  <r>
    <x v="2"/>
    <x v="2"/>
    <x v="2"/>
    <x v="0"/>
    <x v="0"/>
    <x v="3"/>
    <x v="35"/>
    <x v="1"/>
    <n v="1860652"/>
    <x v="3"/>
    <x v="0"/>
  </r>
  <r>
    <x v="2"/>
    <x v="2"/>
    <x v="2"/>
    <x v="0"/>
    <x v="0"/>
    <x v="3"/>
    <x v="15"/>
    <x v="1"/>
    <n v="9860783"/>
    <x v="3"/>
    <x v="0"/>
  </r>
  <r>
    <x v="2"/>
    <x v="2"/>
    <x v="2"/>
    <x v="0"/>
    <x v="0"/>
    <x v="3"/>
    <x v="27"/>
    <x v="1"/>
    <n v="1603265"/>
    <x v="3"/>
    <x v="0"/>
  </r>
  <r>
    <x v="2"/>
    <x v="2"/>
    <x v="2"/>
    <x v="0"/>
    <x v="0"/>
    <x v="3"/>
    <x v="1"/>
    <x v="1"/>
    <n v="1574414"/>
    <x v="3"/>
    <x v="0"/>
  </r>
  <r>
    <x v="2"/>
    <x v="2"/>
    <x v="2"/>
    <x v="0"/>
    <x v="0"/>
    <x v="3"/>
    <x v="28"/>
    <x v="1"/>
    <n v="1833970"/>
    <x v="3"/>
    <x v="0"/>
  </r>
  <r>
    <x v="2"/>
    <x v="2"/>
    <x v="2"/>
    <x v="0"/>
    <x v="0"/>
    <x v="3"/>
    <x v="22"/>
    <x v="1"/>
    <n v="2256694"/>
    <x v="3"/>
    <x v="0"/>
  </r>
  <r>
    <x v="2"/>
    <x v="2"/>
    <x v="2"/>
    <x v="0"/>
    <x v="0"/>
    <x v="3"/>
    <x v="25"/>
    <x v="2"/>
    <n v="838253"/>
    <x v="3"/>
    <x v="0"/>
  </r>
  <r>
    <x v="2"/>
    <x v="2"/>
    <x v="2"/>
    <x v="0"/>
    <x v="0"/>
    <x v="3"/>
    <x v="3"/>
    <x v="2"/>
    <n v="33537279"/>
    <x v="3"/>
    <x v="0"/>
  </r>
  <r>
    <x v="2"/>
    <x v="2"/>
    <x v="2"/>
    <x v="0"/>
    <x v="0"/>
    <x v="3"/>
    <x v="35"/>
    <x v="2"/>
    <n v="1860652"/>
    <x v="3"/>
    <x v="0"/>
  </r>
  <r>
    <x v="2"/>
    <x v="2"/>
    <x v="2"/>
    <x v="0"/>
    <x v="0"/>
    <x v="3"/>
    <x v="15"/>
    <x v="2"/>
    <n v="9860783"/>
    <x v="3"/>
    <x v="0"/>
  </r>
  <r>
    <x v="2"/>
    <x v="2"/>
    <x v="2"/>
    <x v="0"/>
    <x v="0"/>
    <x v="3"/>
    <x v="27"/>
    <x v="2"/>
    <n v="1603265"/>
    <x v="3"/>
    <x v="0"/>
  </r>
  <r>
    <x v="2"/>
    <x v="2"/>
    <x v="2"/>
    <x v="0"/>
    <x v="0"/>
    <x v="3"/>
    <x v="1"/>
    <x v="2"/>
    <n v="1574414"/>
    <x v="3"/>
    <x v="0"/>
  </r>
  <r>
    <x v="2"/>
    <x v="2"/>
    <x v="2"/>
    <x v="0"/>
    <x v="0"/>
    <x v="3"/>
    <x v="28"/>
    <x v="2"/>
    <n v="1833970"/>
    <x v="3"/>
    <x v="0"/>
  </r>
  <r>
    <x v="2"/>
    <x v="2"/>
    <x v="2"/>
    <x v="0"/>
    <x v="0"/>
    <x v="3"/>
    <x v="22"/>
    <x v="2"/>
    <n v="2256694"/>
    <x v="3"/>
    <x v="0"/>
  </r>
  <r>
    <x v="2"/>
    <x v="2"/>
    <x v="2"/>
    <x v="0"/>
    <x v="0"/>
    <x v="3"/>
    <x v="41"/>
    <x v="2"/>
    <n v="29930"/>
    <x v="3"/>
    <x v="0"/>
  </r>
  <r>
    <x v="2"/>
    <x v="2"/>
    <x v="2"/>
    <x v="0"/>
    <x v="0"/>
    <x v="3"/>
    <x v="42"/>
    <x v="2"/>
    <n v="138270"/>
    <x v="3"/>
    <x v="0"/>
  </r>
  <r>
    <x v="2"/>
    <x v="2"/>
    <x v="2"/>
    <x v="0"/>
    <x v="0"/>
    <x v="3"/>
    <x v="4"/>
    <x v="2"/>
    <n v="549671"/>
    <x v="3"/>
    <x v="0"/>
  </r>
  <r>
    <x v="2"/>
    <x v="2"/>
    <x v="2"/>
    <x v="0"/>
    <x v="0"/>
    <x v="3"/>
    <x v="0"/>
    <x v="2"/>
    <n v="31410139"/>
    <x v="3"/>
    <x v="0"/>
  </r>
  <r>
    <x v="2"/>
    <x v="2"/>
    <x v="2"/>
    <x v="0"/>
    <x v="0"/>
    <x v="3"/>
    <x v="43"/>
    <x v="2"/>
    <n v="7040226"/>
    <x v="3"/>
    <x v="0"/>
  </r>
  <r>
    <x v="2"/>
    <x v="2"/>
    <x v="2"/>
    <x v="0"/>
    <x v="0"/>
    <x v="3"/>
    <x v="2"/>
    <x v="2"/>
    <n v="995744"/>
    <x v="3"/>
    <x v="0"/>
  </r>
  <r>
    <x v="2"/>
    <x v="2"/>
    <x v="2"/>
    <x v="0"/>
    <x v="0"/>
    <x v="3"/>
    <x v="33"/>
    <x v="2"/>
    <n v="2127140"/>
    <x v="3"/>
    <x v="0"/>
  </r>
  <r>
    <x v="2"/>
    <x v="2"/>
    <x v="2"/>
    <x v="0"/>
    <x v="0"/>
    <x v="3"/>
    <x v="5"/>
    <x v="2"/>
    <n v="193837"/>
    <x v="3"/>
    <x v="0"/>
  </r>
  <r>
    <x v="2"/>
    <x v="2"/>
    <x v="2"/>
    <x v="0"/>
    <x v="0"/>
    <x v="3"/>
    <x v="17"/>
    <x v="2"/>
    <n v="2127140"/>
    <x v="3"/>
    <x v="0"/>
  </r>
  <r>
    <x v="2"/>
    <x v="2"/>
    <x v="2"/>
    <x v="0"/>
    <x v="0"/>
    <x v="3"/>
    <x v="39"/>
    <x v="2"/>
    <n v="141144"/>
    <x v="3"/>
    <x v="0"/>
  </r>
  <r>
    <x v="2"/>
    <x v="2"/>
    <x v="2"/>
    <x v="0"/>
    <x v="0"/>
    <x v="3"/>
    <x v="44"/>
    <x v="2"/>
    <n v="1150412"/>
    <x v="3"/>
    <x v="0"/>
  </r>
  <r>
    <x v="2"/>
    <x v="2"/>
    <x v="2"/>
    <x v="0"/>
    <x v="0"/>
    <x v="3"/>
    <x v="6"/>
    <x v="2"/>
    <n v="1342874"/>
    <x v="3"/>
    <x v="0"/>
  </r>
  <r>
    <x v="2"/>
    <x v="2"/>
    <x v="2"/>
    <x v="0"/>
    <x v="0"/>
    <x v="3"/>
    <x v="0"/>
    <x v="3"/>
    <n v="5224115"/>
    <x v="3"/>
    <x v="0"/>
  </r>
  <r>
    <x v="2"/>
    <x v="2"/>
    <x v="2"/>
    <x v="0"/>
    <x v="0"/>
    <x v="3"/>
    <x v="0"/>
    <x v="4"/>
    <n v="27086214"/>
    <x v="3"/>
    <x v="0"/>
  </r>
  <r>
    <x v="2"/>
    <x v="2"/>
    <x v="2"/>
    <x v="0"/>
    <x v="0"/>
    <x v="3"/>
    <x v="42"/>
    <x v="5"/>
    <n v="249690"/>
    <x v="3"/>
    <x v="0"/>
  </r>
  <r>
    <x v="2"/>
    <x v="2"/>
    <x v="2"/>
    <x v="0"/>
    <x v="0"/>
    <x v="3"/>
    <x v="4"/>
    <x v="5"/>
    <n v="3973572"/>
    <x v="3"/>
    <x v="0"/>
  </r>
  <r>
    <x v="2"/>
    <x v="2"/>
    <x v="2"/>
    <x v="0"/>
    <x v="0"/>
    <x v="3"/>
    <x v="43"/>
    <x v="5"/>
    <n v="3480028"/>
    <x v="3"/>
    <x v="0"/>
  </r>
  <r>
    <x v="2"/>
    <x v="2"/>
    <x v="2"/>
    <x v="0"/>
    <x v="0"/>
    <x v="3"/>
    <x v="2"/>
    <x v="5"/>
    <n v="316406"/>
    <x v="3"/>
    <x v="0"/>
  </r>
  <r>
    <x v="2"/>
    <x v="2"/>
    <x v="2"/>
    <x v="0"/>
    <x v="0"/>
    <x v="3"/>
    <x v="5"/>
    <x v="5"/>
    <n v="490795"/>
    <x v="3"/>
    <x v="0"/>
  </r>
  <r>
    <x v="2"/>
    <x v="2"/>
    <x v="2"/>
    <x v="0"/>
    <x v="0"/>
    <x v="3"/>
    <x v="17"/>
    <x v="5"/>
    <n v="206266"/>
    <x v="3"/>
    <x v="0"/>
  </r>
  <r>
    <x v="2"/>
    <x v="2"/>
    <x v="2"/>
    <x v="0"/>
    <x v="0"/>
    <x v="3"/>
    <x v="39"/>
    <x v="5"/>
    <n v="106522"/>
    <x v="3"/>
    <x v="0"/>
  </r>
  <r>
    <x v="2"/>
    <x v="2"/>
    <x v="2"/>
    <x v="0"/>
    <x v="0"/>
    <x v="3"/>
    <x v="44"/>
    <x v="5"/>
    <n v="708635"/>
    <x v="3"/>
    <x v="0"/>
  </r>
  <r>
    <x v="2"/>
    <x v="2"/>
    <x v="2"/>
    <x v="0"/>
    <x v="0"/>
    <x v="3"/>
    <x v="6"/>
    <x v="5"/>
    <n v="1125978"/>
    <x v="3"/>
    <x v="0"/>
  </r>
  <r>
    <x v="2"/>
    <x v="2"/>
    <x v="2"/>
    <x v="0"/>
    <x v="0"/>
    <x v="3"/>
    <x v="25"/>
    <x v="5"/>
    <n v="855372"/>
    <x v="3"/>
    <x v="0"/>
  </r>
  <r>
    <x v="2"/>
    <x v="2"/>
    <x v="2"/>
    <x v="0"/>
    <x v="0"/>
    <x v="3"/>
    <x v="3"/>
    <x v="5"/>
    <n v="32310329"/>
    <x v="3"/>
    <x v="0"/>
  </r>
  <r>
    <x v="2"/>
    <x v="2"/>
    <x v="2"/>
    <x v="0"/>
    <x v="0"/>
    <x v="3"/>
    <x v="35"/>
    <x v="5"/>
    <n v="3740849"/>
    <x v="3"/>
    <x v="0"/>
  </r>
  <r>
    <x v="2"/>
    <x v="2"/>
    <x v="2"/>
    <x v="0"/>
    <x v="0"/>
    <x v="3"/>
    <x v="15"/>
    <x v="5"/>
    <n v="724548"/>
    <x v="3"/>
    <x v="0"/>
  </r>
  <r>
    <x v="2"/>
    <x v="2"/>
    <x v="2"/>
    <x v="0"/>
    <x v="0"/>
    <x v="3"/>
    <x v="27"/>
    <x v="5"/>
    <n v="755975"/>
    <x v="3"/>
    <x v="0"/>
  </r>
  <r>
    <x v="2"/>
    <x v="2"/>
    <x v="2"/>
    <x v="0"/>
    <x v="0"/>
    <x v="3"/>
    <x v="1"/>
    <x v="5"/>
    <n v="3937518"/>
    <x v="3"/>
    <x v="0"/>
  </r>
  <r>
    <x v="2"/>
    <x v="2"/>
    <x v="2"/>
    <x v="0"/>
    <x v="0"/>
    <x v="3"/>
    <x v="28"/>
    <x v="5"/>
    <n v="5160066"/>
    <x v="3"/>
    <x v="0"/>
  </r>
  <r>
    <x v="2"/>
    <x v="2"/>
    <x v="2"/>
    <x v="0"/>
    <x v="0"/>
    <x v="3"/>
    <x v="22"/>
    <x v="5"/>
    <n v="6317804"/>
    <x v="3"/>
    <x v="0"/>
  </r>
  <r>
    <x v="2"/>
    <x v="2"/>
    <x v="2"/>
    <x v="0"/>
    <x v="0"/>
    <x v="3"/>
    <x v="41"/>
    <x v="5"/>
    <n v="160305"/>
    <x v="3"/>
    <x v="0"/>
  </r>
  <r>
    <x v="2"/>
    <x v="2"/>
    <x v="2"/>
    <x v="0"/>
    <x v="0"/>
    <x v="3"/>
    <x v="0"/>
    <x v="5"/>
    <n v="32310329"/>
    <x v="3"/>
    <x v="0"/>
  </r>
  <r>
    <x v="2"/>
    <x v="2"/>
    <x v="2"/>
    <x v="0"/>
    <x v="0"/>
    <x v="3"/>
    <x v="27"/>
    <x v="6"/>
    <n v="2.1207910000000001"/>
    <x v="3"/>
    <x v="0"/>
  </r>
  <r>
    <x v="2"/>
    <x v="2"/>
    <x v="2"/>
    <x v="0"/>
    <x v="0"/>
    <x v="3"/>
    <x v="1"/>
    <x v="6"/>
    <n v="0.39984900000000001"/>
    <x v="3"/>
    <x v="0"/>
  </r>
  <r>
    <x v="2"/>
    <x v="2"/>
    <x v="2"/>
    <x v="0"/>
    <x v="0"/>
    <x v="3"/>
    <x v="28"/>
    <x v="6"/>
    <n v="0.35541600000000001"/>
    <x v="3"/>
    <x v="0"/>
  </r>
  <r>
    <x v="2"/>
    <x v="2"/>
    <x v="2"/>
    <x v="0"/>
    <x v="0"/>
    <x v="3"/>
    <x v="22"/>
    <x v="6"/>
    <n v="0.35719600000000001"/>
    <x v="3"/>
    <x v="0"/>
  </r>
  <r>
    <x v="2"/>
    <x v="2"/>
    <x v="2"/>
    <x v="0"/>
    <x v="0"/>
    <x v="3"/>
    <x v="41"/>
    <x v="6"/>
    <n v="0.18670700000000001"/>
    <x v="3"/>
    <x v="0"/>
  </r>
  <r>
    <x v="2"/>
    <x v="2"/>
    <x v="2"/>
    <x v="0"/>
    <x v="0"/>
    <x v="3"/>
    <x v="42"/>
    <x v="6"/>
    <n v="0.55376700000000001"/>
    <x v="3"/>
    <x v="0"/>
  </r>
  <r>
    <x v="2"/>
    <x v="2"/>
    <x v="2"/>
    <x v="0"/>
    <x v="0"/>
    <x v="3"/>
    <x v="4"/>
    <x v="6"/>
    <n v="0.13833200000000001"/>
    <x v="3"/>
    <x v="0"/>
  </r>
  <r>
    <x v="2"/>
    <x v="2"/>
    <x v="2"/>
    <x v="0"/>
    <x v="0"/>
    <x v="3"/>
    <x v="43"/>
    <x v="6"/>
    <n v="2.023037"/>
    <x v="3"/>
    <x v="0"/>
  </r>
  <r>
    <x v="2"/>
    <x v="2"/>
    <x v="2"/>
    <x v="0"/>
    <x v="0"/>
    <x v="3"/>
    <x v="2"/>
    <x v="6"/>
    <n v="3.1470449999999999"/>
    <x v="3"/>
    <x v="0"/>
  </r>
  <r>
    <x v="2"/>
    <x v="2"/>
    <x v="2"/>
    <x v="0"/>
    <x v="0"/>
    <x v="3"/>
    <x v="5"/>
    <x v="6"/>
    <n v="0.39494499999999999"/>
    <x v="3"/>
    <x v="0"/>
  </r>
  <r>
    <x v="2"/>
    <x v="2"/>
    <x v="2"/>
    <x v="0"/>
    <x v="0"/>
    <x v="3"/>
    <x v="17"/>
    <x v="6"/>
    <n v="10.312606000000001"/>
    <x v="3"/>
    <x v="0"/>
  </r>
  <r>
    <x v="2"/>
    <x v="2"/>
    <x v="2"/>
    <x v="0"/>
    <x v="0"/>
    <x v="3"/>
    <x v="44"/>
    <x v="6"/>
    <n v="1.6234200000000001"/>
    <x v="3"/>
    <x v="0"/>
  </r>
  <r>
    <x v="2"/>
    <x v="2"/>
    <x v="2"/>
    <x v="0"/>
    <x v="0"/>
    <x v="3"/>
    <x v="6"/>
    <x v="6"/>
    <n v="1.1926289999999999"/>
    <x v="3"/>
    <x v="0"/>
  </r>
  <r>
    <x v="2"/>
    <x v="2"/>
    <x v="2"/>
    <x v="0"/>
    <x v="0"/>
    <x v="3"/>
    <x v="25"/>
    <x v="6"/>
    <n v="0.97998600000000002"/>
    <x v="3"/>
    <x v="0"/>
  </r>
  <r>
    <x v="2"/>
    <x v="2"/>
    <x v="2"/>
    <x v="0"/>
    <x v="0"/>
    <x v="3"/>
    <x v="35"/>
    <x v="6"/>
    <n v="0.497388"/>
    <x v="3"/>
    <x v="0"/>
  </r>
  <r>
    <x v="2"/>
    <x v="2"/>
    <x v="2"/>
    <x v="0"/>
    <x v="0"/>
    <x v="4"/>
    <x v="0"/>
    <x v="8"/>
    <n v="65347"/>
    <x v="3"/>
    <x v="0"/>
  </r>
  <r>
    <x v="2"/>
    <x v="2"/>
    <x v="2"/>
    <x v="0"/>
    <x v="0"/>
    <x v="4"/>
    <x v="0"/>
    <x v="2"/>
    <n v="1203778"/>
    <x v="3"/>
    <x v="0"/>
  </r>
  <r>
    <x v="2"/>
    <x v="2"/>
    <x v="2"/>
    <x v="0"/>
    <x v="0"/>
    <x v="1"/>
    <x v="6"/>
    <x v="0"/>
    <n v="1342874"/>
    <x v="3"/>
    <x v="0"/>
  </r>
  <r>
    <x v="2"/>
    <x v="2"/>
    <x v="2"/>
    <x v="0"/>
    <x v="0"/>
    <x v="1"/>
    <x v="25"/>
    <x v="0"/>
    <n v="838253"/>
    <x v="3"/>
    <x v="0"/>
  </r>
  <r>
    <x v="2"/>
    <x v="2"/>
    <x v="2"/>
    <x v="0"/>
    <x v="0"/>
    <x v="1"/>
    <x v="3"/>
    <x v="0"/>
    <n v="33537279"/>
    <x v="3"/>
    <x v="0"/>
  </r>
  <r>
    <x v="2"/>
    <x v="2"/>
    <x v="2"/>
    <x v="0"/>
    <x v="0"/>
    <x v="1"/>
    <x v="35"/>
    <x v="0"/>
    <n v="1860652"/>
    <x v="3"/>
    <x v="0"/>
  </r>
  <r>
    <x v="2"/>
    <x v="2"/>
    <x v="2"/>
    <x v="0"/>
    <x v="0"/>
    <x v="1"/>
    <x v="27"/>
    <x v="0"/>
    <n v="1603265"/>
    <x v="3"/>
    <x v="0"/>
  </r>
  <r>
    <x v="2"/>
    <x v="2"/>
    <x v="2"/>
    <x v="0"/>
    <x v="0"/>
    <x v="1"/>
    <x v="15"/>
    <x v="0"/>
    <n v="9860783"/>
    <x v="3"/>
    <x v="0"/>
  </r>
  <r>
    <x v="2"/>
    <x v="2"/>
    <x v="2"/>
    <x v="0"/>
    <x v="0"/>
    <x v="1"/>
    <x v="1"/>
    <x v="0"/>
    <n v="1574414"/>
    <x v="3"/>
    <x v="0"/>
  </r>
  <r>
    <x v="2"/>
    <x v="2"/>
    <x v="2"/>
    <x v="0"/>
    <x v="0"/>
    <x v="1"/>
    <x v="28"/>
    <x v="0"/>
    <n v="1833970"/>
    <x v="3"/>
    <x v="0"/>
  </r>
  <r>
    <x v="2"/>
    <x v="2"/>
    <x v="2"/>
    <x v="0"/>
    <x v="0"/>
    <x v="1"/>
    <x v="22"/>
    <x v="0"/>
    <n v="2256694"/>
    <x v="3"/>
    <x v="0"/>
  </r>
  <r>
    <x v="2"/>
    <x v="2"/>
    <x v="2"/>
    <x v="0"/>
    <x v="0"/>
    <x v="1"/>
    <x v="41"/>
    <x v="0"/>
    <n v="29930"/>
    <x v="3"/>
    <x v="0"/>
  </r>
  <r>
    <x v="2"/>
    <x v="2"/>
    <x v="2"/>
    <x v="0"/>
    <x v="0"/>
    <x v="1"/>
    <x v="42"/>
    <x v="0"/>
    <n v="138270"/>
    <x v="3"/>
    <x v="0"/>
  </r>
  <r>
    <x v="2"/>
    <x v="2"/>
    <x v="2"/>
    <x v="0"/>
    <x v="0"/>
    <x v="1"/>
    <x v="4"/>
    <x v="0"/>
    <n v="549671"/>
    <x v="3"/>
    <x v="0"/>
  </r>
  <r>
    <x v="2"/>
    <x v="2"/>
    <x v="2"/>
    <x v="0"/>
    <x v="0"/>
    <x v="1"/>
    <x v="43"/>
    <x v="0"/>
    <n v="7040226"/>
    <x v="3"/>
    <x v="0"/>
  </r>
  <r>
    <x v="2"/>
    <x v="2"/>
    <x v="2"/>
    <x v="0"/>
    <x v="0"/>
    <x v="1"/>
    <x v="2"/>
    <x v="0"/>
    <n v="995744"/>
    <x v="3"/>
    <x v="0"/>
  </r>
  <r>
    <x v="2"/>
    <x v="2"/>
    <x v="2"/>
    <x v="0"/>
    <x v="0"/>
    <x v="1"/>
    <x v="33"/>
    <x v="0"/>
    <n v="2127140"/>
    <x v="3"/>
    <x v="0"/>
  </r>
  <r>
    <x v="2"/>
    <x v="2"/>
    <x v="2"/>
    <x v="0"/>
    <x v="0"/>
    <x v="1"/>
    <x v="5"/>
    <x v="0"/>
    <n v="193837"/>
    <x v="3"/>
    <x v="0"/>
  </r>
  <r>
    <x v="2"/>
    <x v="2"/>
    <x v="2"/>
    <x v="0"/>
    <x v="0"/>
    <x v="1"/>
    <x v="44"/>
    <x v="0"/>
    <n v="1150412"/>
    <x v="3"/>
    <x v="0"/>
  </r>
  <r>
    <x v="2"/>
    <x v="2"/>
    <x v="2"/>
    <x v="0"/>
    <x v="0"/>
    <x v="1"/>
    <x v="39"/>
    <x v="0"/>
    <n v="141144"/>
    <x v="3"/>
    <x v="0"/>
  </r>
  <r>
    <x v="2"/>
    <x v="2"/>
    <x v="2"/>
    <x v="0"/>
    <x v="0"/>
    <x v="1"/>
    <x v="41"/>
    <x v="1"/>
    <n v="29930"/>
    <x v="3"/>
    <x v="0"/>
  </r>
  <r>
    <x v="2"/>
    <x v="2"/>
    <x v="2"/>
    <x v="0"/>
    <x v="0"/>
    <x v="1"/>
    <x v="42"/>
    <x v="1"/>
    <n v="138270"/>
    <x v="3"/>
    <x v="0"/>
  </r>
  <r>
    <x v="2"/>
    <x v="2"/>
    <x v="2"/>
    <x v="0"/>
    <x v="0"/>
    <x v="1"/>
    <x v="0"/>
    <x v="1"/>
    <n v="31410139"/>
    <x v="3"/>
    <x v="0"/>
  </r>
  <r>
    <x v="2"/>
    <x v="2"/>
    <x v="2"/>
    <x v="0"/>
    <x v="0"/>
    <x v="1"/>
    <x v="4"/>
    <x v="1"/>
    <n v="549671"/>
    <x v="3"/>
    <x v="0"/>
  </r>
  <r>
    <x v="2"/>
    <x v="2"/>
    <x v="2"/>
    <x v="0"/>
    <x v="0"/>
    <x v="1"/>
    <x v="43"/>
    <x v="1"/>
    <n v="7040226"/>
    <x v="3"/>
    <x v="0"/>
  </r>
  <r>
    <x v="2"/>
    <x v="2"/>
    <x v="2"/>
    <x v="0"/>
    <x v="0"/>
    <x v="1"/>
    <x v="2"/>
    <x v="1"/>
    <n v="995744"/>
    <x v="3"/>
    <x v="0"/>
  </r>
  <r>
    <x v="2"/>
    <x v="2"/>
    <x v="2"/>
    <x v="0"/>
    <x v="0"/>
    <x v="1"/>
    <x v="33"/>
    <x v="1"/>
    <n v="2127140"/>
    <x v="3"/>
    <x v="0"/>
  </r>
  <r>
    <x v="2"/>
    <x v="2"/>
    <x v="2"/>
    <x v="0"/>
    <x v="0"/>
    <x v="1"/>
    <x v="5"/>
    <x v="1"/>
    <n v="193837"/>
    <x v="3"/>
    <x v="0"/>
  </r>
  <r>
    <x v="2"/>
    <x v="2"/>
    <x v="2"/>
    <x v="0"/>
    <x v="0"/>
    <x v="1"/>
    <x v="17"/>
    <x v="1"/>
    <n v="2127140"/>
    <x v="3"/>
    <x v="0"/>
  </r>
  <r>
    <x v="2"/>
    <x v="2"/>
    <x v="2"/>
    <x v="0"/>
    <x v="0"/>
    <x v="1"/>
    <x v="44"/>
    <x v="1"/>
    <n v="1150412"/>
    <x v="3"/>
    <x v="0"/>
  </r>
  <r>
    <x v="2"/>
    <x v="2"/>
    <x v="2"/>
    <x v="0"/>
    <x v="0"/>
    <x v="1"/>
    <x v="39"/>
    <x v="1"/>
    <n v="141144"/>
    <x v="3"/>
    <x v="0"/>
  </r>
  <r>
    <x v="2"/>
    <x v="2"/>
    <x v="2"/>
    <x v="0"/>
    <x v="0"/>
    <x v="1"/>
    <x v="6"/>
    <x v="1"/>
    <n v="1342874"/>
    <x v="3"/>
    <x v="0"/>
  </r>
  <r>
    <x v="2"/>
    <x v="2"/>
    <x v="2"/>
    <x v="0"/>
    <x v="0"/>
    <x v="1"/>
    <x v="25"/>
    <x v="1"/>
    <n v="838253"/>
    <x v="3"/>
    <x v="0"/>
  </r>
  <r>
    <x v="2"/>
    <x v="2"/>
    <x v="2"/>
    <x v="0"/>
    <x v="0"/>
    <x v="1"/>
    <x v="3"/>
    <x v="1"/>
    <n v="33537279"/>
    <x v="3"/>
    <x v="0"/>
  </r>
  <r>
    <x v="2"/>
    <x v="2"/>
    <x v="2"/>
    <x v="0"/>
    <x v="0"/>
    <x v="1"/>
    <x v="35"/>
    <x v="1"/>
    <n v="1860652"/>
    <x v="3"/>
    <x v="0"/>
  </r>
  <r>
    <x v="2"/>
    <x v="2"/>
    <x v="2"/>
    <x v="0"/>
    <x v="0"/>
    <x v="1"/>
    <x v="27"/>
    <x v="1"/>
    <n v="1603265"/>
    <x v="3"/>
    <x v="0"/>
  </r>
  <r>
    <x v="2"/>
    <x v="2"/>
    <x v="2"/>
    <x v="0"/>
    <x v="0"/>
    <x v="1"/>
    <x v="15"/>
    <x v="1"/>
    <n v="9860783"/>
    <x v="3"/>
    <x v="0"/>
  </r>
  <r>
    <x v="2"/>
    <x v="2"/>
    <x v="2"/>
    <x v="0"/>
    <x v="0"/>
    <x v="1"/>
    <x v="1"/>
    <x v="1"/>
    <n v="1574414"/>
    <x v="3"/>
    <x v="0"/>
  </r>
  <r>
    <x v="2"/>
    <x v="2"/>
    <x v="2"/>
    <x v="0"/>
    <x v="0"/>
    <x v="1"/>
    <x v="28"/>
    <x v="1"/>
    <n v="1833970"/>
    <x v="3"/>
    <x v="0"/>
  </r>
  <r>
    <x v="2"/>
    <x v="2"/>
    <x v="2"/>
    <x v="0"/>
    <x v="0"/>
    <x v="1"/>
    <x v="22"/>
    <x v="1"/>
    <n v="2256694"/>
    <x v="3"/>
    <x v="0"/>
  </r>
  <r>
    <x v="2"/>
    <x v="2"/>
    <x v="2"/>
    <x v="0"/>
    <x v="0"/>
    <x v="1"/>
    <x v="35"/>
    <x v="2"/>
    <n v="1860652"/>
    <x v="3"/>
    <x v="0"/>
  </r>
  <r>
    <x v="2"/>
    <x v="2"/>
    <x v="2"/>
    <x v="0"/>
    <x v="0"/>
    <x v="1"/>
    <x v="27"/>
    <x v="2"/>
    <n v="1603265"/>
    <x v="3"/>
    <x v="0"/>
  </r>
  <r>
    <x v="2"/>
    <x v="2"/>
    <x v="2"/>
    <x v="0"/>
    <x v="0"/>
    <x v="1"/>
    <x v="15"/>
    <x v="2"/>
    <n v="9860783"/>
    <x v="3"/>
    <x v="0"/>
  </r>
  <r>
    <x v="2"/>
    <x v="2"/>
    <x v="2"/>
    <x v="0"/>
    <x v="0"/>
    <x v="1"/>
    <x v="1"/>
    <x v="2"/>
    <n v="1574414"/>
    <x v="3"/>
    <x v="0"/>
  </r>
  <r>
    <x v="2"/>
    <x v="2"/>
    <x v="2"/>
    <x v="0"/>
    <x v="0"/>
    <x v="1"/>
    <x v="28"/>
    <x v="2"/>
    <n v="1833970"/>
    <x v="3"/>
    <x v="0"/>
  </r>
  <r>
    <x v="2"/>
    <x v="2"/>
    <x v="2"/>
    <x v="0"/>
    <x v="0"/>
    <x v="1"/>
    <x v="22"/>
    <x v="2"/>
    <n v="2256694"/>
    <x v="3"/>
    <x v="0"/>
  </r>
  <r>
    <x v="2"/>
    <x v="2"/>
    <x v="2"/>
    <x v="0"/>
    <x v="0"/>
    <x v="1"/>
    <x v="41"/>
    <x v="2"/>
    <n v="29930"/>
    <x v="3"/>
    <x v="0"/>
  </r>
  <r>
    <x v="2"/>
    <x v="2"/>
    <x v="2"/>
    <x v="0"/>
    <x v="0"/>
    <x v="1"/>
    <x v="42"/>
    <x v="2"/>
    <n v="138270"/>
    <x v="3"/>
    <x v="0"/>
  </r>
  <r>
    <x v="2"/>
    <x v="2"/>
    <x v="2"/>
    <x v="0"/>
    <x v="0"/>
    <x v="1"/>
    <x v="0"/>
    <x v="2"/>
    <n v="31410139"/>
    <x v="3"/>
    <x v="0"/>
  </r>
  <r>
    <x v="2"/>
    <x v="2"/>
    <x v="2"/>
    <x v="0"/>
    <x v="0"/>
    <x v="1"/>
    <x v="4"/>
    <x v="2"/>
    <n v="549671"/>
    <x v="3"/>
    <x v="0"/>
  </r>
  <r>
    <x v="2"/>
    <x v="2"/>
    <x v="2"/>
    <x v="0"/>
    <x v="0"/>
    <x v="1"/>
    <x v="43"/>
    <x v="2"/>
    <n v="7040226"/>
    <x v="3"/>
    <x v="0"/>
  </r>
  <r>
    <x v="2"/>
    <x v="2"/>
    <x v="2"/>
    <x v="0"/>
    <x v="0"/>
    <x v="1"/>
    <x v="2"/>
    <x v="2"/>
    <n v="995744"/>
    <x v="3"/>
    <x v="0"/>
  </r>
  <r>
    <x v="2"/>
    <x v="2"/>
    <x v="2"/>
    <x v="0"/>
    <x v="0"/>
    <x v="1"/>
    <x v="33"/>
    <x v="2"/>
    <n v="2127140"/>
    <x v="3"/>
    <x v="0"/>
  </r>
  <r>
    <x v="2"/>
    <x v="2"/>
    <x v="2"/>
    <x v="0"/>
    <x v="0"/>
    <x v="1"/>
    <x v="5"/>
    <x v="2"/>
    <n v="193837"/>
    <x v="3"/>
    <x v="0"/>
  </r>
  <r>
    <x v="2"/>
    <x v="2"/>
    <x v="2"/>
    <x v="0"/>
    <x v="0"/>
    <x v="1"/>
    <x v="17"/>
    <x v="2"/>
    <n v="2127140"/>
    <x v="3"/>
    <x v="0"/>
  </r>
  <r>
    <x v="2"/>
    <x v="2"/>
    <x v="2"/>
    <x v="0"/>
    <x v="0"/>
    <x v="1"/>
    <x v="44"/>
    <x v="2"/>
    <n v="1150412"/>
    <x v="3"/>
    <x v="0"/>
  </r>
  <r>
    <x v="2"/>
    <x v="2"/>
    <x v="2"/>
    <x v="0"/>
    <x v="0"/>
    <x v="1"/>
    <x v="39"/>
    <x v="2"/>
    <n v="141144"/>
    <x v="3"/>
    <x v="0"/>
  </r>
  <r>
    <x v="2"/>
    <x v="2"/>
    <x v="2"/>
    <x v="0"/>
    <x v="0"/>
    <x v="1"/>
    <x v="6"/>
    <x v="2"/>
    <n v="1342874"/>
    <x v="3"/>
    <x v="0"/>
  </r>
  <r>
    <x v="2"/>
    <x v="2"/>
    <x v="2"/>
    <x v="0"/>
    <x v="0"/>
    <x v="1"/>
    <x v="25"/>
    <x v="2"/>
    <n v="838253"/>
    <x v="3"/>
    <x v="0"/>
  </r>
  <r>
    <x v="2"/>
    <x v="2"/>
    <x v="2"/>
    <x v="0"/>
    <x v="0"/>
    <x v="1"/>
    <x v="3"/>
    <x v="2"/>
    <n v="33537279"/>
    <x v="3"/>
    <x v="0"/>
  </r>
  <r>
    <x v="2"/>
    <x v="2"/>
    <x v="2"/>
    <x v="0"/>
    <x v="0"/>
    <x v="1"/>
    <x v="0"/>
    <x v="3"/>
    <n v="5224115"/>
    <x v="3"/>
    <x v="0"/>
  </r>
  <r>
    <x v="2"/>
    <x v="2"/>
    <x v="2"/>
    <x v="0"/>
    <x v="0"/>
    <x v="1"/>
    <x v="0"/>
    <x v="4"/>
    <n v="27086214"/>
    <x v="3"/>
    <x v="0"/>
  </r>
  <r>
    <x v="2"/>
    <x v="2"/>
    <x v="2"/>
    <x v="0"/>
    <x v="0"/>
    <x v="1"/>
    <x v="4"/>
    <x v="5"/>
    <n v="3973572"/>
    <x v="3"/>
    <x v="0"/>
  </r>
  <r>
    <x v="2"/>
    <x v="2"/>
    <x v="2"/>
    <x v="0"/>
    <x v="0"/>
    <x v="1"/>
    <x v="43"/>
    <x v="5"/>
    <n v="3480028"/>
    <x v="3"/>
    <x v="0"/>
  </r>
  <r>
    <x v="2"/>
    <x v="2"/>
    <x v="2"/>
    <x v="0"/>
    <x v="0"/>
    <x v="1"/>
    <x v="2"/>
    <x v="5"/>
    <n v="316406"/>
    <x v="3"/>
    <x v="0"/>
  </r>
  <r>
    <x v="2"/>
    <x v="2"/>
    <x v="2"/>
    <x v="0"/>
    <x v="0"/>
    <x v="1"/>
    <x v="5"/>
    <x v="5"/>
    <n v="490795"/>
    <x v="3"/>
    <x v="0"/>
  </r>
  <r>
    <x v="2"/>
    <x v="2"/>
    <x v="2"/>
    <x v="0"/>
    <x v="0"/>
    <x v="1"/>
    <x v="17"/>
    <x v="5"/>
    <n v="206266"/>
    <x v="3"/>
    <x v="0"/>
  </r>
  <r>
    <x v="2"/>
    <x v="2"/>
    <x v="2"/>
    <x v="0"/>
    <x v="0"/>
    <x v="1"/>
    <x v="44"/>
    <x v="5"/>
    <n v="708635"/>
    <x v="3"/>
    <x v="0"/>
  </r>
  <r>
    <x v="2"/>
    <x v="2"/>
    <x v="2"/>
    <x v="0"/>
    <x v="0"/>
    <x v="1"/>
    <x v="39"/>
    <x v="5"/>
    <n v="106522"/>
    <x v="3"/>
    <x v="0"/>
  </r>
  <r>
    <x v="2"/>
    <x v="2"/>
    <x v="2"/>
    <x v="0"/>
    <x v="0"/>
    <x v="1"/>
    <x v="6"/>
    <x v="5"/>
    <n v="1125978"/>
    <x v="3"/>
    <x v="0"/>
  </r>
  <r>
    <x v="2"/>
    <x v="2"/>
    <x v="2"/>
    <x v="0"/>
    <x v="0"/>
    <x v="1"/>
    <x v="25"/>
    <x v="5"/>
    <n v="855372"/>
    <x v="3"/>
    <x v="0"/>
  </r>
  <r>
    <x v="2"/>
    <x v="2"/>
    <x v="2"/>
    <x v="0"/>
    <x v="0"/>
    <x v="1"/>
    <x v="3"/>
    <x v="5"/>
    <n v="32310329"/>
    <x v="3"/>
    <x v="0"/>
  </r>
  <r>
    <x v="2"/>
    <x v="2"/>
    <x v="2"/>
    <x v="0"/>
    <x v="0"/>
    <x v="1"/>
    <x v="35"/>
    <x v="5"/>
    <n v="3740849"/>
    <x v="3"/>
    <x v="0"/>
  </r>
  <r>
    <x v="2"/>
    <x v="2"/>
    <x v="2"/>
    <x v="0"/>
    <x v="0"/>
    <x v="1"/>
    <x v="27"/>
    <x v="5"/>
    <n v="755975"/>
    <x v="3"/>
    <x v="0"/>
  </r>
  <r>
    <x v="2"/>
    <x v="2"/>
    <x v="2"/>
    <x v="0"/>
    <x v="0"/>
    <x v="1"/>
    <x v="15"/>
    <x v="5"/>
    <n v="724548"/>
    <x v="3"/>
    <x v="0"/>
  </r>
  <r>
    <x v="2"/>
    <x v="2"/>
    <x v="2"/>
    <x v="0"/>
    <x v="0"/>
    <x v="1"/>
    <x v="1"/>
    <x v="5"/>
    <n v="3937518"/>
    <x v="3"/>
    <x v="0"/>
  </r>
  <r>
    <x v="2"/>
    <x v="2"/>
    <x v="2"/>
    <x v="0"/>
    <x v="0"/>
    <x v="1"/>
    <x v="28"/>
    <x v="5"/>
    <n v="5160066"/>
    <x v="3"/>
    <x v="0"/>
  </r>
  <r>
    <x v="2"/>
    <x v="2"/>
    <x v="2"/>
    <x v="0"/>
    <x v="0"/>
    <x v="1"/>
    <x v="22"/>
    <x v="5"/>
    <n v="6317804"/>
    <x v="3"/>
    <x v="0"/>
  </r>
  <r>
    <x v="2"/>
    <x v="2"/>
    <x v="2"/>
    <x v="0"/>
    <x v="0"/>
    <x v="1"/>
    <x v="41"/>
    <x v="5"/>
    <n v="160305"/>
    <x v="3"/>
    <x v="0"/>
  </r>
  <r>
    <x v="2"/>
    <x v="2"/>
    <x v="2"/>
    <x v="0"/>
    <x v="0"/>
    <x v="1"/>
    <x v="0"/>
    <x v="5"/>
    <n v="32310329"/>
    <x v="3"/>
    <x v="0"/>
  </r>
  <r>
    <x v="2"/>
    <x v="2"/>
    <x v="2"/>
    <x v="0"/>
    <x v="0"/>
    <x v="1"/>
    <x v="42"/>
    <x v="5"/>
    <n v="249690"/>
    <x v="3"/>
    <x v="0"/>
  </r>
  <r>
    <x v="2"/>
    <x v="2"/>
    <x v="2"/>
    <x v="0"/>
    <x v="0"/>
    <x v="1"/>
    <x v="1"/>
    <x v="6"/>
    <n v="0.39984900000000001"/>
    <x v="3"/>
    <x v="0"/>
  </r>
  <r>
    <x v="2"/>
    <x v="2"/>
    <x v="2"/>
    <x v="0"/>
    <x v="0"/>
    <x v="1"/>
    <x v="28"/>
    <x v="6"/>
    <n v="0.35541600000000001"/>
    <x v="3"/>
    <x v="0"/>
  </r>
  <r>
    <x v="2"/>
    <x v="2"/>
    <x v="2"/>
    <x v="0"/>
    <x v="0"/>
    <x v="1"/>
    <x v="22"/>
    <x v="6"/>
    <n v="0.35719600000000001"/>
    <x v="3"/>
    <x v="0"/>
  </r>
  <r>
    <x v="2"/>
    <x v="2"/>
    <x v="2"/>
    <x v="0"/>
    <x v="0"/>
    <x v="1"/>
    <x v="41"/>
    <x v="6"/>
    <n v="0.18670700000000001"/>
    <x v="3"/>
    <x v="0"/>
  </r>
  <r>
    <x v="2"/>
    <x v="2"/>
    <x v="2"/>
    <x v="0"/>
    <x v="0"/>
    <x v="1"/>
    <x v="42"/>
    <x v="6"/>
    <n v="0.55376700000000001"/>
    <x v="3"/>
    <x v="0"/>
  </r>
  <r>
    <x v="2"/>
    <x v="2"/>
    <x v="2"/>
    <x v="0"/>
    <x v="0"/>
    <x v="1"/>
    <x v="4"/>
    <x v="6"/>
    <n v="0.13833200000000001"/>
    <x v="3"/>
    <x v="0"/>
  </r>
  <r>
    <x v="2"/>
    <x v="2"/>
    <x v="2"/>
    <x v="0"/>
    <x v="0"/>
    <x v="1"/>
    <x v="43"/>
    <x v="6"/>
    <n v="2.023037"/>
    <x v="3"/>
    <x v="0"/>
  </r>
  <r>
    <x v="2"/>
    <x v="2"/>
    <x v="2"/>
    <x v="0"/>
    <x v="0"/>
    <x v="1"/>
    <x v="2"/>
    <x v="6"/>
    <n v="3.1470449999999999"/>
    <x v="3"/>
    <x v="0"/>
  </r>
  <r>
    <x v="2"/>
    <x v="2"/>
    <x v="2"/>
    <x v="0"/>
    <x v="0"/>
    <x v="1"/>
    <x v="5"/>
    <x v="6"/>
    <n v="0.39494499999999999"/>
    <x v="3"/>
    <x v="0"/>
  </r>
  <r>
    <x v="2"/>
    <x v="2"/>
    <x v="2"/>
    <x v="0"/>
    <x v="0"/>
    <x v="1"/>
    <x v="17"/>
    <x v="6"/>
    <n v="10.312606000000001"/>
    <x v="3"/>
    <x v="0"/>
  </r>
  <r>
    <x v="2"/>
    <x v="2"/>
    <x v="2"/>
    <x v="0"/>
    <x v="0"/>
    <x v="1"/>
    <x v="44"/>
    <x v="6"/>
    <n v="1.6234200000000001"/>
    <x v="3"/>
    <x v="0"/>
  </r>
  <r>
    <x v="2"/>
    <x v="2"/>
    <x v="2"/>
    <x v="0"/>
    <x v="0"/>
    <x v="1"/>
    <x v="6"/>
    <x v="6"/>
    <n v="1.1926289999999999"/>
    <x v="3"/>
    <x v="0"/>
  </r>
  <r>
    <x v="2"/>
    <x v="2"/>
    <x v="2"/>
    <x v="0"/>
    <x v="0"/>
    <x v="1"/>
    <x v="25"/>
    <x v="6"/>
    <n v="0.97998600000000002"/>
    <x v="3"/>
    <x v="0"/>
  </r>
  <r>
    <x v="2"/>
    <x v="2"/>
    <x v="2"/>
    <x v="0"/>
    <x v="0"/>
    <x v="1"/>
    <x v="35"/>
    <x v="6"/>
    <n v="0.497388"/>
    <x v="3"/>
    <x v="0"/>
  </r>
  <r>
    <x v="2"/>
    <x v="2"/>
    <x v="2"/>
    <x v="0"/>
    <x v="0"/>
    <x v="1"/>
    <x v="27"/>
    <x v="6"/>
    <n v="2.1207910000000001"/>
    <x v="3"/>
    <x v="0"/>
  </r>
  <r>
    <x v="2"/>
    <x v="2"/>
    <x v="2"/>
    <x v="0"/>
    <x v="0"/>
    <x v="2"/>
    <x v="0"/>
    <x v="8"/>
    <n v="65347"/>
    <x v="3"/>
    <x v="0"/>
  </r>
  <r>
    <x v="2"/>
    <x v="2"/>
    <x v="2"/>
    <x v="0"/>
    <x v="0"/>
    <x v="2"/>
    <x v="0"/>
    <x v="2"/>
    <n v="1203778"/>
    <x v="3"/>
    <x v="0"/>
  </r>
  <r>
    <x v="3"/>
    <x v="3"/>
    <x v="3"/>
    <x v="0"/>
    <x v="0"/>
    <x v="0"/>
    <x v="2"/>
    <x v="0"/>
    <n v="162988"/>
    <x v="4"/>
    <x v="0"/>
  </r>
  <r>
    <x v="3"/>
    <x v="3"/>
    <x v="3"/>
    <x v="0"/>
    <x v="0"/>
    <x v="0"/>
    <x v="17"/>
    <x v="0"/>
    <n v="754668"/>
    <x v="4"/>
    <x v="0"/>
  </r>
  <r>
    <x v="3"/>
    <x v="3"/>
    <x v="3"/>
    <x v="0"/>
    <x v="0"/>
    <x v="0"/>
    <x v="15"/>
    <x v="0"/>
    <n v="3124464"/>
    <x v="4"/>
    <x v="0"/>
  </r>
  <r>
    <x v="3"/>
    <x v="3"/>
    <x v="3"/>
    <x v="0"/>
    <x v="0"/>
    <x v="0"/>
    <x v="45"/>
    <x v="0"/>
    <n v="139168"/>
    <x v="4"/>
    <x v="0"/>
  </r>
  <r>
    <x v="3"/>
    <x v="3"/>
    <x v="3"/>
    <x v="0"/>
    <x v="0"/>
    <x v="0"/>
    <x v="27"/>
    <x v="0"/>
    <n v="88150"/>
    <x v="4"/>
    <x v="0"/>
  </r>
  <r>
    <x v="3"/>
    <x v="3"/>
    <x v="3"/>
    <x v="0"/>
    <x v="0"/>
    <x v="0"/>
    <x v="22"/>
    <x v="0"/>
    <n v="1119903"/>
    <x v="4"/>
    <x v="0"/>
  </r>
  <r>
    <x v="3"/>
    <x v="3"/>
    <x v="3"/>
    <x v="0"/>
    <x v="0"/>
    <x v="0"/>
    <x v="35"/>
    <x v="0"/>
    <n v="3837125"/>
    <x v="4"/>
    <x v="0"/>
  </r>
  <r>
    <x v="3"/>
    <x v="3"/>
    <x v="3"/>
    <x v="0"/>
    <x v="0"/>
    <x v="0"/>
    <x v="46"/>
    <x v="0"/>
    <n v="754086"/>
    <x v="4"/>
    <x v="0"/>
  </r>
  <r>
    <x v="3"/>
    <x v="3"/>
    <x v="3"/>
    <x v="0"/>
    <x v="0"/>
    <x v="0"/>
    <x v="6"/>
    <x v="0"/>
    <n v="231036"/>
    <x v="4"/>
    <x v="0"/>
  </r>
  <r>
    <x v="3"/>
    <x v="3"/>
    <x v="3"/>
    <x v="0"/>
    <x v="0"/>
    <x v="0"/>
    <x v="3"/>
    <x v="0"/>
    <n v="11014091"/>
    <x v="4"/>
    <x v="0"/>
  </r>
  <r>
    <x v="3"/>
    <x v="3"/>
    <x v="3"/>
    <x v="0"/>
    <x v="0"/>
    <x v="0"/>
    <x v="0"/>
    <x v="0"/>
    <n v="10259423"/>
    <x v="4"/>
    <x v="0"/>
  </r>
  <r>
    <x v="3"/>
    <x v="3"/>
    <x v="3"/>
    <x v="0"/>
    <x v="0"/>
    <x v="0"/>
    <x v="28"/>
    <x v="0"/>
    <n v="410281"/>
    <x v="4"/>
    <x v="0"/>
  </r>
  <r>
    <x v="3"/>
    <x v="3"/>
    <x v="3"/>
    <x v="0"/>
    <x v="0"/>
    <x v="0"/>
    <x v="1"/>
    <x v="0"/>
    <n v="392222"/>
    <x v="4"/>
    <x v="0"/>
  </r>
  <r>
    <x v="3"/>
    <x v="3"/>
    <x v="3"/>
    <x v="0"/>
    <x v="0"/>
    <x v="0"/>
    <x v="33"/>
    <x v="0"/>
    <n v="754668"/>
    <x v="4"/>
    <x v="0"/>
  </r>
  <r>
    <x v="3"/>
    <x v="3"/>
    <x v="3"/>
    <x v="0"/>
    <x v="0"/>
    <x v="0"/>
    <x v="46"/>
    <x v="1"/>
    <n v="754086"/>
    <x v="4"/>
    <x v="0"/>
  </r>
  <r>
    <x v="3"/>
    <x v="3"/>
    <x v="3"/>
    <x v="0"/>
    <x v="0"/>
    <x v="0"/>
    <x v="6"/>
    <x v="1"/>
    <n v="231036"/>
    <x v="4"/>
    <x v="0"/>
  </r>
  <r>
    <x v="3"/>
    <x v="3"/>
    <x v="3"/>
    <x v="0"/>
    <x v="0"/>
    <x v="0"/>
    <x v="3"/>
    <x v="1"/>
    <n v="11014091"/>
    <x v="4"/>
    <x v="0"/>
  </r>
  <r>
    <x v="3"/>
    <x v="3"/>
    <x v="3"/>
    <x v="0"/>
    <x v="0"/>
    <x v="0"/>
    <x v="0"/>
    <x v="1"/>
    <n v="10259423"/>
    <x v="4"/>
    <x v="0"/>
  </r>
  <r>
    <x v="3"/>
    <x v="3"/>
    <x v="3"/>
    <x v="0"/>
    <x v="0"/>
    <x v="0"/>
    <x v="28"/>
    <x v="1"/>
    <n v="410281"/>
    <x v="4"/>
    <x v="0"/>
  </r>
  <r>
    <x v="3"/>
    <x v="3"/>
    <x v="3"/>
    <x v="0"/>
    <x v="0"/>
    <x v="0"/>
    <x v="1"/>
    <x v="1"/>
    <n v="392222"/>
    <x v="4"/>
    <x v="0"/>
  </r>
  <r>
    <x v="3"/>
    <x v="3"/>
    <x v="3"/>
    <x v="0"/>
    <x v="0"/>
    <x v="0"/>
    <x v="33"/>
    <x v="1"/>
    <n v="754668"/>
    <x v="4"/>
    <x v="0"/>
  </r>
  <r>
    <x v="3"/>
    <x v="3"/>
    <x v="3"/>
    <x v="0"/>
    <x v="0"/>
    <x v="0"/>
    <x v="2"/>
    <x v="1"/>
    <n v="162988"/>
    <x v="4"/>
    <x v="0"/>
  </r>
  <r>
    <x v="3"/>
    <x v="3"/>
    <x v="3"/>
    <x v="0"/>
    <x v="0"/>
    <x v="0"/>
    <x v="17"/>
    <x v="1"/>
    <n v="754668"/>
    <x v="4"/>
    <x v="0"/>
  </r>
  <r>
    <x v="3"/>
    <x v="3"/>
    <x v="3"/>
    <x v="0"/>
    <x v="0"/>
    <x v="0"/>
    <x v="15"/>
    <x v="1"/>
    <n v="3124464"/>
    <x v="4"/>
    <x v="0"/>
  </r>
  <r>
    <x v="3"/>
    <x v="3"/>
    <x v="3"/>
    <x v="0"/>
    <x v="0"/>
    <x v="0"/>
    <x v="45"/>
    <x v="1"/>
    <n v="139168"/>
    <x v="4"/>
    <x v="0"/>
  </r>
  <r>
    <x v="3"/>
    <x v="3"/>
    <x v="3"/>
    <x v="0"/>
    <x v="0"/>
    <x v="0"/>
    <x v="27"/>
    <x v="1"/>
    <n v="88150"/>
    <x v="4"/>
    <x v="0"/>
  </r>
  <r>
    <x v="3"/>
    <x v="3"/>
    <x v="3"/>
    <x v="0"/>
    <x v="0"/>
    <x v="0"/>
    <x v="22"/>
    <x v="1"/>
    <n v="1119903"/>
    <x v="4"/>
    <x v="0"/>
  </r>
  <r>
    <x v="3"/>
    <x v="3"/>
    <x v="3"/>
    <x v="0"/>
    <x v="0"/>
    <x v="0"/>
    <x v="35"/>
    <x v="1"/>
    <n v="3837125"/>
    <x v="4"/>
    <x v="0"/>
  </r>
  <r>
    <x v="3"/>
    <x v="3"/>
    <x v="3"/>
    <x v="0"/>
    <x v="0"/>
    <x v="0"/>
    <x v="17"/>
    <x v="3"/>
    <n v="14035"/>
    <x v="4"/>
    <x v="0"/>
  </r>
  <r>
    <x v="3"/>
    <x v="3"/>
    <x v="3"/>
    <x v="0"/>
    <x v="0"/>
    <x v="0"/>
    <x v="15"/>
    <x v="3"/>
    <n v="495565"/>
    <x v="4"/>
    <x v="0"/>
  </r>
  <r>
    <x v="3"/>
    <x v="3"/>
    <x v="3"/>
    <x v="0"/>
    <x v="0"/>
    <x v="0"/>
    <x v="27"/>
    <x v="3"/>
    <n v="39635"/>
    <x v="4"/>
    <x v="0"/>
  </r>
  <r>
    <x v="3"/>
    <x v="3"/>
    <x v="3"/>
    <x v="0"/>
    <x v="0"/>
    <x v="0"/>
    <x v="22"/>
    <x v="3"/>
    <n v="180155"/>
    <x v="4"/>
    <x v="0"/>
  </r>
  <r>
    <x v="3"/>
    <x v="3"/>
    <x v="3"/>
    <x v="0"/>
    <x v="0"/>
    <x v="0"/>
    <x v="35"/>
    <x v="3"/>
    <n v="181000"/>
    <x v="4"/>
    <x v="0"/>
  </r>
  <r>
    <x v="3"/>
    <x v="3"/>
    <x v="3"/>
    <x v="0"/>
    <x v="0"/>
    <x v="0"/>
    <x v="46"/>
    <x v="3"/>
    <n v="112045"/>
    <x v="4"/>
    <x v="0"/>
  </r>
  <r>
    <x v="3"/>
    <x v="3"/>
    <x v="3"/>
    <x v="0"/>
    <x v="0"/>
    <x v="0"/>
    <x v="6"/>
    <x v="3"/>
    <n v="996"/>
    <x v="4"/>
    <x v="0"/>
  </r>
  <r>
    <x v="3"/>
    <x v="3"/>
    <x v="3"/>
    <x v="0"/>
    <x v="0"/>
    <x v="0"/>
    <x v="3"/>
    <x v="3"/>
    <n v="2331014"/>
    <x v="4"/>
    <x v="0"/>
  </r>
  <r>
    <x v="3"/>
    <x v="3"/>
    <x v="3"/>
    <x v="0"/>
    <x v="0"/>
    <x v="0"/>
    <x v="0"/>
    <x v="3"/>
    <n v="2331014"/>
    <x v="4"/>
    <x v="0"/>
  </r>
  <r>
    <x v="3"/>
    <x v="3"/>
    <x v="3"/>
    <x v="0"/>
    <x v="0"/>
    <x v="0"/>
    <x v="28"/>
    <x v="3"/>
    <n v="1200401"/>
    <x v="4"/>
    <x v="0"/>
  </r>
  <r>
    <x v="3"/>
    <x v="3"/>
    <x v="3"/>
    <x v="0"/>
    <x v="0"/>
    <x v="0"/>
    <x v="1"/>
    <x v="3"/>
    <n v="29585"/>
    <x v="4"/>
    <x v="0"/>
  </r>
  <r>
    <x v="3"/>
    <x v="3"/>
    <x v="3"/>
    <x v="0"/>
    <x v="0"/>
    <x v="0"/>
    <x v="2"/>
    <x v="3"/>
    <n v="77597"/>
    <x v="4"/>
    <x v="0"/>
  </r>
  <r>
    <x v="3"/>
    <x v="3"/>
    <x v="3"/>
    <x v="0"/>
    <x v="0"/>
    <x v="0"/>
    <x v="45"/>
    <x v="4"/>
    <n v="543580"/>
    <x v="4"/>
    <x v="0"/>
  </r>
  <r>
    <x v="3"/>
    <x v="3"/>
    <x v="3"/>
    <x v="0"/>
    <x v="0"/>
    <x v="0"/>
    <x v="3"/>
    <x v="4"/>
    <n v="17855538"/>
    <x v="4"/>
    <x v="0"/>
  </r>
  <r>
    <x v="3"/>
    <x v="3"/>
    <x v="3"/>
    <x v="0"/>
    <x v="0"/>
    <x v="0"/>
    <x v="0"/>
    <x v="4"/>
    <n v="17855538"/>
    <x v="4"/>
    <x v="0"/>
  </r>
  <r>
    <x v="3"/>
    <x v="3"/>
    <x v="3"/>
    <x v="0"/>
    <x v="0"/>
    <x v="0"/>
    <x v="28"/>
    <x v="4"/>
    <n v="2308772"/>
    <x v="4"/>
    <x v="0"/>
  </r>
  <r>
    <x v="3"/>
    <x v="3"/>
    <x v="3"/>
    <x v="0"/>
    <x v="0"/>
    <x v="0"/>
    <x v="1"/>
    <x v="4"/>
    <n v="1505584"/>
    <x v="4"/>
    <x v="0"/>
  </r>
  <r>
    <x v="3"/>
    <x v="3"/>
    <x v="3"/>
    <x v="0"/>
    <x v="0"/>
    <x v="0"/>
    <x v="2"/>
    <x v="4"/>
    <n v="293907"/>
    <x v="4"/>
    <x v="0"/>
  </r>
  <r>
    <x v="3"/>
    <x v="3"/>
    <x v="3"/>
    <x v="0"/>
    <x v="0"/>
    <x v="0"/>
    <x v="17"/>
    <x v="4"/>
    <n v="89896"/>
    <x v="4"/>
    <x v="0"/>
  </r>
  <r>
    <x v="3"/>
    <x v="3"/>
    <x v="3"/>
    <x v="0"/>
    <x v="0"/>
    <x v="0"/>
    <x v="27"/>
    <x v="4"/>
    <n v="42085"/>
    <x v="4"/>
    <x v="0"/>
  </r>
  <r>
    <x v="3"/>
    <x v="3"/>
    <x v="3"/>
    <x v="0"/>
    <x v="0"/>
    <x v="0"/>
    <x v="22"/>
    <x v="4"/>
    <n v="2702541"/>
    <x v="4"/>
    <x v="0"/>
  </r>
  <r>
    <x v="3"/>
    <x v="3"/>
    <x v="3"/>
    <x v="0"/>
    <x v="0"/>
    <x v="0"/>
    <x v="35"/>
    <x v="4"/>
    <n v="6921154"/>
    <x v="4"/>
    <x v="0"/>
  </r>
  <r>
    <x v="3"/>
    <x v="3"/>
    <x v="3"/>
    <x v="0"/>
    <x v="0"/>
    <x v="0"/>
    <x v="46"/>
    <x v="4"/>
    <n v="2854775"/>
    <x v="4"/>
    <x v="0"/>
  </r>
  <r>
    <x v="3"/>
    <x v="3"/>
    <x v="3"/>
    <x v="0"/>
    <x v="0"/>
    <x v="0"/>
    <x v="6"/>
    <x v="4"/>
    <n v="593244"/>
    <x v="4"/>
    <x v="0"/>
  </r>
  <r>
    <x v="3"/>
    <x v="3"/>
    <x v="3"/>
    <x v="0"/>
    <x v="0"/>
    <x v="0"/>
    <x v="27"/>
    <x v="5"/>
    <n v="81720"/>
    <x v="4"/>
    <x v="0"/>
  </r>
  <r>
    <x v="3"/>
    <x v="3"/>
    <x v="3"/>
    <x v="0"/>
    <x v="0"/>
    <x v="0"/>
    <x v="22"/>
    <x v="5"/>
    <n v="2882696"/>
    <x v="4"/>
    <x v="0"/>
  </r>
  <r>
    <x v="3"/>
    <x v="3"/>
    <x v="3"/>
    <x v="0"/>
    <x v="0"/>
    <x v="0"/>
    <x v="35"/>
    <x v="5"/>
    <n v="7102154"/>
    <x v="4"/>
    <x v="0"/>
  </r>
  <r>
    <x v="3"/>
    <x v="3"/>
    <x v="3"/>
    <x v="0"/>
    <x v="0"/>
    <x v="0"/>
    <x v="46"/>
    <x v="5"/>
    <n v="2966820"/>
    <x v="4"/>
    <x v="0"/>
  </r>
  <r>
    <x v="3"/>
    <x v="3"/>
    <x v="3"/>
    <x v="0"/>
    <x v="0"/>
    <x v="0"/>
    <x v="6"/>
    <x v="5"/>
    <n v="594240"/>
    <x v="4"/>
    <x v="0"/>
  </r>
  <r>
    <x v="3"/>
    <x v="3"/>
    <x v="3"/>
    <x v="0"/>
    <x v="0"/>
    <x v="0"/>
    <x v="15"/>
    <x v="5"/>
    <n v="495565"/>
    <x v="4"/>
    <x v="0"/>
  </r>
  <r>
    <x v="3"/>
    <x v="3"/>
    <x v="3"/>
    <x v="0"/>
    <x v="0"/>
    <x v="0"/>
    <x v="45"/>
    <x v="5"/>
    <n v="543580"/>
    <x v="4"/>
    <x v="0"/>
  </r>
  <r>
    <x v="3"/>
    <x v="3"/>
    <x v="3"/>
    <x v="0"/>
    <x v="0"/>
    <x v="0"/>
    <x v="3"/>
    <x v="5"/>
    <n v="20186552"/>
    <x v="4"/>
    <x v="0"/>
  </r>
  <r>
    <x v="3"/>
    <x v="3"/>
    <x v="3"/>
    <x v="0"/>
    <x v="0"/>
    <x v="0"/>
    <x v="0"/>
    <x v="5"/>
    <n v="20186552"/>
    <x v="4"/>
    <x v="0"/>
  </r>
  <r>
    <x v="3"/>
    <x v="3"/>
    <x v="3"/>
    <x v="0"/>
    <x v="0"/>
    <x v="0"/>
    <x v="28"/>
    <x v="5"/>
    <n v="3509173"/>
    <x v="4"/>
    <x v="0"/>
  </r>
  <r>
    <x v="3"/>
    <x v="3"/>
    <x v="3"/>
    <x v="0"/>
    <x v="0"/>
    <x v="0"/>
    <x v="1"/>
    <x v="5"/>
    <n v="1535169"/>
    <x v="4"/>
    <x v="0"/>
  </r>
  <r>
    <x v="3"/>
    <x v="3"/>
    <x v="3"/>
    <x v="0"/>
    <x v="0"/>
    <x v="0"/>
    <x v="2"/>
    <x v="5"/>
    <n v="371504"/>
    <x v="4"/>
    <x v="0"/>
  </r>
  <r>
    <x v="3"/>
    <x v="3"/>
    <x v="3"/>
    <x v="0"/>
    <x v="0"/>
    <x v="0"/>
    <x v="17"/>
    <x v="5"/>
    <n v="103931"/>
    <x v="4"/>
    <x v="0"/>
  </r>
  <r>
    <x v="3"/>
    <x v="3"/>
    <x v="3"/>
    <x v="0"/>
    <x v="0"/>
    <x v="0"/>
    <x v="28"/>
    <x v="6"/>
    <n v="0.11691699999999999"/>
    <x v="4"/>
    <x v="0"/>
  </r>
  <r>
    <x v="3"/>
    <x v="3"/>
    <x v="3"/>
    <x v="0"/>
    <x v="0"/>
    <x v="0"/>
    <x v="1"/>
    <x v="6"/>
    <n v="0.25549100000000002"/>
    <x v="4"/>
    <x v="0"/>
  </r>
  <r>
    <x v="3"/>
    <x v="3"/>
    <x v="3"/>
    <x v="0"/>
    <x v="0"/>
    <x v="0"/>
    <x v="2"/>
    <x v="6"/>
    <n v="0.43872499999999998"/>
    <x v="4"/>
    <x v="0"/>
  </r>
  <r>
    <x v="3"/>
    <x v="3"/>
    <x v="3"/>
    <x v="0"/>
    <x v="0"/>
    <x v="0"/>
    <x v="17"/>
    <x v="6"/>
    <n v="7.2612410000000001"/>
    <x v="4"/>
    <x v="0"/>
  </r>
  <r>
    <x v="3"/>
    <x v="3"/>
    <x v="3"/>
    <x v="0"/>
    <x v="0"/>
    <x v="0"/>
    <x v="27"/>
    <x v="6"/>
    <n v="1.0786830000000001"/>
    <x v="4"/>
    <x v="0"/>
  </r>
  <r>
    <x v="3"/>
    <x v="3"/>
    <x v="3"/>
    <x v="0"/>
    <x v="0"/>
    <x v="0"/>
    <x v="22"/>
    <x v="6"/>
    <n v="0.388492"/>
    <x v="4"/>
    <x v="0"/>
  </r>
  <r>
    <x v="3"/>
    <x v="3"/>
    <x v="3"/>
    <x v="0"/>
    <x v="0"/>
    <x v="0"/>
    <x v="35"/>
    <x v="6"/>
    <n v="0.54027599999999998"/>
    <x v="4"/>
    <x v="0"/>
  </r>
  <r>
    <x v="3"/>
    <x v="3"/>
    <x v="3"/>
    <x v="0"/>
    <x v="0"/>
    <x v="0"/>
    <x v="46"/>
    <x v="6"/>
    <n v="0.25417299999999998"/>
    <x v="4"/>
    <x v="0"/>
  </r>
  <r>
    <x v="3"/>
    <x v="3"/>
    <x v="3"/>
    <x v="0"/>
    <x v="0"/>
    <x v="0"/>
    <x v="6"/>
    <x v="6"/>
    <n v="0.38879200000000003"/>
    <x v="4"/>
    <x v="0"/>
  </r>
  <r>
    <x v="3"/>
    <x v="3"/>
    <x v="3"/>
    <x v="0"/>
    <x v="0"/>
    <x v="0"/>
    <x v="45"/>
    <x v="6"/>
    <n v="0.256021"/>
    <x v="4"/>
    <x v="0"/>
  </r>
  <r>
    <x v="3"/>
    <x v="3"/>
    <x v="3"/>
    <x v="0"/>
    <x v="0"/>
    <x v="3"/>
    <x v="15"/>
    <x v="0"/>
    <n v="3124464"/>
    <x v="4"/>
    <x v="0"/>
  </r>
  <r>
    <x v="3"/>
    <x v="3"/>
    <x v="3"/>
    <x v="0"/>
    <x v="0"/>
    <x v="3"/>
    <x v="2"/>
    <x v="0"/>
    <n v="162988"/>
    <x v="4"/>
    <x v="0"/>
  </r>
  <r>
    <x v="3"/>
    <x v="3"/>
    <x v="3"/>
    <x v="0"/>
    <x v="0"/>
    <x v="3"/>
    <x v="45"/>
    <x v="0"/>
    <n v="139168"/>
    <x v="4"/>
    <x v="0"/>
  </r>
  <r>
    <x v="3"/>
    <x v="3"/>
    <x v="3"/>
    <x v="0"/>
    <x v="0"/>
    <x v="3"/>
    <x v="6"/>
    <x v="0"/>
    <n v="231036"/>
    <x v="4"/>
    <x v="0"/>
  </r>
  <r>
    <x v="3"/>
    <x v="3"/>
    <x v="3"/>
    <x v="0"/>
    <x v="0"/>
    <x v="3"/>
    <x v="22"/>
    <x v="0"/>
    <n v="1119903"/>
    <x v="4"/>
    <x v="0"/>
  </r>
  <r>
    <x v="3"/>
    <x v="3"/>
    <x v="3"/>
    <x v="0"/>
    <x v="0"/>
    <x v="3"/>
    <x v="27"/>
    <x v="0"/>
    <n v="88150"/>
    <x v="4"/>
    <x v="0"/>
  </r>
  <r>
    <x v="3"/>
    <x v="3"/>
    <x v="3"/>
    <x v="0"/>
    <x v="0"/>
    <x v="3"/>
    <x v="33"/>
    <x v="0"/>
    <n v="754668"/>
    <x v="4"/>
    <x v="0"/>
  </r>
  <r>
    <x v="3"/>
    <x v="3"/>
    <x v="3"/>
    <x v="0"/>
    <x v="0"/>
    <x v="3"/>
    <x v="28"/>
    <x v="0"/>
    <n v="410281"/>
    <x v="4"/>
    <x v="0"/>
  </r>
  <r>
    <x v="3"/>
    <x v="3"/>
    <x v="3"/>
    <x v="0"/>
    <x v="0"/>
    <x v="3"/>
    <x v="1"/>
    <x v="0"/>
    <n v="392222"/>
    <x v="4"/>
    <x v="0"/>
  </r>
  <r>
    <x v="3"/>
    <x v="3"/>
    <x v="3"/>
    <x v="0"/>
    <x v="0"/>
    <x v="3"/>
    <x v="3"/>
    <x v="0"/>
    <n v="11014091"/>
    <x v="4"/>
    <x v="0"/>
  </r>
  <r>
    <x v="3"/>
    <x v="3"/>
    <x v="3"/>
    <x v="0"/>
    <x v="0"/>
    <x v="3"/>
    <x v="35"/>
    <x v="0"/>
    <n v="3837125"/>
    <x v="4"/>
    <x v="0"/>
  </r>
  <r>
    <x v="3"/>
    <x v="3"/>
    <x v="3"/>
    <x v="0"/>
    <x v="0"/>
    <x v="3"/>
    <x v="46"/>
    <x v="0"/>
    <n v="754086"/>
    <x v="4"/>
    <x v="0"/>
  </r>
  <r>
    <x v="3"/>
    <x v="3"/>
    <x v="3"/>
    <x v="0"/>
    <x v="0"/>
    <x v="3"/>
    <x v="17"/>
    <x v="1"/>
    <n v="754668"/>
    <x v="4"/>
    <x v="0"/>
  </r>
  <r>
    <x v="3"/>
    <x v="3"/>
    <x v="3"/>
    <x v="0"/>
    <x v="0"/>
    <x v="3"/>
    <x v="28"/>
    <x v="1"/>
    <n v="410281"/>
    <x v="4"/>
    <x v="0"/>
  </r>
  <r>
    <x v="3"/>
    <x v="3"/>
    <x v="3"/>
    <x v="0"/>
    <x v="0"/>
    <x v="3"/>
    <x v="1"/>
    <x v="1"/>
    <n v="392222"/>
    <x v="4"/>
    <x v="0"/>
  </r>
  <r>
    <x v="3"/>
    <x v="3"/>
    <x v="3"/>
    <x v="0"/>
    <x v="0"/>
    <x v="3"/>
    <x v="3"/>
    <x v="1"/>
    <n v="11014091"/>
    <x v="4"/>
    <x v="0"/>
  </r>
  <r>
    <x v="3"/>
    <x v="3"/>
    <x v="3"/>
    <x v="0"/>
    <x v="0"/>
    <x v="3"/>
    <x v="35"/>
    <x v="1"/>
    <n v="3837125"/>
    <x v="4"/>
    <x v="0"/>
  </r>
  <r>
    <x v="3"/>
    <x v="3"/>
    <x v="3"/>
    <x v="0"/>
    <x v="0"/>
    <x v="3"/>
    <x v="46"/>
    <x v="1"/>
    <n v="754086"/>
    <x v="4"/>
    <x v="0"/>
  </r>
  <r>
    <x v="3"/>
    <x v="3"/>
    <x v="3"/>
    <x v="0"/>
    <x v="0"/>
    <x v="3"/>
    <x v="15"/>
    <x v="1"/>
    <n v="3124464"/>
    <x v="4"/>
    <x v="0"/>
  </r>
  <r>
    <x v="3"/>
    <x v="3"/>
    <x v="3"/>
    <x v="0"/>
    <x v="0"/>
    <x v="3"/>
    <x v="2"/>
    <x v="1"/>
    <n v="162988"/>
    <x v="4"/>
    <x v="0"/>
  </r>
  <r>
    <x v="3"/>
    <x v="3"/>
    <x v="3"/>
    <x v="0"/>
    <x v="0"/>
    <x v="3"/>
    <x v="45"/>
    <x v="1"/>
    <n v="139168"/>
    <x v="4"/>
    <x v="0"/>
  </r>
  <r>
    <x v="3"/>
    <x v="3"/>
    <x v="3"/>
    <x v="0"/>
    <x v="0"/>
    <x v="3"/>
    <x v="6"/>
    <x v="1"/>
    <n v="231036"/>
    <x v="4"/>
    <x v="0"/>
  </r>
  <r>
    <x v="3"/>
    <x v="3"/>
    <x v="3"/>
    <x v="0"/>
    <x v="0"/>
    <x v="3"/>
    <x v="22"/>
    <x v="1"/>
    <n v="1119903"/>
    <x v="4"/>
    <x v="0"/>
  </r>
  <r>
    <x v="3"/>
    <x v="3"/>
    <x v="3"/>
    <x v="0"/>
    <x v="0"/>
    <x v="3"/>
    <x v="0"/>
    <x v="1"/>
    <n v="10259423"/>
    <x v="4"/>
    <x v="0"/>
  </r>
  <r>
    <x v="3"/>
    <x v="3"/>
    <x v="3"/>
    <x v="0"/>
    <x v="0"/>
    <x v="3"/>
    <x v="27"/>
    <x v="1"/>
    <n v="88150"/>
    <x v="4"/>
    <x v="0"/>
  </r>
  <r>
    <x v="3"/>
    <x v="3"/>
    <x v="3"/>
    <x v="0"/>
    <x v="0"/>
    <x v="3"/>
    <x v="33"/>
    <x v="1"/>
    <n v="754668"/>
    <x v="4"/>
    <x v="0"/>
  </r>
  <r>
    <x v="3"/>
    <x v="3"/>
    <x v="3"/>
    <x v="0"/>
    <x v="0"/>
    <x v="3"/>
    <x v="45"/>
    <x v="2"/>
    <n v="139168"/>
    <x v="4"/>
    <x v="0"/>
  </r>
  <r>
    <x v="3"/>
    <x v="3"/>
    <x v="3"/>
    <x v="0"/>
    <x v="0"/>
    <x v="3"/>
    <x v="6"/>
    <x v="2"/>
    <n v="231036"/>
    <x v="4"/>
    <x v="0"/>
  </r>
  <r>
    <x v="3"/>
    <x v="3"/>
    <x v="3"/>
    <x v="0"/>
    <x v="0"/>
    <x v="3"/>
    <x v="22"/>
    <x v="2"/>
    <n v="1119903"/>
    <x v="4"/>
    <x v="0"/>
  </r>
  <r>
    <x v="3"/>
    <x v="3"/>
    <x v="3"/>
    <x v="0"/>
    <x v="0"/>
    <x v="3"/>
    <x v="0"/>
    <x v="2"/>
    <n v="10259423"/>
    <x v="4"/>
    <x v="0"/>
  </r>
  <r>
    <x v="3"/>
    <x v="3"/>
    <x v="3"/>
    <x v="0"/>
    <x v="0"/>
    <x v="3"/>
    <x v="27"/>
    <x v="2"/>
    <n v="88150"/>
    <x v="4"/>
    <x v="0"/>
  </r>
  <r>
    <x v="3"/>
    <x v="3"/>
    <x v="3"/>
    <x v="0"/>
    <x v="0"/>
    <x v="3"/>
    <x v="33"/>
    <x v="2"/>
    <n v="754668"/>
    <x v="4"/>
    <x v="0"/>
  </r>
  <r>
    <x v="3"/>
    <x v="3"/>
    <x v="3"/>
    <x v="0"/>
    <x v="0"/>
    <x v="3"/>
    <x v="17"/>
    <x v="2"/>
    <n v="754668"/>
    <x v="4"/>
    <x v="0"/>
  </r>
  <r>
    <x v="3"/>
    <x v="3"/>
    <x v="3"/>
    <x v="0"/>
    <x v="0"/>
    <x v="3"/>
    <x v="28"/>
    <x v="2"/>
    <n v="410281"/>
    <x v="4"/>
    <x v="0"/>
  </r>
  <r>
    <x v="3"/>
    <x v="3"/>
    <x v="3"/>
    <x v="0"/>
    <x v="0"/>
    <x v="3"/>
    <x v="1"/>
    <x v="2"/>
    <n v="392222"/>
    <x v="4"/>
    <x v="0"/>
  </r>
  <r>
    <x v="3"/>
    <x v="3"/>
    <x v="3"/>
    <x v="0"/>
    <x v="0"/>
    <x v="3"/>
    <x v="3"/>
    <x v="2"/>
    <n v="11014091"/>
    <x v="4"/>
    <x v="0"/>
  </r>
  <r>
    <x v="3"/>
    <x v="3"/>
    <x v="3"/>
    <x v="0"/>
    <x v="0"/>
    <x v="3"/>
    <x v="35"/>
    <x v="2"/>
    <n v="3837125"/>
    <x v="4"/>
    <x v="0"/>
  </r>
  <r>
    <x v="3"/>
    <x v="3"/>
    <x v="3"/>
    <x v="0"/>
    <x v="0"/>
    <x v="3"/>
    <x v="46"/>
    <x v="2"/>
    <n v="754086"/>
    <x v="4"/>
    <x v="0"/>
  </r>
  <r>
    <x v="3"/>
    <x v="3"/>
    <x v="3"/>
    <x v="0"/>
    <x v="0"/>
    <x v="3"/>
    <x v="15"/>
    <x v="2"/>
    <n v="3124464"/>
    <x v="4"/>
    <x v="0"/>
  </r>
  <r>
    <x v="3"/>
    <x v="3"/>
    <x v="3"/>
    <x v="0"/>
    <x v="0"/>
    <x v="3"/>
    <x v="2"/>
    <x v="2"/>
    <n v="162988"/>
    <x v="4"/>
    <x v="0"/>
  </r>
  <r>
    <x v="3"/>
    <x v="3"/>
    <x v="3"/>
    <x v="0"/>
    <x v="0"/>
    <x v="3"/>
    <x v="0"/>
    <x v="3"/>
    <n v="2331014"/>
    <x v="4"/>
    <x v="0"/>
  </r>
  <r>
    <x v="3"/>
    <x v="3"/>
    <x v="3"/>
    <x v="0"/>
    <x v="0"/>
    <x v="3"/>
    <x v="0"/>
    <x v="4"/>
    <n v="17855538"/>
    <x v="4"/>
    <x v="0"/>
  </r>
  <r>
    <x v="3"/>
    <x v="3"/>
    <x v="3"/>
    <x v="0"/>
    <x v="0"/>
    <x v="3"/>
    <x v="1"/>
    <x v="5"/>
    <n v="1535169"/>
    <x v="4"/>
    <x v="0"/>
  </r>
  <r>
    <x v="3"/>
    <x v="3"/>
    <x v="3"/>
    <x v="0"/>
    <x v="0"/>
    <x v="3"/>
    <x v="3"/>
    <x v="5"/>
    <n v="20186552"/>
    <x v="4"/>
    <x v="0"/>
  </r>
  <r>
    <x v="3"/>
    <x v="3"/>
    <x v="3"/>
    <x v="0"/>
    <x v="0"/>
    <x v="3"/>
    <x v="35"/>
    <x v="5"/>
    <n v="7102154"/>
    <x v="4"/>
    <x v="0"/>
  </r>
  <r>
    <x v="3"/>
    <x v="3"/>
    <x v="3"/>
    <x v="0"/>
    <x v="0"/>
    <x v="3"/>
    <x v="46"/>
    <x v="5"/>
    <n v="2966820"/>
    <x v="4"/>
    <x v="0"/>
  </r>
  <r>
    <x v="3"/>
    <x v="3"/>
    <x v="3"/>
    <x v="0"/>
    <x v="0"/>
    <x v="3"/>
    <x v="15"/>
    <x v="5"/>
    <n v="495565"/>
    <x v="4"/>
    <x v="0"/>
  </r>
  <r>
    <x v="3"/>
    <x v="3"/>
    <x v="3"/>
    <x v="0"/>
    <x v="0"/>
    <x v="3"/>
    <x v="2"/>
    <x v="5"/>
    <n v="371504"/>
    <x v="4"/>
    <x v="0"/>
  </r>
  <r>
    <x v="3"/>
    <x v="3"/>
    <x v="3"/>
    <x v="0"/>
    <x v="0"/>
    <x v="3"/>
    <x v="45"/>
    <x v="5"/>
    <n v="543580"/>
    <x v="4"/>
    <x v="0"/>
  </r>
  <r>
    <x v="3"/>
    <x v="3"/>
    <x v="3"/>
    <x v="0"/>
    <x v="0"/>
    <x v="3"/>
    <x v="6"/>
    <x v="5"/>
    <n v="594240"/>
    <x v="4"/>
    <x v="0"/>
  </r>
  <r>
    <x v="3"/>
    <x v="3"/>
    <x v="3"/>
    <x v="0"/>
    <x v="0"/>
    <x v="3"/>
    <x v="0"/>
    <x v="5"/>
    <n v="20186552"/>
    <x v="4"/>
    <x v="0"/>
  </r>
  <r>
    <x v="3"/>
    <x v="3"/>
    <x v="3"/>
    <x v="0"/>
    <x v="0"/>
    <x v="3"/>
    <x v="22"/>
    <x v="5"/>
    <n v="2882696"/>
    <x v="4"/>
    <x v="0"/>
  </r>
  <r>
    <x v="3"/>
    <x v="3"/>
    <x v="3"/>
    <x v="0"/>
    <x v="0"/>
    <x v="3"/>
    <x v="27"/>
    <x v="5"/>
    <n v="81720"/>
    <x v="4"/>
    <x v="0"/>
  </r>
  <r>
    <x v="3"/>
    <x v="3"/>
    <x v="3"/>
    <x v="0"/>
    <x v="0"/>
    <x v="3"/>
    <x v="17"/>
    <x v="5"/>
    <n v="103931"/>
    <x v="4"/>
    <x v="0"/>
  </r>
  <r>
    <x v="3"/>
    <x v="3"/>
    <x v="3"/>
    <x v="0"/>
    <x v="0"/>
    <x v="3"/>
    <x v="28"/>
    <x v="5"/>
    <n v="3509173"/>
    <x v="4"/>
    <x v="0"/>
  </r>
  <r>
    <x v="3"/>
    <x v="3"/>
    <x v="3"/>
    <x v="0"/>
    <x v="0"/>
    <x v="3"/>
    <x v="6"/>
    <x v="6"/>
    <n v="0.38879200000000003"/>
    <x v="4"/>
    <x v="0"/>
  </r>
  <r>
    <x v="3"/>
    <x v="3"/>
    <x v="3"/>
    <x v="0"/>
    <x v="0"/>
    <x v="3"/>
    <x v="22"/>
    <x v="6"/>
    <n v="0.388492"/>
    <x v="4"/>
    <x v="0"/>
  </r>
  <r>
    <x v="3"/>
    <x v="3"/>
    <x v="3"/>
    <x v="0"/>
    <x v="0"/>
    <x v="3"/>
    <x v="27"/>
    <x v="6"/>
    <n v="1.0786830000000001"/>
    <x v="4"/>
    <x v="0"/>
  </r>
  <r>
    <x v="3"/>
    <x v="3"/>
    <x v="3"/>
    <x v="0"/>
    <x v="0"/>
    <x v="3"/>
    <x v="17"/>
    <x v="6"/>
    <n v="7.2612410000000001"/>
    <x v="4"/>
    <x v="0"/>
  </r>
  <r>
    <x v="3"/>
    <x v="3"/>
    <x v="3"/>
    <x v="0"/>
    <x v="0"/>
    <x v="3"/>
    <x v="28"/>
    <x v="6"/>
    <n v="0.11691699999999999"/>
    <x v="4"/>
    <x v="0"/>
  </r>
  <r>
    <x v="3"/>
    <x v="3"/>
    <x v="3"/>
    <x v="0"/>
    <x v="0"/>
    <x v="3"/>
    <x v="1"/>
    <x v="6"/>
    <n v="0.25549100000000002"/>
    <x v="4"/>
    <x v="0"/>
  </r>
  <r>
    <x v="3"/>
    <x v="3"/>
    <x v="3"/>
    <x v="0"/>
    <x v="0"/>
    <x v="3"/>
    <x v="35"/>
    <x v="6"/>
    <n v="0.54027599999999998"/>
    <x v="4"/>
    <x v="0"/>
  </r>
  <r>
    <x v="3"/>
    <x v="3"/>
    <x v="3"/>
    <x v="0"/>
    <x v="0"/>
    <x v="3"/>
    <x v="46"/>
    <x v="6"/>
    <n v="0.25417299999999998"/>
    <x v="4"/>
    <x v="0"/>
  </r>
  <r>
    <x v="3"/>
    <x v="3"/>
    <x v="3"/>
    <x v="0"/>
    <x v="0"/>
    <x v="3"/>
    <x v="2"/>
    <x v="6"/>
    <n v="0.43872499999999998"/>
    <x v="4"/>
    <x v="0"/>
  </r>
  <r>
    <x v="3"/>
    <x v="3"/>
    <x v="3"/>
    <x v="0"/>
    <x v="0"/>
    <x v="3"/>
    <x v="45"/>
    <x v="6"/>
    <n v="0.256021"/>
    <x v="4"/>
    <x v="0"/>
  </r>
  <r>
    <x v="3"/>
    <x v="3"/>
    <x v="3"/>
    <x v="0"/>
    <x v="0"/>
    <x v="1"/>
    <x v="15"/>
    <x v="0"/>
    <n v="3124464"/>
    <x v="4"/>
    <x v="0"/>
  </r>
  <r>
    <x v="3"/>
    <x v="3"/>
    <x v="3"/>
    <x v="0"/>
    <x v="0"/>
    <x v="1"/>
    <x v="45"/>
    <x v="0"/>
    <n v="139168"/>
    <x v="4"/>
    <x v="0"/>
  </r>
  <r>
    <x v="3"/>
    <x v="3"/>
    <x v="3"/>
    <x v="0"/>
    <x v="0"/>
    <x v="1"/>
    <x v="28"/>
    <x v="0"/>
    <n v="410281"/>
    <x v="4"/>
    <x v="0"/>
  </r>
  <r>
    <x v="3"/>
    <x v="3"/>
    <x v="3"/>
    <x v="0"/>
    <x v="0"/>
    <x v="1"/>
    <x v="2"/>
    <x v="0"/>
    <n v="162988"/>
    <x v="4"/>
    <x v="0"/>
  </r>
  <r>
    <x v="3"/>
    <x v="3"/>
    <x v="3"/>
    <x v="0"/>
    <x v="0"/>
    <x v="1"/>
    <x v="33"/>
    <x v="0"/>
    <n v="754668"/>
    <x v="4"/>
    <x v="0"/>
  </r>
  <r>
    <x v="3"/>
    <x v="3"/>
    <x v="3"/>
    <x v="0"/>
    <x v="0"/>
    <x v="1"/>
    <x v="46"/>
    <x v="0"/>
    <n v="754086"/>
    <x v="4"/>
    <x v="0"/>
  </r>
  <r>
    <x v="3"/>
    <x v="3"/>
    <x v="3"/>
    <x v="0"/>
    <x v="0"/>
    <x v="1"/>
    <x v="27"/>
    <x v="0"/>
    <n v="88150"/>
    <x v="4"/>
    <x v="0"/>
  </r>
  <r>
    <x v="3"/>
    <x v="3"/>
    <x v="3"/>
    <x v="0"/>
    <x v="0"/>
    <x v="1"/>
    <x v="3"/>
    <x v="0"/>
    <n v="11014091"/>
    <x v="4"/>
    <x v="0"/>
  </r>
  <r>
    <x v="3"/>
    <x v="3"/>
    <x v="3"/>
    <x v="0"/>
    <x v="0"/>
    <x v="1"/>
    <x v="22"/>
    <x v="0"/>
    <n v="1119903"/>
    <x v="4"/>
    <x v="0"/>
  </r>
  <r>
    <x v="3"/>
    <x v="3"/>
    <x v="3"/>
    <x v="0"/>
    <x v="0"/>
    <x v="1"/>
    <x v="1"/>
    <x v="0"/>
    <n v="392222"/>
    <x v="4"/>
    <x v="0"/>
  </r>
  <r>
    <x v="3"/>
    <x v="3"/>
    <x v="3"/>
    <x v="0"/>
    <x v="0"/>
    <x v="1"/>
    <x v="35"/>
    <x v="0"/>
    <n v="3837125"/>
    <x v="4"/>
    <x v="0"/>
  </r>
  <r>
    <x v="3"/>
    <x v="3"/>
    <x v="3"/>
    <x v="0"/>
    <x v="0"/>
    <x v="1"/>
    <x v="6"/>
    <x v="0"/>
    <n v="231036"/>
    <x v="4"/>
    <x v="0"/>
  </r>
  <r>
    <x v="3"/>
    <x v="3"/>
    <x v="3"/>
    <x v="0"/>
    <x v="0"/>
    <x v="1"/>
    <x v="22"/>
    <x v="1"/>
    <n v="1119903"/>
    <x v="4"/>
    <x v="0"/>
  </r>
  <r>
    <x v="3"/>
    <x v="3"/>
    <x v="3"/>
    <x v="0"/>
    <x v="0"/>
    <x v="1"/>
    <x v="1"/>
    <x v="1"/>
    <n v="392222"/>
    <x v="4"/>
    <x v="0"/>
  </r>
  <r>
    <x v="3"/>
    <x v="3"/>
    <x v="3"/>
    <x v="0"/>
    <x v="0"/>
    <x v="1"/>
    <x v="35"/>
    <x v="1"/>
    <n v="3837125"/>
    <x v="4"/>
    <x v="0"/>
  </r>
  <r>
    <x v="3"/>
    <x v="3"/>
    <x v="3"/>
    <x v="0"/>
    <x v="0"/>
    <x v="1"/>
    <x v="6"/>
    <x v="1"/>
    <n v="231036"/>
    <x v="4"/>
    <x v="0"/>
  </r>
  <r>
    <x v="3"/>
    <x v="3"/>
    <x v="3"/>
    <x v="0"/>
    <x v="0"/>
    <x v="1"/>
    <x v="17"/>
    <x v="1"/>
    <n v="754668"/>
    <x v="4"/>
    <x v="0"/>
  </r>
  <r>
    <x v="3"/>
    <x v="3"/>
    <x v="3"/>
    <x v="0"/>
    <x v="0"/>
    <x v="1"/>
    <x v="15"/>
    <x v="1"/>
    <n v="3124464"/>
    <x v="4"/>
    <x v="0"/>
  </r>
  <r>
    <x v="3"/>
    <x v="3"/>
    <x v="3"/>
    <x v="0"/>
    <x v="0"/>
    <x v="1"/>
    <x v="45"/>
    <x v="1"/>
    <n v="139168"/>
    <x v="4"/>
    <x v="0"/>
  </r>
  <r>
    <x v="3"/>
    <x v="3"/>
    <x v="3"/>
    <x v="0"/>
    <x v="0"/>
    <x v="1"/>
    <x v="28"/>
    <x v="1"/>
    <n v="410281"/>
    <x v="4"/>
    <x v="0"/>
  </r>
  <r>
    <x v="3"/>
    <x v="3"/>
    <x v="3"/>
    <x v="0"/>
    <x v="0"/>
    <x v="1"/>
    <x v="0"/>
    <x v="1"/>
    <n v="10259423"/>
    <x v="4"/>
    <x v="0"/>
  </r>
  <r>
    <x v="3"/>
    <x v="3"/>
    <x v="3"/>
    <x v="0"/>
    <x v="0"/>
    <x v="1"/>
    <x v="2"/>
    <x v="1"/>
    <n v="162988"/>
    <x v="4"/>
    <x v="0"/>
  </r>
  <r>
    <x v="3"/>
    <x v="3"/>
    <x v="3"/>
    <x v="0"/>
    <x v="0"/>
    <x v="1"/>
    <x v="33"/>
    <x v="1"/>
    <n v="754668"/>
    <x v="4"/>
    <x v="0"/>
  </r>
  <r>
    <x v="3"/>
    <x v="3"/>
    <x v="3"/>
    <x v="0"/>
    <x v="0"/>
    <x v="1"/>
    <x v="46"/>
    <x v="1"/>
    <n v="754086"/>
    <x v="4"/>
    <x v="0"/>
  </r>
  <r>
    <x v="3"/>
    <x v="3"/>
    <x v="3"/>
    <x v="0"/>
    <x v="0"/>
    <x v="1"/>
    <x v="27"/>
    <x v="1"/>
    <n v="88150"/>
    <x v="4"/>
    <x v="0"/>
  </r>
  <r>
    <x v="3"/>
    <x v="3"/>
    <x v="3"/>
    <x v="0"/>
    <x v="0"/>
    <x v="1"/>
    <x v="3"/>
    <x v="1"/>
    <n v="11014091"/>
    <x v="4"/>
    <x v="0"/>
  </r>
  <r>
    <x v="3"/>
    <x v="3"/>
    <x v="3"/>
    <x v="0"/>
    <x v="0"/>
    <x v="1"/>
    <x v="0"/>
    <x v="2"/>
    <n v="10259423"/>
    <x v="4"/>
    <x v="0"/>
  </r>
  <r>
    <x v="3"/>
    <x v="3"/>
    <x v="3"/>
    <x v="0"/>
    <x v="0"/>
    <x v="1"/>
    <x v="28"/>
    <x v="2"/>
    <n v="410281"/>
    <x v="4"/>
    <x v="0"/>
  </r>
  <r>
    <x v="3"/>
    <x v="3"/>
    <x v="3"/>
    <x v="0"/>
    <x v="0"/>
    <x v="1"/>
    <x v="2"/>
    <x v="2"/>
    <n v="162988"/>
    <x v="4"/>
    <x v="0"/>
  </r>
  <r>
    <x v="3"/>
    <x v="3"/>
    <x v="3"/>
    <x v="0"/>
    <x v="0"/>
    <x v="1"/>
    <x v="33"/>
    <x v="2"/>
    <n v="754668"/>
    <x v="4"/>
    <x v="0"/>
  </r>
  <r>
    <x v="3"/>
    <x v="3"/>
    <x v="3"/>
    <x v="0"/>
    <x v="0"/>
    <x v="1"/>
    <x v="46"/>
    <x v="2"/>
    <n v="754086"/>
    <x v="4"/>
    <x v="0"/>
  </r>
  <r>
    <x v="3"/>
    <x v="3"/>
    <x v="3"/>
    <x v="0"/>
    <x v="0"/>
    <x v="1"/>
    <x v="27"/>
    <x v="2"/>
    <n v="88150"/>
    <x v="4"/>
    <x v="0"/>
  </r>
  <r>
    <x v="3"/>
    <x v="3"/>
    <x v="3"/>
    <x v="0"/>
    <x v="0"/>
    <x v="1"/>
    <x v="3"/>
    <x v="2"/>
    <n v="11014091"/>
    <x v="4"/>
    <x v="0"/>
  </r>
  <r>
    <x v="3"/>
    <x v="3"/>
    <x v="3"/>
    <x v="0"/>
    <x v="0"/>
    <x v="1"/>
    <x v="22"/>
    <x v="2"/>
    <n v="1119903"/>
    <x v="4"/>
    <x v="0"/>
  </r>
  <r>
    <x v="3"/>
    <x v="3"/>
    <x v="3"/>
    <x v="0"/>
    <x v="0"/>
    <x v="1"/>
    <x v="1"/>
    <x v="2"/>
    <n v="392222"/>
    <x v="4"/>
    <x v="0"/>
  </r>
  <r>
    <x v="3"/>
    <x v="3"/>
    <x v="3"/>
    <x v="0"/>
    <x v="0"/>
    <x v="1"/>
    <x v="35"/>
    <x v="2"/>
    <n v="3837125"/>
    <x v="4"/>
    <x v="0"/>
  </r>
  <r>
    <x v="3"/>
    <x v="3"/>
    <x v="3"/>
    <x v="0"/>
    <x v="0"/>
    <x v="1"/>
    <x v="6"/>
    <x v="2"/>
    <n v="231036"/>
    <x v="4"/>
    <x v="0"/>
  </r>
  <r>
    <x v="3"/>
    <x v="3"/>
    <x v="3"/>
    <x v="0"/>
    <x v="0"/>
    <x v="1"/>
    <x v="17"/>
    <x v="2"/>
    <n v="754668"/>
    <x v="4"/>
    <x v="0"/>
  </r>
  <r>
    <x v="3"/>
    <x v="3"/>
    <x v="3"/>
    <x v="0"/>
    <x v="0"/>
    <x v="1"/>
    <x v="15"/>
    <x v="2"/>
    <n v="3124464"/>
    <x v="4"/>
    <x v="0"/>
  </r>
  <r>
    <x v="3"/>
    <x v="3"/>
    <x v="3"/>
    <x v="0"/>
    <x v="0"/>
    <x v="1"/>
    <x v="45"/>
    <x v="2"/>
    <n v="139168"/>
    <x v="4"/>
    <x v="0"/>
  </r>
  <r>
    <x v="3"/>
    <x v="3"/>
    <x v="3"/>
    <x v="0"/>
    <x v="0"/>
    <x v="1"/>
    <x v="0"/>
    <x v="3"/>
    <n v="2331014"/>
    <x v="4"/>
    <x v="0"/>
  </r>
  <r>
    <x v="3"/>
    <x v="3"/>
    <x v="3"/>
    <x v="0"/>
    <x v="0"/>
    <x v="1"/>
    <x v="0"/>
    <x v="4"/>
    <n v="17855538"/>
    <x v="4"/>
    <x v="0"/>
  </r>
  <r>
    <x v="3"/>
    <x v="3"/>
    <x v="3"/>
    <x v="0"/>
    <x v="0"/>
    <x v="1"/>
    <x v="1"/>
    <x v="5"/>
    <n v="1535169"/>
    <x v="4"/>
    <x v="0"/>
  </r>
  <r>
    <x v="3"/>
    <x v="3"/>
    <x v="3"/>
    <x v="0"/>
    <x v="0"/>
    <x v="1"/>
    <x v="35"/>
    <x v="5"/>
    <n v="7102154"/>
    <x v="4"/>
    <x v="0"/>
  </r>
  <r>
    <x v="3"/>
    <x v="3"/>
    <x v="3"/>
    <x v="0"/>
    <x v="0"/>
    <x v="1"/>
    <x v="6"/>
    <x v="5"/>
    <n v="594240"/>
    <x v="4"/>
    <x v="0"/>
  </r>
  <r>
    <x v="3"/>
    <x v="3"/>
    <x v="3"/>
    <x v="0"/>
    <x v="0"/>
    <x v="1"/>
    <x v="17"/>
    <x v="5"/>
    <n v="103931"/>
    <x v="4"/>
    <x v="0"/>
  </r>
  <r>
    <x v="3"/>
    <x v="3"/>
    <x v="3"/>
    <x v="0"/>
    <x v="0"/>
    <x v="1"/>
    <x v="0"/>
    <x v="5"/>
    <n v="20186552"/>
    <x v="4"/>
    <x v="0"/>
  </r>
  <r>
    <x v="3"/>
    <x v="3"/>
    <x v="3"/>
    <x v="0"/>
    <x v="0"/>
    <x v="1"/>
    <x v="15"/>
    <x v="5"/>
    <n v="495565"/>
    <x v="4"/>
    <x v="0"/>
  </r>
  <r>
    <x v="3"/>
    <x v="3"/>
    <x v="3"/>
    <x v="0"/>
    <x v="0"/>
    <x v="1"/>
    <x v="45"/>
    <x v="5"/>
    <n v="543580"/>
    <x v="4"/>
    <x v="0"/>
  </r>
  <r>
    <x v="3"/>
    <x v="3"/>
    <x v="3"/>
    <x v="0"/>
    <x v="0"/>
    <x v="1"/>
    <x v="28"/>
    <x v="5"/>
    <n v="3509173"/>
    <x v="4"/>
    <x v="0"/>
  </r>
  <r>
    <x v="3"/>
    <x v="3"/>
    <x v="3"/>
    <x v="0"/>
    <x v="0"/>
    <x v="1"/>
    <x v="2"/>
    <x v="5"/>
    <n v="371504"/>
    <x v="4"/>
    <x v="0"/>
  </r>
  <r>
    <x v="3"/>
    <x v="3"/>
    <x v="3"/>
    <x v="0"/>
    <x v="0"/>
    <x v="1"/>
    <x v="46"/>
    <x v="5"/>
    <n v="2966820"/>
    <x v="4"/>
    <x v="0"/>
  </r>
  <r>
    <x v="3"/>
    <x v="3"/>
    <x v="3"/>
    <x v="0"/>
    <x v="0"/>
    <x v="1"/>
    <x v="27"/>
    <x v="5"/>
    <n v="81720"/>
    <x v="4"/>
    <x v="0"/>
  </r>
  <r>
    <x v="3"/>
    <x v="3"/>
    <x v="3"/>
    <x v="0"/>
    <x v="0"/>
    <x v="1"/>
    <x v="3"/>
    <x v="5"/>
    <n v="20186552"/>
    <x v="4"/>
    <x v="0"/>
  </r>
  <r>
    <x v="3"/>
    <x v="3"/>
    <x v="3"/>
    <x v="0"/>
    <x v="0"/>
    <x v="1"/>
    <x v="22"/>
    <x v="5"/>
    <n v="2882696"/>
    <x v="4"/>
    <x v="0"/>
  </r>
  <r>
    <x v="3"/>
    <x v="3"/>
    <x v="3"/>
    <x v="0"/>
    <x v="0"/>
    <x v="1"/>
    <x v="2"/>
    <x v="6"/>
    <n v="0.43872499999999998"/>
    <x v="4"/>
    <x v="0"/>
  </r>
  <r>
    <x v="3"/>
    <x v="3"/>
    <x v="3"/>
    <x v="0"/>
    <x v="0"/>
    <x v="1"/>
    <x v="46"/>
    <x v="6"/>
    <n v="0.25417299999999998"/>
    <x v="4"/>
    <x v="0"/>
  </r>
  <r>
    <x v="3"/>
    <x v="3"/>
    <x v="3"/>
    <x v="0"/>
    <x v="0"/>
    <x v="1"/>
    <x v="27"/>
    <x v="6"/>
    <n v="1.0786830000000001"/>
    <x v="4"/>
    <x v="0"/>
  </r>
  <r>
    <x v="3"/>
    <x v="3"/>
    <x v="3"/>
    <x v="0"/>
    <x v="0"/>
    <x v="1"/>
    <x v="22"/>
    <x v="6"/>
    <n v="0.388492"/>
    <x v="4"/>
    <x v="0"/>
  </r>
  <r>
    <x v="3"/>
    <x v="3"/>
    <x v="3"/>
    <x v="0"/>
    <x v="0"/>
    <x v="1"/>
    <x v="1"/>
    <x v="6"/>
    <n v="0.25549100000000002"/>
    <x v="4"/>
    <x v="0"/>
  </r>
  <r>
    <x v="3"/>
    <x v="3"/>
    <x v="3"/>
    <x v="0"/>
    <x v="0"/>
    <x v="1"/>
    <x v="35"/>
    <x v="6"/>
    <n v="0.54027599999999998"/>
    <x v="4"/>
    <x v="0"/>
  </r>
  <r>
    <x v="3"/>
    <x v="3"/>
    <x v="3"/>
    <x v="0"/>
    <x v="0"/>
    <x v="1"/>
    <x v="6"/>
    <x v="6"/>
    <n v="0.38879200000000003"/>
    <x v="4"/>
    <x v="0"/>
  </r>
  <r>
    <x v="3"/>
    <x v="3"/>
    <x v="3"/>
    <x v="0"/>
    <x v="0"/>
    <x v="1"/>
    <x v="17"/>
    <x v="6"/>
    <n v="7.2612410000000001"/>
    <x v="4"/>
    <x v="0"/>
  </r>
  <r>
    <x v="3"/>
    <x v="3"/>
    <x v="3"/>
    <x v="0"/>
    <x v="0"/>
    <x v="1"/>
    <x v="45"/>
    <x v="6"/>
    <n v="0.256021"/>
    <x v="4"/>
    <x v="0"/>
  </r>
  <r>
    <x v="3"/>
    <x v="3"/>
    <x v="3"/>
    <x v="0"/>
    <x v="0"/>
    <x v="1"/>
    <x v="28"/>
    <x v="6"/>
    <n v="0.11691699999999999"/>
    <x v="4"/>
    <x v="0"/>
  </r>
  <r>
    <x v="3"/>
    <x v="3"/>
    <x v="3"/>
    <x v="0"/>
    <x v="0"/>
    <x v="1"/>
    <x v="6"/>
    <x v="7"/>
    <n v="0.38879200000000003"/>
    <x v="4"/>
    <x v="0"/>
  </r>
  <r>
    <x v="3"/>
    <x v="3"/>
    <x v="3"/>
    <x v="0"/>
    <x v="0"/>
    <x v="1"/>
    <x v="17"/>
    <x v="7"/>
    <n v="7.2612410000000001"/>
    <x v="4"/>
    <x v="0"/>
  </r>
  <r>
    <x v="3"/>
    <x v="3"/>
    <x v="3"/>
    <x v="0"/>
    <x v="0"/>
    <x v="1"/>
    <x v="45"/>
    <x v="7"/>
    <n v="0.256021"/>
    <x v="4"/>
    <x v="0"/>
  </r>
  <r>
    <x v="3"/>
    <x v="3"/>
    <x v="3"/>
    <x v="0"/>
    <x v="0"/>
    <x v="1"/>
    <x v="28"/>
    <x v="7"/>
    <n v="0.11691699999999999"/>
    <x v="4"/>
    <x v="0"/>
  </r>
  <r>
    <x v="3"/>
    <x v="3"/>
    <x v="3"/>
    <x v="0"/>
    <x v="0"/>
    <x v="1"/>
    <x v="2"/>
    <x v="7"/>
    <n v="0.43872499999999998"/>
    <x v="4"/>
    <x v="0"/>
  </r>
  <r>
    <x v="3"/>
    <x v="3"/>
    <x v="3"/>
    <x v="0"/>
    <x v="0"/>
    <x v="1"/>
    <x v="46"/>
    <x v="7"/>
    <n v="0.25417299999999998"/>
    <x v="4"/>
    <x v="0"/>
  </r>
  <r>
    <x v="3"/>
    <x v="3"/>
    <x v="3"/>
    <x v="0"/>
    <x v="0"/>
    <x v="1"/>
    <x v="27"/>
    <x v="7"/>
    <n v="1.0786830000000001"/>
    <x v="4"/>
    <x v="0"/>
  </r>
  <r>
    <x v="3"/>
    <x v="3"/>
    <x v="3"/>
    <x v="0"/>
    <x v="0"/>
    <x v="1"/>
    <x v="22"/>
    <x v="7"/>
    <n v="0.388492"/>
    <x v="4"/>
    <x v="0"/>
  </r>
  <r>
    <x v="3"/>
    <x v="3"/>
    <x v="3"/>
    <x v="0"/>
    <x v="0"/>
    <x v="1"/>
    <x v="1"/>
    <x v="7"/>
    <n v="0.25549100000000002"/>
    <x v="4"/>
    <x v="0"/>
  </r>
  <r>
    <x v="3"/>
    <x v="3"/>
    <x v="3"/>
    <x v="0"/>
    <x v="0"/>
    <x v="1"/>
    <x v="35"/>
    <x v="7"/>
    <n v="0.54027599999999998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B08238-CD4C-4277-AB99-22414BAECA8D}" name="PivotTable2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5:G12" firstHeaderRow="1" firstDataRow="3" firstDataCol="4" rowPageCount="2" colPageCount="1"/>
  <pivotFields count="11">
    <pivotField axis="axisRow" compact="0" outline="0" showAll="0" defaultSubtotal="0">
      <items count="8">
        <item m="1" x="4"/>
        <item m="1" x="6"/>
        <item m="1" x="7"/>
        <item m="1" x="5"/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axis="axisRow" compact="0" numFmtId="14" outline="0" showAll="0" defaultSubtotal="0">
      <items count="4">
        <item x="1"/>
        <item x="3"/>
        <item x="0"/>
        <item x="2"/>
      </items>
    </pivotField>
    <pivotField compact="0" outline="0" showAll="0" defaultSubtotal="0"/>
    <pivotField axis="axisPage" compact="0" outline="0" showAll="0" defaultSubtotal="0">
      <items count="1">
        <item x="0"/>
      </items>
    </pivotField>
    <pivotField axis="axisCol" compact="0" outline="0" showAll="0" defaultSubtotal="0">
      <items count="5">
        <item x="0"/>
        <item h="1" x="3"/>
        <item h="1" x="4"/>
        <item h="1" x="1"/>
        <item h="1" x="2"/>
      </items>
    </pivotField>
    <pivotField axis="axisPage" compact="0" outline="0" multipleItemSelectionAllowed="1" showAll="0" defaultSubtotal="0">
      <items count="47">
        <item x="15"/>
        <item x="20"/>
        <item x="23"/>
        <item x="36"/>
        <item x="40"/>
        <item x="10"/>
        <item x="19"/>
        <item x="21"/>
        <item x="34"/>
        <item x="39"/>
        <item x="4"/>
        <item x="24"/>
        <item x="5"/>
        <item x="25"/>
        <item x="1"/>
        <item x="46"/>
        <item x="45"/>
        <item x="22"/>
        <item x="42"/>
        <item x="2"/>
        <item x="6"/>
        <item x="26"/>
        <item x="7"/>
        <item x="27"/>
        <item x="8"/>
        <item x="28"/>
        <item x="9"/>
        <item x="29"/>
        <item x="41"/>
        <item h="1" x="43"/>
        <item h="1" x="44"/>
        <item h="1" x="11"/>
        <item h="1" x="30"/>
        <item h="1" x="12"/>
        <item h="1" x="16"/>
        <item h="1" x="31"/>
        <item h="1" x="13"/>
        <item h="1" x="14"/>
        <item h="1" x="32"/>
        <item h="1" x="35"/>
        <item h="1" x="17"/>
        <item h="1" x="18"/>
        <item h="1" x="37"/>
        <item h="1" x="38"/>
        <item h="1" x="3"/>
        <item h="1" x="33"/>
        <item h="1" x="0"/>
      </items>
    </pivotField>
    <pivotField axis="axisCol" compact="0" outline="0" showAll="0" defaultSubtotal="0">
      <items count="9">
        <item h="1" x="0"/>
        <item x="1"/>
        <item x="8"/>
        <item x="2"/>
        <item x="3"/>
        <item h="1" x="4"/>
        <item h="1" x="5"/>
        <item h="1" x="6"/>
        <item h="1" x="7"/>
      </items>
    </pivotField>
    <pivotField dataField="1" compact="0" outline="0" showAll="0" defaultSubtotal="0"/>
    <pivotField axis="axisRow" compact="0" outline="0" showAll="0" defaultSubtotal="0">
      <items count="5">
        <item x="1"/>
        <item x="4"/>
        <item x="2"/>
        <item x="0"/>
        <item x="3"/>
      </items>
    </pivotField>
    <pivotField compact="0" outline="0" showAll="0" defaultSubtotal="0"/>
  </pivotFields>
  <rowFields count="4">
    <field x="0"/>
    <field x="1"/>
    <field x="2"/>
    <field x="9"/>
  </rowFields>
  <rowItems count="5">
    <i>
      <x v="4"/>
      <x/>
      <x/>
      <x/>
    </i>
    <i r="2">
      <x v="2"/>
      <x v="3"/>
    </i>
    <i>
      <x v="5"/>
      <x v="1"/>
      <x v="2"/>
      <x v="2"/>
    </i>
    <i>
      <x v="6"/>
      <x v="3"/>
      <x v="3"/>
      <x v="4"/>
    </i>
    <i>
      <x v="7"/>
      <x v="2"/>
      <x v="1"/>
      <x v="1"/>
    </i>
  </rowItems>
  <colFields count="2">
    <field x="5"/>
    <field x="7"/>
  </colFields>
  <colItems count="3">
    <i>
      <x/>
      <x v="1"/>
    </i>
    <i r="1">
      <x v="3"/>
    </i>
    <i r="1">
      <x v="4"/>
    </i>
  </colItems>
  <pageFields count="2">
    <pageField fld="4" hier="-1"/>
    <pageField fld="6" hier="-1"/>
  </pageFields>
  <dataFields count="1">
    <dataField name="Sum of Value" fld="8" baseField="9" baseItem="0" numFmtId="3"/>
  </dataFields>
  <formats count="1">
    <format dxfId="2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E724-69A3-4D28-A4EF-0EC5A595EA29}">
  <sheetPr codeName="Sheet3"/>
  <dimension ref="A1:I15"/>
  <sheetViews>
    <sheetView zoomScale="90" zoomScaleNormal="90" workbookViewId="0">
      <selection activeCell="C13" sqref="C13"/>
    </sheetView>
  </sheetViews>
  <sheetFormatPr defaultRowHeight="15" x14ac:dyDescent="0.2"/>
  <cols>
    <col min="1" max="1" width="13.19921875" customWidth="1"/>
    <col min="2" max="2" width="17.19921875" customWidth="1"/>
    <col min="3" max="3" width="21.19921875" customWidth="1"/>
    <col min="4" max="4" width="18.09765625" customWidth="1"/>
    <col min="5" max="5" width="16.19921875" customWidth="1"/>
    <col min="6" max="6" width="14.19921875" bestFit="1" customWidth="1"/>
    <col min="7" max="7" width="17.3984375" customWidth="1"/>
    <col min="8" max="8" width="18.69921875" customWidth="1"/>
    <col min="9" max="9" width="20.19921875" customWidth="1"/>
  </cols>
  <sheetData>
    <row r="1" spans="1:9" ht="18" x14ac:dyDescent="0.25">
      <c r="A1" s="11" t="s">
        <v>0</v>
      </c>
    </row>
    <row r="2" spans="1:9" x14ac:dyDescent="0.2">
      <c r="A2" s="10"/>
    </row>
    <row r="3" spans="1:9" ht="15.75" thickBot="1" x14ac:dyDescent="0.25">
      <c r="A3" s="3" t="s">
        <v>1</v>
      </c>
    </row>
    <row r="4" spans="1:9" ht="15.75" thickBot="1" x14ac:dyDescent="0.25">
      <c r="A4" s="3"/>
    </row>
    <row r="5" spans="1:9" ht="60.75" thickBot="1" x14ac:dyDescent="0.25">
      <c r="A5" s="70" t="s">
        <v>2</v>
      </c>
      <c r="B5" s="71" t="s">
        <v>3</v>
      </c>
      <c r="C5" s="71" t="s">
        <v>4</v>
      </c>
      <c r="D5" s="72" t="s">
        <v>5</v>
      </c>
      <c r="E5" s="73" t="s">
        <v>6</v>
      </c>
      <c r="F5" s="74" t="s">
        <v>7</v>
      </c>
      <c r="G5" s="75" t="s">
        <v>8</v>
      </c>
      <c r="H5" s="76" t="s">
        <v>9</v>
      </c>
      <c r="I5" s="77" t="s">
        <v>10</v>
      </c>
    </row>
    <row r="6" spans="1:9" x14ac:dyDescent="0.2">
      <c r="A6" s="59" t="s">
        <v>11</v>
      </c>
      <c r="B6" s="60">
        <f>SUMIF('2024 FFS IP UPL Test'!L:L,A6,'2024 FFS IP UPL Test'!AN:AN)</f>
        <v>1314455722.6800003</v>
      </c>
      <c r="C6" s="68">
        <f>SUMIF('2024 FFS OP UPL Test'!L:L,A6,'2024 FFS OP UPL Test'!AN:AN)</f>
        <v>18080466.120000005</v>
      </c>
      <c r="D6" s="61">
        <f>B6+C6</f>
        <v>1332536188.8000002</v>
      </c>
      <c r="E6" s="9">
        <f>SUMIFS('2024 FFS IP UPL Test'!AN:AN,'2024 FFS IP UPL Test'!L:L,A6,'2024 FFS IP UPL Test'!AN:AN,"&gt;0")</f>
        <v>1316602238.4400001</v>
      </c>
      <c r="F6" s="69">
        <f>SUMIFS('2024 FFS OP UPL Test'!AN:AN,'2024 FFS OP UPL Test'!L:L,A6,'2024 FFS OP UPL Test'!AN:AN,"&gt;0")</f>
        <v>18720009.449999999</v>
      </c>
      <c r="G6" s="4">
        <f>E6+F6</f>
        <v>1335322247.8900001</v>
      </c>
      <c r="H6" s="66">
        <f>B6/E6</f>
        <v>0.99836965508843201</v>
      </c>
      <c r="I6" s="62">
        <f>C6/F6</f>
        <v>0.96583637782298259</v>
      </c>
    </row>
    <row r="7" spans="1:9" ht="15.75" thickBot="1" x14ac:dyDescent="0.25">
      <c r="A7" s="59" t="s">
        <v>12</v>
      </c>
      <c r="B7" s="60">
        <f>SUMIF('2024 FFS IP UPL Test'!L:L,A7,'2024 FFS IP UPL Test'!AN:AN)</f>
        <v>737377408.53999972</v>
      </c>
      <c r="C7" s="68">
        <f>SUMIF('2024 FFS OP UPL Test'!L:L,A7,'2024 FFS OP UPL Test'!AN:AN)</f>
        <v>44804499.280000009</v>
      </c>
      <c r="D7" s="61">
        <f>B7+C7</f>
        <v>782181907.81999969</v>
      </c>
      <c r="E7" s="9">
        <f>SUMIFS('2024 FFS IP UPL Test'!AN:AN,'2024 FFS IP UPL Test'!L:L,A7,'2024 FFS IP UPL Test'!AN:AN,"&gt;0")</f>
        <v>756081910.88999951</v>
      </c>
      <c r="F7" s="69">
        <f>SUMIFS('2024 FFS OP UPL Test'!AN:AN,'2024 FFS OP UPL Test'!L:L,A7,'2024 FFS OP UPL Test'!AN:AN,"&gt;0")</f>
        <v>45475639.940000005</v>
      </c>
      <c r="G7" s="4">
        <f>E7+F7</f>
        <v>801557550.82999957</v>
      </c>
      <c r="H7" s="66">
        <f>B7/E7</f>
        <v>0.97526127516001226</v>
      </c>
      <c r="I7" s="62">
        <f>C7/F7</f>
        <v>0.98524175446710616</v>
      </c>
    </row>
    <row r="8" spans="1:9" ht="15.75" thickBot="1" x14ac:dyDescent="0.25">
      <c r="A8" s="63" t="s">
        <v>13</v>
      </c>
      <c r="B8" s="64">
        <f>SUM(B6:B7)</f>
        <v>2051833131.22</v>
      </c>
      <c r="C8" s="64">
        <f t="shared" ref="C8:G8" si="0">SUM(C6:C7)</f>
        <v>62884965.400000013</v>
      </c>
      <c r="D8" s="64">
        <f t="shared" si="0"/>
        <v>2114718096.6199999</v>
      </c>
      <c r="E8" s="64">
        <f t="shared" si="0"/>
        <v>2072684149.3299994</v>
      </c>
      <c r="F8" s="64">
        <f t="shared" si="0"/>
        <v>64195649.390000001</v>
      </c>
      <c r="G8" s="64">
        <f t="shared" si="0"/>
        <v>2136879798.7199998</v>
      </c>
      <c r="H8" s="67"/>
      <c r="I8" s="65"/>
    </row>
    <row r="9" spans="1:9" x14ac:dyDescent="0.2">
      <c r="C9" s="2"/>
      <c r="D9" s="2"/>
    </row>
    <row r="10" spans="1:9" x14ac:dyDescent="0.2">
      <c r="A10" s="3" t="s">
        <v>14</v>
      </c>
    </row>
    <row r="11" spans="1:9" ht="15.75" thickBot="1" x14ac:dyDescent="0.25">
      <c r="A11" s="3"/>
    </row>
    <row r="12" spans="1:9" ht="15.75" thickBot="1" x14ac:dyDescent="0.25">
      <c r="A12" s="78"/>
      <c r="B12" s="95" t="s">
        <v>15</v>
      </c>
      <c r="C12" s="95" t="s">
        <v>16</v>
      </c>
    </row>
    <row r="13" spans="1:9" ht="141.94999999999999" customHeight="1" x14ac:dyDescent="0.2">
      <c r="A13" s="79" t="s">
        <v>17</v>
      </c>
      <c r="B13" s="96">
        <v>0.60150000000000003</v>
      </c>
      <c r="C13" s="96">
        <v>0.60150000000000003</v>
      </c>
    </row>
    <row r="14" spans="1:9" ht="15.75" thickBot="1" x14ac:dyDescent="0.25">
      <c r="A14" s="59" t="s">
        <v>18</v>
      </c>
      <c r="B14" s="97">
        <f>B15-B13</f>
        <v>0.39849999999999997</v>
      </c>
      <c r="C14" s="97">
        <f>C15-C13</f>
        <v>0.39849999999999997</v>
      </c>
    </row>
    <row r="15" spans="1:9" ht="15.75" thickBot="1" x14ac:dyDescent="0.25">
      <c r="A15" s="80" t="s">
        <v>13</v>
      </c>
      <c r="B15" s="98">
        <v>1</v>
      </c>
      <c r="C15" s="98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1EEC-F04E-4657-9C98-4DF5E4646B63}">
  <sheetPr codeName="Sheet4"/>
  <dimension ref="A1:P264"/>
  <sheetViews>
    <sheetView tabSelected="1" zoomScale="97" workbookViewId="0">
      <selection activeCell="B51" sqref="B51"/>
    </sheetView>
  </sheetViews>
  <sheetFormatPr defaultRowHeight="15" x14ac:dyDescent="0.2"/>
  <cols>
    <col min="1" max="1" width="11.09765625" customWidth="1"/>
    <col min="2" max="2" width="12.19921875" customWidth="1"/>
    <col min="3" max="3" width="30.3984375" style="7" customWidth="1"/>
    <col min="4" max="4" width="16.09765625" style="7" customWidth="1"/>
    <col min="5" max="5" width="16" bestFit="1" customWidth="1"/>
    <col min="6" max="7" width="15.19921875" customWidth="1"/>
    <col min="8" max="8" width="15.19921875" bestFit="1" customWidth="1"/>
    <col min="9" max="9" width="15.19921875" customWidth="1"/>
    <col min="10" max="10" width="16.19921875" bestFit="1" customWidth="1"/>
    <col min="11" max="11" width="16.3984375" customWidth="1"/>
    <col min="12" max="12" width="13.3984375" customWidth="1"/>
    <col min="13" max="14" width="16.19921875" bestFit="1" customWidth="1"/>
    <col min="15" max="15" width="16.09765625" bestFit="1" customWidth="1"/>
    <col min="16" max="16" width="14.69921875" bestFit="1" customWidth="1"/>
  </cols>
  <sheetData>
    <row r="1" spans="1:16" ht="18" x14ac:dyDescent="0.25">
      <c r="A1" s="11" t="s">
        <v>19</v>
      </c>
    </row>
    <row r="2" spans="1:16" ht="15.75" thickBot="1" x14ac:dyDescent="0.25">
      <c r="A2" s="116"/>
      <c r="C2"/>
      <c r="D2"/>
    </row>
    <row r="3" spans="1:16" x14ac:dyDescent="0.2">
      <c r="A3" s="112" t="s">
        <v>11</v>
      </c>
      <c r="B3" s="113"/>
      <c r="C3" s="114"/>
      <c r="D3" s="114">
        <f>COUNTIF($D$7:$D$362,$A3)</f>
        <v>33</v>
      </c>
      <c r="E3" s="115">
        <f t="shared" ref="E3:H4" si="0">SUMIF($D:$D,$A3,E:E)</f>
        <v>1315327155.45</v>
      </c>
      <c r="F3" s="115">
        <f t="shared" si="0"/>
        <v>1314181149.1705391</v>
      </c>
      <c r="G3" s="115">
        <f t="shared" si="0"/>
        <v>298786510.98999995</v>
      </c>
      <c r="H3" s="115">
        <f t="shared" si="0"/>
        <v>1339519513.8100004</v>
      </c>
      <c r="I3" s="115"/>
      <c r="J3" s="115">
        <f t="shared" ref="J3:P4" si="1">SUMIF($D:$D,$A3,J:J)</f>
        <v>661434741.90524364</v>
      </c>
      <c r="K3" s="115">
        <f t="shared" si="1"/>
        <v>18483585.470000003</v>
      </c>
      <c r="L3" s="115">
        <f t="shared" si="1"/>
        <v>18007395.92336962</v>
      </c>
      <c r="M3" s="115">
        <f t="shared" si="1"/>
        <v>679442137.83999979</v>
      </c>
      <c r="N3" s="115">
        <f t="shared" si="1"/>
        <v>339721068.99999988</v>
      </c>
      <c r="O3" s="115">
        <f t="shared" si="1"/>
        <v>339721068.83999991</v>
      </c>
      <c r="P3" s="115">
        <f t="shared" si="1"/>
        <v>135370135.63</v>
      </c>
    </row>
    <row r="4" spans="1:16" ht="15.75" thickBot="1" x14ac:dyDescent="0.25">
      <c r="A4" s="108" t="s">
        <v>12</v>
      </c>
      <c r="B4" s="109"/>
      <c r="C4" s="110"/>
      <c r="D4" s="110">
        <f>COUNTIF($D$7:$D$362,$A4)</f>
        <v>225</v>
      </c>
      <c r="E4" s="111">
        <f t="shared" si="0"/>
        <v>737484080.12</v>
      </c>
      <c r="F4" s="111">
        <f t="shared" si="0"/>
        <v>736954446.0829525</v>
      </c>
      <c r="G4" s="111">
        <f t="shared" si="0"/>
        <v>758434167.15000045</v>
      </c>
      <c r="H4" s="111">
        <f t="shared" si="0"/>
        <v>6744441193.9299984</v>
      </c>
      <c r="I4" s="111"/>
      <c r="J4" s="111">
        <f t="shared" si="1"/>
        <v>736954446.0829525</v>
      </c>
      <c r="K4" s="111">
        <f t="shared" si="1"/>
        <v>44022072.429999985</v>
      </c>
      <c r="L4" s="111">
        <f t="shared" si="1"/>
        <v>43974562.129121639</v>
      </c>
      <c r="M4" s="111">
        <f t="shared" si="1"/>
        <v>780929008.15000021</v>
      </c>
      <c r="N4" s="111">
        <f t="shared" si="1"/>
        <v>390464504.61000013</v>
      </c>
      <c r="O4" s="111">
        <f t="shared" si="1"/>
        <v>390464503.54000008</v>
      </c>
      <c r="P4" s="111">
        <f t="shared" si="1"/>
        <v>155633237.43000013</v>
      </c>
    </row>
    <row r="5" spans="1:16" s="10" customFormat="1" ht="15.75" thickBot="1" x14ac:dyDescent="0.25">
      <c r="A5" s="103" t="s">
        <v>13</v>
      </c>
      <c r="B5" s="14"/>
      <c r="C5" s="15"/>
      <c r="D5" s="16">
        <f>SUM(D3:D4)</f>
        <v>258</v>
      </c>
      <c r="E5" s="17">
        <f>SUM(E3:E4)</f>
        <v>2052811235.5700002</v>
      </c>
      <c r="F5" s="17">
        <f t="shared" ref="F5:P5" si="2">SUM(F3:F4)</f>
        <v>2051135595.2534916</v>
      </c>
      <c r="G5" s="17">
        <f t="shared" si="2"/>
        <v>1057220678.1400003</v>
      </c>
      <c r="H5" s="17">
        <f t="shared" si="2"/>
        <v>8083960707.7399988</v>
      </c>
      <c r="I5" s="17"/>
      <c r="J5" s="17">
        <f t="shared" si="2"/>
        <v>1398389187.9881961</v>
      </c>
      <c r="K5" s="17">
        <f t="shared" si="2"/>
        <v>62505657.899999991</v>
      </c>
      <c r="L5" s="17">
        <f t="shared" si="2"/>
        <v>61981958.052491263</v>
      </c>
      <c r="M5" s="17">
        <f t="shared" si="2"/>
        <v>1460371145.99</v>
      </c>
      <c r="N5" s="17">
        <f t="shared" si="2"/>
        <v>730185573.61000001</v>
      </c>
      <c r="O5" s="17">
        <f t="shared" si="2"/>
        <v>730185572.38</v>
      </c>
      <c r="P5" s="17">
        <f t="shared" si="2"/>
        <v>291003373.06000012</v>
      </c>
    </row>
    <row r="6" spans="1:16" ht="90" x14ac:dyDescent="0.2">
      <c r="A6" s="12" t="s">
        <v>20</v>
      </c>
      <c r="B6" s="12" t="s">
        <v>21</v>
      </c>
      <c r="C6" s="12" t="s">
        <v>22</v>
      </c>
      <c r="D6" s="13" t="s">
        <v>23</v>
      </c>
      <c r="E6" s="102" t="s">
        <v>24</v>
      </c>
      <c r="F6" s="102" t="s">
        <v>25</v>
      </c>
      <c r="G6" s="102" t="s">
        <v>26</v>
      </c>
      <c r="H6" s="102" t="s">
        <v>27</v>
      </c>
      <c r="I6" s="102" t="s">
        <v>28</v>
      </c>
      <c r="J6" s="102" t="s">
        <v>29</v>
      </c>
      <c r="K6" s="12" t="s">
        <v>30</v>
      </c>
      <c r="L6" s="12" t="s">
        <v>31</v>
      </c>
      <c r="M6" s="13" t="s">
        <v>32</v>
      </c>
      <c r="N6" s="13" t="s">
        <v>33</v>
      </c>
      <c r="O6" s="13" t="s">
        <v>34</v>
      </c>
      <c r="P6" s="13" t="s">
        <v>35</v>
      </c>
    </row>
    <row r="7" spans="1:16" ht="30" x14ac:dyDescent="0.2">
      <c r="A7" t="s">
        <v>36</v>
      </c>
      <c r="B7" t="s">
        <v>37</v>
      </c>
      <c r="C7" s="7" t="s">
        <v>38</v>
      </c>
      <c r="D7" s="139" t="str">
        <f>IFERROR(INDEX('2024 FFS IP UPL Test'!L:L,MATCH(A:A,'2024 FFS IP UPL Test'!A:A,0)),INDEX('2024 FFS OP UPL Test'!L:L,MATCH(A:A,'2024 FFS OP UPL Test'!A:A,0)))</f>
        <v>NSGO</v>
      </c>
      <c r="E7" s="2">
        <f>IFERROR(INDEX('2024 FFS IP UPL Test'!AN:AN,MATCH(A7,'2024 FFS IP UPL Test'!A:A,0)),0)</f>
        <v>36422.199999999997</v>
      </c>
      <c r="F7" s="8">
        <f t="shared" ref="F7:F70" si="3">MAX(E7,0)*IF(D7="NSGO",NSGO_IP_PCT,Private_IP_PCT)</f>
        <v>36362.819251561887</v>
      </c>
      <c r="G7" s="8">
        <f>IFERROR(INDEX('2024 FFS IP UPL Test'!AE:AE,MATCH(A7,'2024 FFS IP UPL Test'!A:A,0)),0)</f>
        <v>51274.01</v>
      </c>
      <c r="H7" s="2">
        <f>IFERROR(INDEX('2024 FFS IP UPL Test'!V:V,MATCH(A7,'2024 FFS IP UPL Test'!A:A,0)),0)</f>
        <v>152024.44</v>
      </c>
      <c r="I7" s="43" t="str">
        <f>IFERROR(INDEX('Nominal Fee Test'!I:I,MATCH(A7,'Nominal Fee Test'!J:J,0)),"Not Required")</f>
        <v>Not Required</v>
      </c>
      <c r="J7" s="2">
        <f t="shared" ref="J7:J70" si="4">IF(AND(F7+G7&gt;H7,I7="N"),IF(H7-G7&lt;0,0,H7-G7),F7)</f>
        <v>36362.819251561887</v>
      </c>
      <c r="K7" s="2">
        <f>IFERROR(INDEX('2024 FFS OP UPL Test'!AN:AN,MATCH(A7,'2024 FFS OP UPL Test'!A:A,0)),0)</f>
        <v>-52603.23</v>
      </c>
      <c r="L7" s="104">
        <f t="shared" ref="L7:L70" si="5">MAX(K7,0)*IF(D7="NSGO",NSGO_OP_PCT,Private_OP_PCT)</f>
        <v>0</v>
      </c>
      <c r="M7" s="104">
        <f t="shared" ref="M7:M70" si="6">ROUND(J7+L7,2)</f>
        <v>36362.82</v>
      </c>
      <c r="N7" s="104">
        <f t="shared" ref="N7:N56" si="7">ROUND(M7/2,2)</f>
        <v>18181.41</v>
      </c>
      <c r="O7" s="104">
        <f t="shared" ref="O7:O56" si="8">M7-N7</f>
        <v>18181.41</v>
      </c>
      <c r="P7" s="104">
        <v>7244.16</v>
      </c>
    </row>
    <row r="8" spans="1:16" ht="45" x14ac:dyDescent="0.2">
      <c r="A8" t="s">
        <v>39</v>
      </c>
      <c r="B8" t="s">
        <v>40</v>
      </c>
      <c r="C8" s="7" t="s">
        <v>41</v>
      </c>
      <c r="D8" s="139" t="str">
        <f>IFERROR(INDEX('2024 FFS IP UPL Test'!L:L,MATCH(A:A,'2024 FFS IP UPL Test'!A:A,0)),INDEX('2024 FFS OP UPL Test'!L:L,MATCH(A:A,'2024 FFS OP UPL Test'!A:A,0)))</f>
        <v>Private</v>
      </c>
      <c r="E8" s="2">
        <f>IFERROR(INDEX('2024 FFS IP UPL Test'!AN:AN,MATCH(A8,'2024 FFS IP UPL Test'!A:A,0)),0)</f>
        <v>-47804.66</v>
      </c>
      <c r="F8" s="8">
        <f t="shared" si="3"/>
        <v>0</v>
      </c>
      <c r="G8" s="8">
        <f>IFERROR(INDEX('2024 FFS IP UPL Test'!AE:AE,MATCH(A8,'2024 FFS IP UPL Test'!A:A,0)),0)</f>
        <v>331927.74</v>
      </c>
      <c r="H8" s="2">
        <f>IFERROR(INDEX('2024 FFS IP UPL Test'!V:V,MATCH(A8,'2024 FFS IP UPL Test'!A:A,0)),0)</f>
        <v>910650.91</v>
      </c>
      <c r="I8" s="43" t="str">
        <f>IFERROR(INDEX('Nominal Fee Test'!I:I,MATCH(A8,'Nominal Fee Test'!J:J,0)),"Not Required")</f>
        <v>Not Required</v>
      </c>
      <c r="J8" s="2">
        <f t="shared" si="4"/>
        <v>0</v>
      </c>
      <c r="K8" s="2">
        <f>IFERROR(INDEX('2024 FFS OP UPL Test'!AN:AN,MATCH(A8,'2024 FFS OP UPL Test'!A:A,0)),0)</f>
        <v>16839.45</v>
      </c>
      <c r="L8" s="104">
        <f t="shared" si="5"/>
        <v>16590.92926226111</v>
      </c>
      <c r="M8" s="104">
        <f t="shared" si="6"/>
        <v>16590.93</v>
      </c>
      <c r="N8" s="104">
        <f t="shared" si="7"/>
        <v>8295.4699999999993</v>
      </c>
      <c r="O8" s="104">
        <f t="shared" si="8"/>
        <v>8295.4600000000009</v>
      </c>
      <c r="P8" s="104">
        <v>3304.41</v>
      </c>
    </row>
    <row r="9" spans="1:16" x14ac:dyDescent="0.2">
      <c r="A9" t="s">
        <v>42</v>
      </c>
      <c r="B9" t="s">
        <v>43</v>
      </c>
      <c r="C9" s="7" t="s">
        <v>44</v>
      </c>
      <c r="D9" s="139" t="str">
        <f>IFERROR(INDEX('2024 FFS IP UPL Test'!L:L,MATCH(A:A,'2024 FFS IP UPL Test'!A:A,0)),INDEX('2024 FFS OP UPL Test'!L:L,MATCH(A:A,'2024 FFS OP UPL Test'!A:A,0)))</f>
        <v>Private</v>
      </c>
      <c r="E9" s="2">
        <f>IFERROR(INDEX('2024 FFS IP UPL Test'!AN:AN,MATCH(A9,'2024 FFS IP UPL Test'!A:A,0)),0)</f>
        <v>20578725.010000002</v>
      </c>
      <c r="F9" s="8">
        <f t="shared" si="3"/>
        <v>20069633.594419837</v>
      </c>
      <c r="G9" s="8">
        <f>IFERROR(INDEX('2024 FFS IP UPL Test'!AE:AE,MATCH(A9,'2024 FFS IP UPL Test'!A:A,0)),0)</f>
        <v>9951376.4900000002</v>
      </c>
      <c r="H9" s="2">
        <f>IFERROR(INDEX('2024 FFS IP UPL Test'!V:V,MATCH(A9,'2024 FFS IP UPL Test'!A:A,0)),0)</f>
        <v>88957172.219999999</v>
      </c>
      <c r="I9" s="43" t="str">
        <f>IFERROR(INDEX('Nominal Fee Test'!I:I,MATCH(A9,'Nominal Fee Test'!J:J,0)),"Not Required")</f>
        <v>Not Required</v>
      </c>
      <c r="J9" s="2">
        <f t="shared" si="4"/>
        <v>20069633.594419837</v>
      </c>
      <c r="K9" s="2">
        <f>IFERROR(INDEX('2024 FFS OP UPL Test'!AN:AN,MATCH(A9,'2024 FFS OP UPL Test'!A:A,0)),0)</f>
        <v>153569.39000000001</v>
      </c>
      <c r="L9" s="104">
        <f t="shared" si="5"/>
        <v>151302.97523604328</v>
      </c>
      <c r="M9" s="104">
        <f t="shared" si="6"/>
        <v>20220936.57</v>
      </c>
      <c r="N9" s="104">
        <f t="shared" si="7"/>
        <v>10110468.289999999</v>
      </c>
      <c r="O9" s="104">
        <f t="shared" si="8"/>
        <v>10110468.280000001</v>
      </c>
      <c r="P9" s="104">
        <v>4030123.18</v>
      </c>
    </row>
    <row r="10" spans="1:16" x14ac:dyDescent="0.2">
      <c r="A10" t="s">
        <v>45</v>
      </c>
      <c r="B10" t="s">
        <v>46</v>
      </c>
      <c r="C10" s="7" t="s">
        <v>47</v>
      </c>
      <c r="D10" s="139" t="str">
        <f>IFERROR(INDEX('2024 FFS IP UPL Test'!L:L,MATCH(A:A,'2024 FFS IP UPL Test'!A:A,0)),INDEX('2024 FFS OP UPL Test'!L:L,MATCH(A:A,'2024 FFS OP UPL Test'!A:A,0)))</f>
        <v>Private</v>
      </c>
      <c r="E10" s="2">
        <f>IFERROR(INDEX('2024 FFS IP UPL Test'!AN:AN,MATCH(A10,'2024 FFS IP UPL Test'!A:A,0)),0)</f>
        <v>486719.27</v>
      </c>
      <c r="F10" s="8">
        <f t="shared" si="3"/>
        <v>474678.45590515033</v>
      </c>
      <c r="G10" s="8">
        <f>IFERROR(INDEX('2024 FFS IP UPL Test'!AE:AE,MATCH(A10,'2024 FFS IP UPL Test'!A:A,0)),0)</f>
        <v>840784.79</v>
      </c>
      <c r="H10" s="2">
        <f>IFERROR(INDEX('2024 FFS IP UPL Test'!V:V,MATCH(A10,'2024 FFS IP UPL Test'!A:A,0)),0)</f>
        <v>8189616.3600000003</v>
      </c>
      <c r="I10" s="43" t="str">
        <f>IFERROR(INDEX('Nominal Fee Test'!I:I,MATCH(A10,'Nominal Fee Test'!J:J,0)),"Not Required")</f>
        <v>Not Required</v>
      </c>
      <c r="J10" s="2">
        <f t="shared" si="4"/>
        <v>474678.45590515033</v>
      </c>
      <c r="K10" s="2">
        <f>IFERROR(INDEX('2024 FFS OP UPL Test'!AN:AN,MATCH(A10,'2024 FFS OP UPL Test'!A:A,0)),0)</f>
        <v>76122.69</v>
      </c>
      <c r="L10" s="104">
        <f t="shared" si="5"/>
        <v>74999.252650355644</v>
      </c>
      <c r="M10" s="104">
        <f t="shared" si="6"/>
        <v>549677.71</v>
      </c>
      <c r="N10" s="104">
        <f t="shared" si="7"/>
        <v>274838.86</v>
      </c>
      <c r="O10" s="104">
        <f t="shared" si="8"/>
        <v>274838.84999999998</v>
      </c>
      <c r="P10" s="104">
        <v>109543.59</v>
      </c>
    </row>
    <row r="11" spans="1:16" ht="30" x14ac:dyDescent="0.2">
      <c r="A11" t="s">
        <v>48</v>
      </c>
      <c r="B11" t="s">
        <v>49</v>
      </c>
      <c r="C11" s="7" t="s">
        <v>50</v>
      </c>
      <c r="D11" s="139" t="str">
        <f>IFERROR(INDEX('2024 FFS IP UPL Test'!L:L,MATCH(A:A,'2024 FFS IP UPL Test'!A:A,0)),INDEX('2024 FFS OP UPL Test'!L:L,MATCH(A:A,'2024 FFS OP UPL Test'!A:A,0)))</f>
        <v>Private</v>
      </c>
      <c r="E11" s="2">
        <f>IFERROR(INDEX('2024 FFS IP UPL Test'!AN:AN,MATCH(A11,'2024 FFS IP UPL Test'!A:A,0)),0)</f>
        <v>1701979.04</v>
      </c>
      <c r="F11" s="8">
        <f t="shared" si="3"/>
        <v>1659874.2488460136</v>
      </c>
      <c r="G11" s="8">
        <f>IFERROR(INDEX('2024 FFS IP UPL Test'!AE:AE,MATCH(A11,'2024 FFS IP UPL Test'!A:A,0)),0)</f>
        <v>821983.49</v>
      </c>
      <c r="H11" s="2">
        <f>IFERROR(INDEX('2024 FFS IP UPL Test'!V:V,MATCH(A11,'2024 FFS IP UPL Test'!A:A,0)),0)</f>
        <v>13482705.810000001</v>
      </c>
      <c r="I11" s="43" t="str">
        <f>IFERROR(INDEX('Nominal Fee Test'!I:I,MATCH(A11,'Nominal Fee Test'!J:J,0)),"Not Required")</f>
        <v>Not Required</v>
      </c>
      <c r="J11" s="2">
        <f t="shared" si="4"/>
        <v>1659874.2488460136</v>
      </c>
      <c r="K11" s="2">
        <f>IFERROR(INDEX('2024 FFS OP UPL Test'!AN:AN,MATCH(A11,'2024 FFS OP UPL Test'!A:A,0)),0)</f>
        <v>98502.25</v>
      </c>
      <c r="L11" s="104">
        <f t="shared" si="5"/>
        <v>97048.529608957513</v>
      </c>
      <c r="M11" s="104">
        <f t="shared" si="6"/>
        <v>1756922.78</v>
      </c>
      <c r="N11" s="104">
        <f t="shared" si="7"/>
        <v>878461.39</v>
      </c>
      <c r="O11" s="104">
        <f t="shared" si="8"/>
        <v>878461.39</v>
      </c>
      <c r="P11" s="104">
        <v>350151.17</v>
      </c>
    </row>
    <row r="12" spans="1:16" x14ac:dyDescent="0.2">
      <c r="A12" t="s">
        <v>51</v>
      </c>
      <c r="B12" t="s">
        <v>52</v>
      </c>
      <c r="C12" s="7" t="s">
        <v>53</v>
      </c>
      <c r="D12" s="139" t="str">
        <f>IFERROR(INDEX('2024 FFS IP UPL Test'!L:L,MATCH(A:A,'2024 FFS IP UPL Test'!A:A,0)),INDEX('2024 FFS OP UPL Test'!L:L,MATCH(A:A,'2024 FFS OP UPL Test'!A:A,0)))</f>
        <v>Private</v>
      </c>
      <c r="E12" s="2">
        <f>IFERROR(INDEX('2024 FFS IP UPL Test'!AN:AN,MATCH(A12,'2024 FFS IP UPL Test'!A:A,0)),0)</f>
        <v>-12901.28</v>
      </c>
      <c r="F12" s="8">
        <f t="shared" si="3"/>
        <v>0</v>
      </c>
      <c r="G12" s="8">
        <f>IFERROR(INDEX('2024 FFS IP UPL Test'!AE:AE,MATCH(A12,'2024 FFS IP UPL Test'!A:A,0)),0)</f>
        <v>32504.61</v>
      </c>
      <c r="H12" s="2">
        <f>IFERROR(INDEX('2024 FFS IP UPL Test'!V:V,MATCH(A12,'2024 FFS IP UPL Test'!A:A,0)),0)</f>
        <v>72497.52</v>
      </c>
      <c r="I12" s="43" t="str">
        <f>IFERROR(INDEX('Nominal Fee Test'!I:I,MATCH(A12,'Nominal Fee Test'!J:J,0)),"Not Required")</f>
        <v>Not Required</v>
      </c>
      <c r="J12" s="2">
        <f t="shared" si="4"/>
        <v>0</v>
      </c>
      <c r="K12" s="2">
        <f>IFERROR(INDEX('2024 FFS OP UPL Test'!AN:AN,MATCH(A12,'2024 FFS OP UPL Test'!A:A,0)),0)</f>
        <v>-1086.5</v>
      </c>
      <c r="L12" s="104">
        <f t="shared" si="5"/>
        <v>0</v>
      </c>
      <c r="M12" s="104">
        <f t="shared" si="6"/>
        <v>0</v>
      </c>
      <c r="N12" s="104">
        <f t="shared" si="7"/>
        <v>0</v>
      </c>
      <c r="O12" s="104">
        <f t="shared" si="8"/>
        <v>0</v>
      </c>
      <c r="P12" s="104">
        <v>0</v>
      </c>
    </row>
    <row r="13" spans="1:16" x14ac:dyDescent="0.2">
      <c r="A13" t="s">
        <v>54</v>
      </c>
      <c r="B13" t="s">
        <v>55</v>
      </c>
      <c r="C13" s="7" t="s">
        <v>56</v>
      </c>
      <c r="D13" s="139" t="str">
        <f>IFERROR(INDEX('2024 FFS IP UPL Test'!L:L,MATCH(A:A,'2024 FFS IP UPL Test'!A:A,0)),INDEX('2024 FFS OP UPL Test'!L:L,MATCH(A:A,'2024 FFS OP UPL Test'!A:A,0)))</f>
        <v>NSGO</v>
      </c>
      <c r="E13" s="2">
        <f>IFERROR(INDEX('2024 FFS IP UPL Test'!AN:AN,MATCH(A13,'2024 FFS IP UPL Test'!A:A,0)),0)</f>
        <v>-277739.38</v>
      </c>
      <c r="F13" s="8">
        <f t="shared" si="3"/>
        <v>0</v>
      </c>
      <c r="G13" s="8">
        <f>IFERROR(INDEX('2024 FFS IP UPL Test'!AE:AE,MATCH(A13,'2024 FFS IP UPL Test'!A:A,0)),0)</f>
        <v>479980.71</v>
      </c>
      <c r="H13" s="2">
        <f>IFERROR(INDEX('2024 FFS IP UPL Test'!V:V,MATCH(A13,'2024 FFS IP UPL Test'!A:A,0)),0)</f>
        <v>362956.78</v>
      </c>
      <c r="I13" s="43" t="str">
        <f>IFERROR(INDEX('Nominal Fee Test'!I:I,MATCH(A13,'Nominal Fee Test'!J:J,0)),"Not Required")</f>
        <v>Not Required</v>
      </c>
      <c r="J13" s="2">
        <f t="shared" si="4"/>
        <v>0</v>
      </c>
      <c r="K13" s="2">
        <f>IFERROR(INDEX('2024 FFS OP UPL Test'!AN:AN,MATCH(A13,'2024 FFS OP UPL Test'!A:A,0)),0)</f>
        <v>-24934.2</v>
      </c>
      <c r="L13" s="104">
        <f t="shared" si="5"/>
        <v>0</v>
      </c>
      <c r="M13" s="104">
        <f t="shared" si="6"/>
        <v>0</v>
      </c>
      <c r="N13" s="104">
        <f t="shared" si="7"/>
        <v>0</v>
      </c>
      <c r="O13" s="104">
        <f t="shared" si="8"/>
        <v>0</v>
      </c>
      <c r="P13" s="104">
        <v>0</v>
      </c>
    </row>
    <row r="14" spans="1:16" x14ac:dyDescent="0.2">
      <c r="A14" t="s">
        <v>57</v>
      </c>
      <c r="B14" t="s">
        <v>58</v>
      </c>
      <c r="C14" s="7" t="s">
        <v>59</v>
      </c>
      <c r="D14" s="139" t="str">
        <f>IFERROR(INDEX('2024 FFS IP UPL Test'!L:L,MATCH(A:A,'2024 FFS IP UPL Test'!A:A,0)),INDEX('2024 FFS OP UPL Test'!L:L,MATCH(A:A,'2024 FFS OP UPL Test'!A:A,0)))</f>
        <v>Private</v>
      </c>
      <c r="E14" s="2">
        <f>IFERROR(INDEX('2024 FFS IP UPL Test'!AN:AN,MATCH(A14,'2024 FFS IP UPL Test'!A:A,0)),0)</f>
        <v>-69158.48</v>
      </c>
      <c r="F14" s="8">
        <f t="shared" si="3"/>
        <v>0</v>
      </c>
      <c r="G14" s="8">
        <f>IFERROR(INDEX('2024 FFS IP UPL Test'!AE:AE,MATCH(A14,'2024 FFS IP UPL Test'!A:A,0)),0)</f>
        <v>424066.46</v>
      </c>
      <c r="H14" s="2">
        <f>IFERROR(INDEX('2024 FFS IP UPL Test'!V:V,MATCH(A14,'2024 FFS IP UPL Test'!A:A,0)),0)</f>
        <v>1551171.21</v>
      </c>
      <c r="I14" s="43" t="str">
        <f>IFERROR(INDEX('Nominal Fee Test'!I:I,MATCH(A14,'Nominal Fee Test'!J:J,0)),"Not Required")</f>
        <v>Not Required</v>
      </c>
      <c r="J14" s="2">
        <f t="shared" si="4"/>
        <v>0</v>
      </c>
      <c r="K14" s="2">
        <f>IFERROR(INDEX('2024 FFS OP UPL Test'!AN:AN,MATCH(A14,'2024 FFS OP UPL Test'!A:A,0)),0)</f>
        <v>86754.3</v>
      </c>
      <c r="L14" s="104">
        <f t="shared" si="5"/>
        <v>85473.958739565671</v>
      </c>
      <c r="M14" s="104">
        <f t="shared" si="6"/>
        <v>85473.96</v>
      </c>
      <c r="N14" s="104">
        <f t="shared" si="7"/>
        <v>42736.98</v>
      </c>
      <c r="O14" s="104">
        <f t="shared" si="8"/>
        <v>42736.98</v>
      </c>
      <c r="P14" s="104">
        <v>17023.8</v>
      </c>
    </row>
    <row r="15" spans="1:16" x14ac:dyDescent="0.2">
      <c r="A15" t="s">
        <v>60</v>
      </c>
      <c r="B15" t="s">
        <v>61</v>
      </c>
      <c r="C15" s="7" t="s">
        <v>62</v>
      </c>
      <c r="D15" s="139" t="str">
        <f>IFERROR(INDEX('2024 FFS IP UPL Test'!L:L,MATCH(A:A,'2024 FFS IP UPL Test'!A:A,0)),INDEX('2024 FFS OP UPL Test'!L:L,MATCH(A:A,'2024 FFS OP UPL Test'!A:A,0)))</f>
        <v>Private</v>
      </c>
      <c r="E15" s="2">
        <f>IFERROR(INDEX('2024 FFS IP UPL Test'!AN:AN,MATCH(A15,'2024 FFS IP UPL Test'!A:A,0)),0)</f>
        <v>8925903.8300000001</v>
      </c>
      <c r="F15" s="8">
        <f t="shared" si="3"/>
        <v>8705088.3512014374</v>
      </c>
      <c r="G15" s="8">
        <f>IFERROR(INDEX('2024 FFS IP UPL Test'!AE:AE,MATCH(A15,'2024 FFS IP UPL Test'!A:A,0)),0)</f>
        <v>5229705.8499999996</v>
      </c>
      <c r="H15" s="2">
        <f>IFERROR(INDEX('2024 FFS IP UPL Test'!V:V,MATCH(A15,'2024 FFS IP UPL Test'!A:A,0)),0)</f>
        <v>75617573.079999998</v>
      </c>
      <c r="I15" s="43" t="str">
        <f>IFERROR(INDEX('Nominal Fee Test'!I:I,MATCH(A15,'Nominal Fee Test'!J:J,0)),"Not Required")</f>
        <v>Not Required</v>
      </c>
      <c r="J15" s="2">
        <f t="shared" si="4"/>
        <v>8705088.3512014374</v>
      </c>
      <c r="K15" s="2">
        <f>IFERROR(INDEX('2024 FFS OP UPL Test'!AN:AN,MATCH(A15,'2024 FFS OP UPL Test'!A:A,0)),0)</f>
        <v>806079.55</v>
      </c>
      <c r="L15" s="104">
        <f t="shared" si="5"/>
        <v>794183.23008205544</v>
      </c>
      <c r="M15" s="104">
        <f t="shared" si="6"/>
        <v>9499271.5800000001</v>
      </c>
      <c r="N15" s="104">
        <f t="shared" si="7"/>
        <v>4749635.79</v>
      </c>
      <c r="O15" s="104">
        <f t="shared" si="8"/>
        <v>4749635.79</v>
      </c>
      <c r="P15" s="104">
        <v>1893149.01</v>
      </c>
    </row>
    <row r="16" spans="1:16" x14ac:dyDescent="0.2">
      <c r="A16" t="s">
        <v>63</v>
      </c>
      <c r="B16" t="s">
        <v>64</v>
      </c>
      <c r="C16" s="7" t="s">
        <v>65</v>
      </c>
      <c r="D16" s="139" t="str">
        <f>IFERROR(INDEX('2024 FFS IP UPL Test'!L:L,MATCH(A:A,'2024 FFS IP UPL Test'!A:A,0)),INDEX('2024 FFS OP UPL Test'!L:L,MATCH(A:A,'2024 FFS OP UPL Test'!A:A,0)))</f>
        <v>NSGO</v>
      </c>
      <c r="E16" s="2">
        <f>IFERROR(INDEX('2024 FFS IP UPL Test'!AN:AN,MATCH(A16,'2024 FFS IP UPL Test'!A:A,0)),0)</f>
        <v>2636642.9300000002</v>
      </c>
      <c r="F16" s="8">
        <f t="shared" si="3"/>
        <v>2632344.2926154528</v>
      </c>
      <c r="G16" s="8">
        <f>IFERROR(INDEX('2024 FFS IP UPL Test'!AE:AE,MATCH(A16,'2024 FFS IP UPL Test'!A:A,0)),0)</f>
        <v>4122635.6</v>
      </c>
      <c r="H16" s="2">
        <f>IFERROR(INDEX('2024 FFS IP UPL Test'!V:V,MATCH(A16,'2024 FFS IP UPL Test'!A:A,0)),0)</f>
        <v>22239589.800000001</v>
      </c>
      <c r="I16" s="43" t="str">
        <f>IFERROR(INDEX('Nominal Fee Test'!I:I,MATCH(A16,'Nominal Fee Test'!J:J,0)),"Not Required")</f>
        <v>Not Required</v>
      </c>
      <c r="J16" s="2">
        <f t="shared" si="4"/>
        <v>2632344.2926154528</v>
      </c>
      <c r="K16" s="2">
        <f>IFERROR(INDEX('2024 FFS OP UPL Test'!AN:AN,MATCH(A16,'2024 FFS OP UPL Test'!A:A,0)),0)</f>
        <v>144122.81</v>
      </c>
      <c r="L16" s="104">
        <f t="shared" si="5"/>
        <v>139199.05277206993</v>
      </c>
      <c r="M16" s="104">
        <f t="shared" si="6"/>
        <v>2771543.35</v>
      </c>
      <c r="N16" s="104">
        <f t="shared" si="7"/>
        <v>1385771.68</v>
      </c>
      <c r="O16" s="104">
        <f t="shared" si="8"/>
        <v>1385771.6700000002</v>
      </c>
      <c r="P16" s="104">
        <v>552206.91</v>
      </c>
    </row>
    <row r="17" spans="1:16" x14ac:dyDescent="0.2">
      <c r="A17" t="s">
        <v>66</v>
      </c>
      <c r="B17" t="s">
        <v>67</v>
      </c>
      <c r="C17" s="7" t="s">
        <v>68</v>
      </c>
      <c r="D17" s="139" t="str">
        <f>IFERROR(INDEX('2024 FFS IP UPL Test'!L:L,MATCH(A:A,'2024 FFS IP UPL Test'!A:A,0)),INDEX('2024 FFS OP UPL Test'!L:L,MATCH(A:A,'2024 FFS OP UPL Test'!A:A,0)))</f>
        <v>NSGO</v>
      </c>
      <c r="E17" s="2">
        <f>IFERROR(INDEX('2024 FFS IP UPL Test'!AN:AN,MATCH(A17,'2024 FFS IP UPL Test'!A:A,0)),0)</f>
        <v>1339870.46</v>
      </c>
      <c r="F17" s="8">
        <f t="shared" si="3"/>
        <v>1337686.0090133788</v>
      </c>
      <c r="G17" s="8">
        <f>IFERROR(INDEX('2024 FFS IP UPL Test'!AE:AE,MATCH(A17,'2024 FFS IP UPL Test'!A:A,0)),0)</f>
        <v>1911422.13</v>
      </c>
      <c r="H17" s="2">
        <f>IFERROR(INDEX('2024 FFS IP UPL Test'!V:V,MATCH(A17,'2024 FFS IP UPL Test'!A:A,0)),0)</f>
        <v>13371880.82</v>
      </c>
      <c r="I17" s="43" t="str">
        <f>IFERROR(INDEX('Nominal Fee Test'!I:I,MATCH(A17,'Nominal Fee Test'!J:J,0)),"Not Required")</f>
        <v>Not Required</v>
      </c>
      <c r="J17" s="2">
        <f t="shared" si="4"/>
        <v>1337686.0090133788</v>
      </c>
      <c r="K17" s="2">
        <f>IFERROR(INDEX('2024 FFS OP UPL Test'!AN:AN,MATCH(A17,'2024 FFS OP UPL Test'!A:A,0)),0)</f>
        <v>306267.65000000002</v>
      </c>
      <c r="L17" s="104">
        <f t="shared" si="5"/>
        <v>295804.43772035703</v>
      </c>
      <c r="M17" s="104">
        <f t="shared" si="6"/>
        <v>1633490.45</v>
      </c>
      <c r="N17" s="104">
        <f t="shared" si="7"/>
        <v>816745.23</v>
      </c>
      <c r="O17" s="104">
        <f t="shared" si="8"/>
        <v>816745.22</v>
      </c>
      <c r="P17" s="104">
        <v>325556.37</v>
      </c>
    </row>
    <row r="18" spans="1:16" x14ac:dyDescent="0.2">
      <c r="A18" t="s">
        <v>69</v>
      </c>
      <c r="B18" t="s">
        <v>70</v>
      </c>
      <c r="C18" s="7" t="s">
        <v>71</v>
      </c>
      <c r="D18" s="139" t="str">
        <f>IFERROR(INDEX('2024 FFS IP UPL Test'!L:L,MATCH(A:A,'2024 FFS IP UPL Test'!A:A,0)),INDEX('2024 FFS OP UPL Test'!L:L,MATCH(A:A,'2024 FFS OP UPL Test'!A:A,0)))</f>
        <v>Private</v>
      </c>
      <c r="E18" s="2">
        <f>IFERROR(INDEX('2024 FFS IP UPL Test'!AN:AN,MATCH(A18,'2024 FFS IP UPL Test'!A:A,0)),0)</f>
        <v>29938178.960000001</v>
      </c>
      <c r="F18" s="8">
        <f t="shared" si="3"/>
        <v>29197546.58849825</v>
      </c>
      <c r="G18" s="8">
        <f>IFERROR(INDEX('2024 FFS IP UPL Test'!AE:AE,MATCH(A18,'2024 FFS IP UPL Test'!A:A,0)),0)</f>
        <v>15266498.1</v>
      </c>
      <c r="H18" s="2">
        <f>IFERROR(INDEX('2024 FFS IP UPL Test'!V:V,MATCH(A18,'2024 FFS IP UPL Test'!A:A,0)),0)</f>
        <v>53516799.289999999</v>
      </c>
      <c r="I18" s="43" t="str">
        <f>IFERROR(INDEX('Nominal Fee Test'!I:I,MATCH(A18,'Nominal Fee Test'!J:J,0)),"Not Required")</f>
        <v>Not Required</v>
      </c>
      <c r="J18" s="2">
        <f t="shared" si="4"/>
        <v>29197546.58849825</v>
      </c>
      <c r="K18" s="2">
        <f>IFERROR(INDEX('2024 FFS OP UPL Test'!AN:AN,MATCH(A18,'2024 FFS OP UPL Test'!A:A,0)),0)</f>
        <v>897704.36</v>
      </c>
      <c r="L18" s="104">
        <f t="shared" si="5"/>
        <v>884455.81863917061</v>
      </c>
      <c r="M18" s="104">
        <f t="shared" si="6"/>
        <v>30082002.41</v>
      </c>
      <c r="N18" s="104">
        <f t="shared" si="7"/>
        <v>15041001.210000001</v>
      </c>
      <c r="O18" s="104">
        <f t="shared" si="8"/>
        <v>15041001.199999999</v>
      </c>
      <c r="P18" s="104">
        <v>5995388.0800000001</v>
      </c>
    </row>
    <row r="19" spans="1:16" x14ac:dyDescent="0.2">
      <c r="A19" t="s">
        <v>72</v>
      </c>
      <c r="B19" t="s">
        <v>73</v>
      </c>
      <c r="C19" s="7" t="s">
        <v>74</v>
      </c>
      <c r="D19" s="139" t="str">
        <f>IFERROR(INDEX('2024 FFS IP UPL Test'!L:L,MATCH(A:A,'2024 FFS IP UPL Test'!A:A,0)),INDEX('2024 FFS OP UPL Test'!L:L,MATCH(A:A,'2024 FFS OP UPL Test'!A:A,0)))</f>
        <v>NSGO</v>
      </c>
      <c r="E19" s="2">
        <f>IFERROR(INDEX('2024 FFS IP UPL Test'!AN:AN,MATCH(A19,'2024 FFS IP UPL Test'!A:A,0)),0)</f>
        <v>313190951.22000003</v>
      </c>
      <c r="F19" s="8">
        <f t="shared" si="3"/>
        <v>312680341.94632936</v>
      </c>
      <c r="G19" s="8">
        <f>IFERROR(INDEX('2024 FFS IP UPL Test'!AE:AE,MATCH(A19,'2024 FFS IP UPL Test'!A:A,0)),0)</f>
        <v>96786088.840000004</v>
      </c>
      <c r="H19" s="2">
        <f>IFERROR(INDEX('2024 FFS IP UPL Test'!V:V,MATCH(A19,'2024 FFS IP UPL Test'!A:A,0)),0)</f>
        <v>571316945.47000003</v>
      </c>
      <c r="I19" s="43" t="str">
        <f>IFERROR(INDEX('Nominal Fee Test'!I:I,MATCH(A19,'Nominal Fee Test'!J:J,0)),"Not Required")</f>
        <v>Not Required</v>
      </c>
      <c r="J19" s="2">
        <f t="shared" si="4"/>
        <v>312680341.94632936</v>
      </c>
      <c r="K19" s="2">
        <f>IFERROR(INDEX('2024 FFS OP UPL Test'!AN:AN,MATCH(A19,'2024 FFS OP UPL Test'!A:A,0)),0)</f>
        <v>6007903.8399999999</v>
      </c>
      <c r="L19" s="104">
        <f t="shared" si="5"/>
        <v>5802652.0831343876</v>
      </c>
      <c r="M19" s="104">
        <f t="shared" si="6"/>
        <v>318482994.02999997</v>
      </c>
      <c r="N19" s="104">
        <f t="shared" si="7"/>
        <v>159241497.02000001</v>
      </c>
      <c r="O19" s="104">
        <f t="shared" si="8"/>
        <v>159241497.00999996</v>
      </c>
      <c r="P19" s="104">
        <v>63450455.420000002</v>
      </c>
    </row>
    <row r="20" spans="1:16" ht="30" x14ac:dyDescent="0.2">
      <c r="A20" t="s">
        <v>75</v>
      </c>
      <c r="B20" t="s">
        <v>76</v>
      </c>
      <c r="C20" s="7" t="s">
        <v>77</v>
      </c>
      <c r="D20" s="139" t="str">
        <f>IFERROR(INDEX('2024 FFS IP UPL Test'!L:L,MATCH(A:A,'2024 FFS IP UPL Test'!A:A,0)),INDEX('2024 FFS OP UPL Test'!L:L,MATCH(A:A,'2024 FFS OP UPL Test'!A:A,0)))</f>
        <v>Private</v>
      </c>
      <c r="E20" s="2">
        <f>IFERROR(INDEX('2024 FFS IP UPL Test'!AN:AN,MATCH(A20,'2024 FFS IP UPL Test'!A:A,0)),0)</f>
        <v>-7281.79</v>
      </c>
      <c r="F20" s="8">
        <f t="shared" si="3"/>
        <v>0</v>
      </c>
      <c r="G20" s="8">
        <f>IFERROR(INDEX('2024 FFS IP UPL Test'!AE:AE,MATCH(A20,'2024 FFS IP UPL Test'!A:A,0)),0)</f>
        <v>8605.01</v>
      </c>
      <c r="H20" s="2">
        <f>IFERROR(INDEX('2024 FFS IP UPL Test'!V:V,MATCH(A20,'2024 FFS IP UPL Test'!A:A,0)),0)</f>
        <v>12723.3</v>
      </c>
      <c r="I20" s="43" t="str">
        <f>IFERROR(INDEX('Nominal Fee Test'!I:I,MATCH(A20,'Nominal Fee Test'!J:J,0)),"Not Required")</f>
        <v>Not Required</v>
      </c>
      <c r="J20" s="2">
        <f t="shared" si="4"/>
        <v>0</v>
      </c>
      <c r="K20" s="2">
        <f>IFERROR(INDEX('2024 FFS OP UPL Test'!AN:AN,MATCH(A20,'2024 FFS OP UPL Test'!A:A,0)),0)</f>
        <v>-30568.97</v>
      </c>
      <c r="L20" s="104">
        <f t="shared" si="5"/>
        <v>0</v>
      </c>
      <c r="M20" s="104">
        <f t="shared" si="6"/>
        <v>0</v>
      </c>
      <c r="N20" s="104">
        <f t="shared" si="7"/>
        <v>0</v>
      </c>
      <c r="O20" s="104">
        <f t="shared" si="8"/>
        <v>0</v>
      </c>
      <c r="P20" s="104">
        <v>0</v>
      </c>
    </row>
    <row r="21" spans="1:16" x14ac:dyDescent="0.2">
      <c r="A21" t="s">
        <v>78</v>
      </c>
      <c r="B21" t="s">
        <v>79</v>
      </c>
      <c r="C21" s="7" t="s">
        <v>80</v>
      </c>
      <c r="D21" s="139" t="str">
        <f>IFERROR(INDEX('2024 FFS IP UPL Test'!L:L,MATCH(A:A,'2024 FFS IP UPL Test'!A:A,0)),INDEX('2024 FFS OP UPL Test'!L:L,MATCH(A:A,'2024 FFS OP UPL Test'!A:A,0)))</f>
        <v>Private</v>
      </c>
      <c r="E21" s="2">
        <f>IFERROR(INDEX('2024 FFS IP UPL Test'!AN:AN,MATCH(A21,'2024 FFS IP UPL Test'!A:A,0)),0)</f>
        <v>3819169.27</v>
      </c>
      <c r="F21" s="8">
        <f t="shared" si="3"/>
        <v>3724687.8923121332</v>
      </c>
      <c r="G21" s="8">
        <f>IFERROR(INDEX('2024 FFS IP UPL Test'!AE:AE,MATCH(A21,'2024 FFS IP UPL Test'!A:A,0)),0)</f>
        <v>3900549.41</v>
      </c>
      <c r="H21" s="2">
        <f>IFERROR(INDEX('2024 FFS IP UPL Test'!V:V,MATCH(A21,'2024 FFS IP UPL Test'!A:A,0)),0)</f>
        <v>29691225.670000002</v>
      </c>
      <c r="I21" s="43" t="str">
        <f>IFERROR(INDEX('Nominal Fee Test'!I:I,MATCH(A21,'Nominal Fee Test'!J:J,0)),"Not Required")</f>
        <v>Not Required</v>
      </c>
      <c r="J21" s="2">
        <f t="shared" si="4"/>
        <v>3724687.8923121332</v>
      </c>
      <c r="K21" s="2">
        <f>IFERROR(INDEX('2024 FFS OP UPL Test'!AN:AN,MATCH(A21,'2024 FFS OP UPL Test'!A:A,0)),0)</f>
        <v>627414.48</v>
      </c>
      <c r="L21" s="104">
        <f t="shared" si="5"/>
        <v>618154.94305326708</v>
      </c>
      <c r="M21" s="104">
        <f t="shared" si="6"/>
        <v>4342842.84</v>
      </c>
      <c r="N21" s="104">
        <f t="shared" si="7"/>
        <v>2171421.42</v>
      </c>
      <c r="O21" s="104">
        <f t="shared" si="8"/>
        <v>2171421.42</v>
      </c>
      <c r="P21" s="104">
        <v>865468.37</v>
      </c>
    </row>
    <row r="22" spans="1:16" x14ac:dyDescent="0.2">
      <c r="A22" t="s">
        <v>81</v>
      </c>
      <c r="B22" t="s">
        <v>82</v>
      </c>
      <c r="C22" s="7" t="s">
        <v>83</v>
      </c>
      <c r="D22" s="139" t="str">
        <f>IFERROR(INDEX('2024 FFS IP UPL Test'!L:L,MATCH(A:A,'2024 FFS IP UPL Test'!A:A,0)),INDEX('2024 FFS OP UPL Test'!L:L,MATCH(A:A,'2024 FFS OP UPL Test'!A:A,0)))</f>
        <v>Private</v>
      </c>
      <c r="E22" s="2">
        <f>IFERROR(INDEX('2024 FFS IP UPL Test'!AN:AN,MATCH(A22,'2024 FFS IP UPL Test'!A:A,0)),0)</f>
        <v>12767.94</v>
      </c>
      <c r="F22" s="8">
        <f t="shared" si="3"/>
        <v>12452.077445566527</v>
      </c>
      <c r="G22" s="8">
        <f>IFERROR(INDEX('2024 FFS IP UPL Test'!AE:AE,MATCH(A22,'2024 FFS IP UPL Test'!A:A,0)),0)</f>
        <v>15826.2</v>
      </c>
      <c r="H22" s="2">
        <f>IFERROR(INDEX('2024 FFS IP UPL Test'!V:V,MATCH(A22,'2024 FFS IP UPL Test'!A:A,0)),0)</f>
        <v>76373.259999999995</v>
      </c>
      <c r="I22" s="43" t="str">
        <f>IFERROR(INDEX('Nominal Fee Test'!I:I,MATCH(A22,'Nominal Fee Test'!J:J,0)),"Not Required")</f>
        <v>Not Required</v>
      </c>
      <c r="J22" s="2">
        <f t="shared" si="4"/>
        <v>12452.077445566527</v>
      </c>
      <c r="K22" s="2">
        <f>IFERROR(INDEX('2024 FFS OP UPL Test'!AN:AN,MATCH(A22,'2024 FFS OP UPL Test'!A:A,0)),0)</f>
        <v>29447.06</v>
      </c>
      <c r="L22" s="104">
        <f t="shared" si="5"/>
        <v>29012.473058298143</v>
      </c>
      <c r="M22" s="104">
        <f t="shared" si="6"/>
        <v>41464.550000000003</v>
      </c>
      <c r="N22" s="104">
        <f t="shared" si="7"/>
        <v>20732.28</v>
      </c>
      <c r="O22" s="104">
        <f t="shared" si="8"/>
        <v>20732.270000000004</v>
      </c>
      <c r="P22" s="104">
        <v>8260.17</v>
      </c>
    </row>
    <row r="23" spans="1:16" x14ac:dyDescent="0.2">
      <c r="A23" t="s">
        <v>84</v>
      </c>
      <c r="B23" t="s">
        <v>85</v>
      </c>
      <c r="C23" s="7" t="s">
        <v>86</v>
      </c>
      <c r="D23" s="139" t="str">
        <f>IFERROR(INDEX('2024 FFS IP UPL Test'!L:L,MATCH(A:A,'2024 FFS IP UPL Test'!A:A,0)),INDEX('2024 FFS OP UPL Test'!L:L,MATCH(A:A,'2024 FFS OP UPL Test'!A:A,0)))</f>
        <v>Private</v>
      </c>
      <c r="E23" s="2">
        <f>IFERROR(INDEX('2024 FFS IP UPL Test'!AN:AN,MATCH(A23,'2024 FFS IP UPL Test'!A:A,0)),0)</f>
        <v>-157632.67000000001</v>
      </c>
      <c r="F23" s="8">
        <f t="shared" si="3"/>
        <v>0</v>
      </c>
      <c r="G23" s="8">
        <f>IFERROR(INDEX('2024 FFS IP UPL Test'!AE:AE,MATCH(A23,'2024 FFS IP UPL Test'!A:A,0)),0)</f>
        <v>796977.54</v>
      </c>
      <c r="H23" s="2">
        <f>IFERROR(INDEX('2024 FFS IP UPL Test'!V:V,MATCH(A23,'2024 FFS IP UPL Test'!A:A,0)),0)</f>
        <v>4098364.54</v>
      </c>
      <c r="I23" s="43" t="str">
        <f>IFERROR(INDEX('Nominal Fee Test'!I:I,MATCH(A23,'Nominal Fee Test'!J:J,0)),"Not Required")</f>
        <v>Not Required</v>
      </c>
      <c r="J23" s="2">
        <f t="shared" si="4"/>
        <v>0</v>
      </c>
      <c r="K23" s="2">
        <f>IFERROR(INDEX('2024 FFS OP UPL Test'!AN:AN,MATCH(A23,'2024 FFS OP UPL Test'!A:A,0)),0)</f>
        <v>3381.6</v>
      </c>
      <c r="L23" s="104">
        <f t="shared" si="5"/>
        <v>3331.6935169059661</v>
      </c>
      <c r="M23" s="104">
        <f t="shared" si="6"/>
        <v>3331.69</v>
      </c>
      <c r="N23" s="104">
        <f t="shared" si="7"/>
        <v>1665.85</v>
      </c>
      <c r="O23" s="104">
        <f t="shared" si="8"/>
        <v>1665.8400000000001</v>
      </c>
      <c r="P23" s="104">
        <v>663.57</v>
      </c>
    </row>
    <row r="24" spans="1:16" x14ac:dyDescent="0.2">
      <c r="A24" t="s">
        <v>87</v>
      </c>
      <c r="B24" t="s">
        <v>88</v>
      </c>
      <c r="C24" s="7" t="s">
        <v>89</v>
      </c>
      <c r="D24" s="139" t="str">
        <f>IFERROR(INDEX('2024 FFS IP UPL Test'!L:L,MATCH(A:A,'2024 FFS IP UPL Test'!A:A,0)),INDEX('2024 FFS OP UPL Test'!L:L,MATCH(A:A,'2024 FFS OP UPL Test'!A:A,0)))</f>
        <v>Private</v>
      </c>
      <c r="E24" s="2">
        <f>IFERROR(INDEX('2024 FFS IP UPL Test'!AN:AN,MATCH(A24,'2024 FFS IP UPL Test'!A:A,0)),0)</f>
        <v>3203583.56</v>
      </c>
      <c r="F24" s="8">
        <f t="shared" si="3"/>
        <v>3124330.9878072515</v>
      </c>
      <c r="G24" s="8">
        <f>IFERROR(INDEX('2024 FFS IP UPL Test'!AE:AE,MATCH(A24,'2024 FFS IP UPL Test'!A:A,0)),0)</f>
        <v>1857162.71</v>
      </c>
      <c r="H24" s="2">
        <f>IFERROR(INDEX('2024 FFS IP UPL Test'!V:V,MATCH(A24,'2024 FFS IP UPL Test'!A:A,0)),0)</f>
        <v>37431555.219999999</v>
      </c>
      <c r="I24" s="43" t="str">
        <f>IFERROR(INDEX('Nominal Fee Test'!I:I,MATCH(A24,'Nominal Fee Test'!J:J,0)),"Not Required")</f>
        <v>Not Required</v>
      </c>
      <c r="J24" s="2">
        <f t="shared" si="4"/>
        <v>3124330.9878072515</v>
      </c>
      <c r="K24" s="2">
        <f>IFERROR(INDEX('2024 FFS OP UPL Test'!AN:AN,MATCH(A24,'2024 FFS OP UPL Test'!A:A,0)),0)</f>
        <v>261319.73</v>
      </c>
      <c r="L24" s="104">
        <f t="shared" si="5"/>
        <v>257463.10926207047</v>
      </c>
      <c r="M24" s="104">
        <f t="shared" si="6"/>
        <v>3381794.1</v>
      </c>
      <c r="N24" s="104">
        <f t="shared" si="7"/>
        <v>1690897.05</v>
      </c>
      <c r="O24" s="104">
        <f t="shared" si="8"/>
        <v>1690897.05</v>
      </c>
      <c r="P24" s="104">
        <v>673975.13</v>
      </c>
    </row>
    <row r="25" spans="1:16" ht="30" x14ac:dyDescent="0.2">
      <c r="A25" t="s">
        <v>90</v>
      </c>
      <c r="B25" t="s">
        <v>91</v>
      </c>
      <c r="C25" s="7" t="s">
        <v>92</v>
      </c>
      <c r="D25" s="139" t="str">
        <f>IFERROR(INDEX('2024 FFS IP UPL Test'!L:L,MATCH(A:A,'2024 FFS IP UPL Test'!A:A,0)),INDEX('2024 FFS OP UPL Test'!L:L,MATCH(A:A,'2024 FFS OP UPL Test'!A:A,0)))</f>
        <v>Private</v>
      </c>
      <c r="E25" s="2">
        <f>IFERROR(INDEX('2024 FFS IP UPL Test'!AN:AN,MATCH(A25,'2024 FFS IP UPL Test'!A:A,0)),0)</f>
        <v>7332398.7199999997</v>
      </c>
      <c r="F25" s="8">
        <f t="shared" si="3"/>
        <v>7151004.5256488416</v>
      </c>
      <c r="G25" s="8">
        <f>IFERROR(INDEX('2024 FFS IP UPL Test'!AE:AE,MATCH(A25,'2024 FFS IP UPL Test'!A:A,0)),0)</f>
        <v>7173594.2599999998</v>
      </c>
      <c r="H25" s="2">
        <f>IFERROR(INDEX('2024 FFS IP UPL Test'!V:V,MATCH(A25,'2024 FFS IP UPL Test'!A:A,0)),0)</f>
        <v>87175438.569999993</v>
      </c>
      <c r="I25" s="43" t="str">
        <f>IFERROR(INDEX('Nominal Fee Test'!I:I,MATCH(A25,'Nominal Fee Test'!J:J,0)),"Not Required")</f>
        <v>Not Required</v>
      </c>
      <c r="J25" s="2">
        <f t="shared" si="4"/>
        <v>7151004.5256488416</v>
      </c>
      <c r="K25" s="2">
        <f>IFERROR(INDEX('2024 FFS OP UPL Test'!AN:AN,MATCH(A25,'2024 FFS OP UPL Test'!A:A,0)),0)</f>
        <v>-5298.05</v>
      </c>
      <c r="L25" s="104">
        <f t="shared" si="5"/>
        <v>0</v>
      </c>
      <c r="M25" s="104">
        <f t="shared" si="6"/>
        <v>7151004.5300000003</v>
      </c>
      <c r="N25" s="104">
        <f t="shared" si="7"/>
        <v>3575502.27</v>
      </c>
      <c r="O25" s="104">
        <f t="shared" si="8"/>
        <v>3575502.2600000002</v>
      </c>
      <c r="P25" s="104">
        <v>1425234.49</v>
      </c>
    </row>
    <row r="26" spans="1:16" x14ac:dyDescent="0.2">
      <c r="A26" t="s">
        <v>93</v>
      </c>
      <c r="B26" t="s">
        <v>94</v>
      </c>
      <c r="C26" s="7" t="s">
        <v>95</v>
      </c>
      <c r="D26" s="139" t="str">
        <f>IFERROR(INDEX('2024 FFS IP UPL Test'!L:L,MATCH(A:A,'2024 FFS IP UPL Test'!A:A,0)),INDEX('2024 FFS OP UPL Test'!L:L,MATCH(A:A,'2024 FFS OP UPL Test'!A:A,0)))</f>
        <v>Private</v>
      </c>
      <c r="E26" s="2">
        <f>IFERROR(INDEX('2024 FFS IP UPL Test'!AN:AN,MATCH(A26,'2024 FFS IP UPL Test'!A:A,0)),0)</f>
        <v>34020179.770000003</v>
      </c>
      <c r="F26" s="8">
        <f t="shared" si="3"/>
        <v>33178563.903663054</v>
      </c>
      <c r="G26" s="8">
        <f>IFERROR(INDEX('2024 FFS IP UPL Test'!AE:AE,MATCH(A26,'2024 FFS IP UPL Test'!A:A,0)),0)</f>
        <v>16569159.300000001</v>
      </c>
      <c r="H26" s="2">
        <f>IFERROR(INDEX('2024 FFS IP UPL Test'!V:V,MATCH(A26,'2024 FFS IP UPL Test'!A:A,0)),0)</f>
        <v>405363293.80000001</v>
      </c>
      <c r="I26" s="43" t="str">
        <f>IFERROR(INDEX('Nominal Fee Test'!I:I,MATCH(A26,'Nominal Fee Test'!J:J,0)),"Not Required")</f>
        <v>Not Required</v>
      </c>
      <c r="J26" s="2">
        <f t="shared" si="4"/>
        <v>33178563.903663054</v>
      </c>
      <c r="K26" s="2">
        <f>IFERROR(INDEX('2024 FFS OP UPL Test'!AN:AN,MATCH(A26,'2024 FFS OP UPL Test'!A:A,0)),0)</f>
        <v>7315.41</v>
      </c>
      <c r="L26" s="104">
        <f t="shared" si="5"/>
        <v>7207.447383046213</v>
      </c>
      <c r="M26" s="104">
        <f t="shared" si="6"/>
        <v>33185771.350000001</v>
      </c>
      <c r="N26" s="104">
        <f t="shared" si="7"/>
        <v>16592885.68</v>
      </c>
      <c r="O26" s="104">
        <f t="shared" si="8"/>
        <v>16592885.670000002</v>
      </c>
      <c r="P26" s="104">
        <v>6614105.5899999999</v>
      </c>
    </row>
    <row r="27" spans="1:16" x14ac:dyDescent="0.2">
      <c r="A27" t="s">
        <v>96</v>
      </c>
      <c r="B27" t="s">
        <v>97</v>
      </c>
      <c r="C27" s="7" t="s">
        <v>98</v>
      </c>
      <c r="D27" s="139" t="str">
        <f>IFERROR(INDEX('2024 FFS IP UPL Test'!L:L,MATCH(A:A,'2024 FFS IP UPL Test'!A:A,0)),INDEX('2024 FFS OP UPL Test'!L:L,MATCH(A:A,'2024 FFS OP UPL Test'!A:A,0)))</f>
        <v>Private</v>
      </c>
      <c r="E27" s="2">
        <f>IFERROR(INDEX('2024 FFS IP UPL Test'!AN:AN,MATCH(A27,'2024 FFS IP UPL Test'!A:A,0)),0)</f>
        <v>2794576.74</v>
      </c>
      <c r="F27" s="8">
        <f t="shared" si="3"/>
        <v>2725442.4749849103</v>
      </c>
      <c r="G27" s="8">
        <f>IFERROR(INDEX('2024 FFS IP UPL Test'!AE:AE,MATCH(A27,'2024 FFS IP UPL Test'!A:A,0)),0)</f>
        <v>1717864.35</v>
      </c>
      <c r="H27" s="2">
        <f>IFERROR(INDEX('2024 FFS IP UPL Test'!V:V,MATCH(A27,'2024 FFS IP UPL Test'!A:A,0)),0)</f>
        <v>30992040.440000001</v>
      </c>
      <c r="I27" s="43" t="str">
        <f>IFERROR(INDEX('Nominal Fee Test'!I:I,MATCH(A27,'Nominal Fee Test'!J:J,0)),"Not Required")</f>
        <v>Not Required</v>
      </c>
      <c r="J27" s="2">
        <f t="shared" si="4"/>
        <v>2725442.4749849103</v>
      </c>
      <c r="K27" s="2">
        <f>IFERROR(INDEX('2024 FFS OP UPL Test'!AN:AN,MATCH(A27,'2024 FFS OP UPL Test'!A:A,0)),0)</f>
        <v>249428.56</v>
      </c>
      <c r="L27" s="104">
        <f t="shared" si="5"/>
        <v>245747.43206860384</v>
      </c>
      <c r="M27" s="104">
        <f t="shared" si="6"/>
        <v>2971189.91</v>
      </c>
      <c r="N27" s="104">
        <f t="shared" si="7"/>
        <v>1485594.96</v>
      </c>
      <c r="O27" s="104">
        <f t="shared" si="8"/>
        <v>1485594.9500000002</v>
      </c>
      <c r="P27" s="104">
        <v>592141.05000000005</v>
      </c>
    </row>
    <row r="28" spans="1:16" x14ac:dyDescent="0.2">
      <c r="A28" t="s">
        <v>99</v>
      </c>
      <c r="B28" t="s">
        <v>100</v>
      </c>
      <c r="C28" s="7" t="s">
        <v>101</v>
      </c>
      <c r="D28" s="139" t="str">
        <f>IFERROR(INDEX('2024 FFS IP UPL Test'!L:L,MATCH(A:A,'2024 FFS IP UPL Test'!A:A,0)),INDEX('2024 FFS OP UPL Test'!L:L,MATCH(A:A,'2024 FFS OP UPL Test'!A:A,0)))</f>
        <v>NSGO</v>
      </c>
      <c r="E28" s="2">
        <f>IFERROR(INDEX('2024 FFS IP UPL Test'!AN:AN,MATCH(A28,'2024 FFS IP UPL Test'!A:A,0)),0)</f>
        <v>0</v>
      </c>
      <c r="F28" s="8">
        <f t="shared" si="3"/>
        <v>0</v>
      </c>
      <c r="G28" s="8">
        <f>IFERROR(INDEX('2024 FFS IP UPL Test'!AE:AE,MATCH(A28,'2024 FFS IP UPL Test'!A:A,0)),0)</f>
        <v>0</v>
      </c>
      <c r="H28" s="2">
        <f>IFERROR(INDEX('2024 FFS IP UPL Test'!V:V,MATCH(A28,'2024 FFS IP UPL Test'!A:A,0)),0)</f>
        <v>0</v>
      </c>
      <c r="I28" s="43" t="str">
        <f>IFERROR(INDEX('Nominal Fee Test'!I:I,MATCH(A28,'Nominal Fee Test'!J:J,0)),"Not Required")</f>
        <v>Not Required</v>
      </c>
      <c r="J28" s="2">
        <f t="shared" si="4"/>
        <v>0</v>
      </c>
      <c r="K28" s="2">
        <f>IFERROR(INDEX('2024 FFS OP UPL Test'!AN:AN,MATCH(A28,'2024 FFS OP UPL Test'!A:A,0)),0)</f>
        <v>-16095.71</v>
      </c>
      <c r="L28" s="104">
        <f t="shared" si="5"/>
        <v>0</v>
      </c>
      <c r="M28" s="104">
        <f t="shared" si="6"/>
        <v>0</v>
      </c>
      <c r="N28" s="104">
        <f t="shared" si="7"/>
        <v>0</v>
      </c>
      <c r="O28" s="104">
        <f t="shared" si="8"/>
        <v>0</v>
      </c>
      <c r="P28" s="104">
        <v>0</v>
      </c>
    </row>
    <row r="29" spans="1:16" ht="30" x14ac:dyDescent="0.2">
      <c r="A29" t="s">
        <v>102</v>
      </c>
      <c r="B29" t="s">
        <v>103</v>
      </c>
      <c r="C29" s="7" t="s">
        <v>104</v>
      </c>
      <c r="D29" s="139" t="str">
        <f>IFERROR(INDEX('2024 FFS IP UPL Test'!L:L,MATCH(A:A,'2024 FFS IP UPL Test'!A:A,0)),INDEX('2024 FFS OP UPL Test'!L:L,MATCH(A:A,'2024 FFS OP UPL Test'!A:A,0)))</f>
        <v>Private</v>
      </c>
      <c r="E29" s="2">
        <f>IFERROR(INDEX('2024 FFS IP UPL Test'!AN:AN,MATCH(A29,'2024 FFS IP UPL Test'!A:A,0)),0)</f>
        <v>24786003.82</v>
      </c>
      <c r="F29" s="8">
        <f t="shared" si="3"/>
        <v>24172829.691614136</v>
      </c>
      <c r="G29" s="8">
        <f>IFERROR(INDEX('2024 FFS IP UPL Test'!AE:AE,MATCH(A29,'2024 FFS IP UPL Test'!A:A,0)),0)</f>
        <v>19768880.440000001</v>
      </c>
      <c r="H29" s="2">
        <f>IFERROR(INDEX('2024 FFS IP UPL Test'!V:V,MATCH(A29,'2024 FFS IP UPL Test'!A:A,0)),0)</f>
        <v>115787121.28</v>
      </c>
      <c r="I29" s="43" t="str">
        <f>IFERROR(INDEX('Nominal Fee Test'!I:I,MATCH(A29,'Nominal Fee Test'!J:J,0)),"Not Required")</f>
        <v>Not Required</v>
      </c>
      <c r="J29" s="2">
        <f t="shared" si="4"/>
        <v>24172829.691614136</v>
      </c>
      <c r="K29" s="2">
        <f>IFERROR(INDEX('2024 FFS OP UPL Test'!AN:AN,MATCH(A29,'2024 FFS OP UPL Test'!A:A,0)),0)</f>
        <v>2047887.28</v>
      </c>
      <c r="L29" s="104">
        <f t="shared" si="5"/>
        <v>2017664.0566980699</v>
      </c>
      <c r="M29" s="104">
        <f t="shared" si="6"/>
        <v>26190493.75</v>
      </c>
      <c r="N29" s="104">
        <f t="shared" si="7"/>
        <v>13095246.880000001</v>
      </c>
      <c r="O29" s="104">
        <f t="shared" si="8"/>
        <v>13095246.869999999</v>
      </c>
      <c r="P29" s="104">
        <v>5219634.9000000004</v>
      </c>
    </row>
    <row r="30" spans="1:16" x14ac:dyDescent="0.2">
      <c r="A30" t="s">
        <v>105</v>
      </c>
      <c r="B30" t="s">
        <v>106</v>
      </c>
      <c r="C30" s="7" t="s">
        <v>107</v>
      </c>
      <c r="D30" s="139" t="str">
        <f>IFERROR(INDEX('2024 FFS IP UPL Test'!L:L,MATCH(A:A,'2024 FFS IP UPL Test'!A:A,0)),INDEX('2024 FFS OP UPL Test'!L:L,MATCH(A:A,'2024 FFS OP UPL Test'!A:A,0)))</f>
        <v>NSGO</v>
      </c>
      <c r="E30" s="2">
        <f>IFERROR(INDEX('2024 FFS IP UPL Test'!AN:AN,MATCH(A30,'2024 FFS IP UPL Test'!A:A,0)),0)</f>
        <v>6773388.5999999996</v>
      </c>
      <c r="F30" s="8">
        <f t="shared" si="3"/>
        <v>6762345.6403619172</v>
      </c>
      <c r="G30" s="8">
        <f>IFERROR(INDEX('2024 FFS IP UPL Test'!AE:AE,MATCH(A30,'2024 FFS IP UPL Test'!A:A,0)),0)</f>
        <v>11212980.93</v>
      </c>
      <c r="H30" s="2">
        <f>IFERROR(INDEX('2024 FFS IP UPL Test'!V:V,MATCH(A30,'2024 FFS IP UPL Test'!A:A,0)),0)</f>
        <v>69178344.349999994</v>
      </c>
      <c r="I30" s="43" t="str">
        <f>IFERROR(INDEX('Nominal Fee Test'!I:I,MATCH(A30,'Nominal Fee Test'!J:J,0)),"Not Required")</f>
        <v>Not Required</v>
      </c>
      <c r="J30" s="2">
        <f t="shared" si="4"/>
        <v>6762345.6403619172</v>
      </c>
      <c r="K30" s="2">
        <f>IFERROR(INDEX('2024 FFS OP UPL Test'!AN:AN,MATCH(A30,'2024 FFS OP UPL Test'!A:A,0)),0)</f>
        <v>796188.45</v>
      </c>
      <c r="L30" s="104">
        <f t="shared" si="5"/>
        <v>768987.76861249481</v>
      </c>
      <c r="M30" s="104">
        <f t="shared" si="6"/>
        <v>7531333.4100000001</v>
      </c>
      <c r="N30" s="104">
        <f t="shared" si="7"/>
        <v>3765666.71</v>
      </c>
      <c r="O30" s="104">
        <f t="shared" si="8"/>
        <v>3765666.7</v>
      </c>
      <c r="P30" s="104">
        <v>1500732.73</v>
      </c>
    </row>
    <row r="31" spans="1:16" ht="30" x14ac:dyDescent="0.2">
      <c r="A31" t="s">
        <v>108</v>
      </c>
      <c r="B31" t="s">
        <v>109</v>
      </c>
      <c r="C31" s="7" t="s">
        <v>110</v>
      </c>
      <c r="D31" s="139" t="str">
        <f>IFERROR(INDEX('2024 FFS IP UPL Test'!L:L,MATCH(A:A,'2024 FFS IP UPL Test'!A:A,0)),INDEX('2024 FFS OP UPL Test'!L:L,MATCH(A:A,'2024 FFS OP UPL Test'!A:A,0)))</f>
        <v>Private</v>
      </c>
      <c r="E31" s="2">
        <f>IFERROR(INDEX('2024 FFS IP UPL Test'!AN:AN,MATCH(A31,'2024 FFS IP UPL Test'!A:A,0)),0)</f>
        <v>1884788.75</v>
      </c>
      <c r="F31" s="8">
        <f t="shared" si="3"/>
        <v>1838161.4797322457</v>
      </c>
      <c r="G31" s="8">
        <f>IFERROR(INDEX('2024 FFS IP UPL Test'!AE:AE,MATCH(A31,'2024 FFS IP UPL Test'!A:A,0)),0)</f>
        <v>2391998.2799999998</v>
      </c>
      <c r="H31" s="2">
        <f>IFERROR(INDEX('2024 FFS IP UPL Test'!V:V,MATCH(A31,'2024 FFS IP UPL Test'!A:A,0)),0)</f>
        <v>17879544.449999999</v>
      </c>
      <c r="I31" s="43" t="str">
        <f>IFERROR(INDEX('Nominal Fee Test'!I:I,MATCH(A31,'Nominal Fee Test'!J:J,0)),"Not Required")</f>
        <v>Not Required</v>
      </c>
      <c r="J31" s="2">
        <f t="shared" si="4"/>
        <v>1838161.4797322457</v>
      </c>
      <c r="K31" s="2">
        <f>IFERROR(INDEX('2024 FFS OP UPL Test'!AN:AN,MATCH(A31,'2024 FFS OP UPL Test'!A:A,0)),0)</f>
        <v>217200.72</v>
      </c>
      <c r="L31" s="104">
        <f t="shared" si="5"/>
        <v>213995.21844431869</v>
      </c>
      <c r="M31" s="104">
        <f t="shared" si="6"/>
        <v>2052156.7</v>
      </c>
      <c r="N31" s="104">
        <f t="shared" si="7"/>
        <v>1026078.35</v>
      </c>
      <c r="O31" s="104">
        <f t="shared" si="8"/>
        <v>1026078.35</v>
      </c>
      <c r="P31" s="104">
        <v>408977</v>
      </c>
    </row>
    <row r="32" spans="1:16" x14ac:dyDescent="0.2">
      <c r="A32" t="s">
        <v>111</v>
      </c>
      <c r="B32" t="s">
        <v>112</v>
      </c>
      <c r="C32" s="7" t="s">
        <v>113</v>
      </c>
      <c r="D32" s="139" t="str">
        <f>IFERROR(INDEX('2024 FFS IP UPL Test'!L:L,MATCH(A:A,'2024 FFS IP UPL Test'!A:A,0)),INDEX('2024 FFS OP UPL Test'!L:L,MATCH(A:A,'2024 FFS OP UPL Test'!A:A,0)))</f>
        <v>NSGO</v>
      </c>
      <c r="E32" s="2">
        <f>IFERROR(INDEX('2024 FFS IP UPL Test'!AN:AN,MATCH(A32,'2024 FFS IP UPL Test'!A:A,0)),0)</f>
        <v>0</v>
      </c>
      <c r="F32" s="8">
        <f t="shared" si="3"/>
        <v>0</v>
      </c>
      <c r="G32" s="8">
        <f>IFERROR(INDEX('2024 FFS IP UPL Test'!AE:AE,MATCH(A32,'2024 FFS IP UPL Test'!A:A,0)),0)</f>
        <v>0</v>
      </c>
      <c r="H32" s="2">
        <f>IFERROR(INDEX('2024 FFS IP UPL Test'!V:V,MATCH(A32,'2024 FFS IP UPL Test'!A:A,0)),0)</f>
        <v>0</v>
      </c>
      <c r="I32" s="43" t="str">
        <f>IFERROR(INDEX('Nominal Fee Test'!I:I,MATCH(A32,'Nominal Fee Test'!J:J,0)),"Not Required")</f>
        <v>Not Required</v>
      </c>
      <c r="J32" s="2">
        <f t="shared" si="4"/>
        <v>0</v>
      </c>
      <c r="K32" s="2">
        <f>IFERROR(INDEX('2024 FFS OP UPL Test'!AN:AN,MATCH(A32,'2024 FFS OP UPL Test'!A:A,0)),0)</f>
        <v>-8362.66</v>
      </c>
      <c r="L32" s="104">
        <f t="shared" si="5"/>
        <v>0</v>
      </c>
      <c r="M32" s="104">
        <f t="shared" si="6"/>
        <v>0</v>
      </c>
      <c r="N32" s="104">
        <f t="shared" si="7"/>
        <v>0</v>
      </c>
      <c r="O32" s="104">
        <f t="shared" si="8"/>
        <v>0</v>
      </c>
      <c r="P32" s="104">
        <v>0</v>
      </c>
    </row>
    <row r="33" spans="1:16" x14ac:dyDescent="0.2">
      <c r="A33" t="s">
        <v>114</v>
      </c>
      <c r="B33" t="s">
        <v>115</v>
      </c>
      <c r="C33" s="7" t="s">
        <v>116</v>
      </c>
      <c r="D33" s="139" t="str">
        <f>IFERROR(INDEX('2024 FFS IP UPL Test'!L:L,MATCH(A:A,'2024 FFS IP UPL Test'!A:A,0)),INDEX('2024 FFS OP UPL Test'!L:L,MATCH(A:A,'2024 FFS OP UPL Test'!A:A,0)))</f>
        <v>Private</v>
      </c>
      <c r="E33" s="2">
        <f>IFERROR(INDEX('2024 FFS IP UPL Test'!AN:AN,MATCH(A33,'2024 FFS IP UPL Test'!A:A,0)),0)</f>
        <v>17441858.98</v>
      </c>
      <c r="F33" s="8">
        <f t="shared" si="3"/>
        <v>17010369.629995912</v>
      </c>
      <c r="G33" s="8">
        <f>IFERROR(INDEX('2024 FFS IP UPL Test'!AE:AE,MATCH(A33,'2024 FFS IP UPL Test'!A:A,0)),0)</f>
        <v>27231131.68</v>
      </c>
      <c r="H33" s="2">
        <f>IFERROR(INDEX('2024 FFS IP UPL Test'!V:V,MATCH(A33,'2024 FFS IP UPL Test'!A:A,0)),0)</f>
        <v>110140509.5</v>
      </c>
      <c r="I33" s="43" t="str">
        <f>IFERROR(INDEX('Nominal Fee Test'!I:I,MATCH(A33,'Nominal Fee Test'!J:J,0)),"Not Required")</f>
        <v>Not Required</v>
      </c>
      <c r="J33" s="2">
        <f t="shared" si="4"/>
        <v>17010369.629995912</v>
      </c>
      <c r="K33" s="2">
        <f>IFERROR(INDEX('2024 FFS OP UPL Test'!AN:AN,MATCH(A33,'2024 FFS OP UPL Test'!A:A,0)),0)</f>
        <v>413406.78</v>
      </c>
      <c r="L33" s="104">
        <f t="shared" si="5"/>
        <v>407305.62123579701</v>
      </c>
      <c r="M33" s="104">
        <f t="shared" si="6"/>
        <v>17417675.25</v>
      </c>
      <c r="N33" s="104">
        <f t="shared" si="7"/>
        <v>8708837.6300000008</v>
      </c>
      <c r="O33" s="104">
        <f t="shared" si="8"/>
        <v>8708837.6199999992</v>
      </c>
      <c r="P33" s="104">
        <v>3471382.99</v>
      </c>
    </row>
    <row r="34" spans="1:16" x14ac:dyDescent="0.2">
      <c r="A34" t="s">
        <v>117</v>
      </c>
      <c r="B34" t="s">
        <v>118</v>
      </c>
      <c r="C34" s="7" t="s">
        <v>119</v>
      </c>
      <c r="D34" s="139" t="str">
        <f>IFERROR(INDEX('2024 FFS IP UPL Test'!L:L,MATCH(A:A,'2024 FFS IP UPL Test'!A:A,0)),INDEX('2024 FFS OP UPL Test'!L:L,MATCH(A:A,'2024 FFS OP UPL Test'!A:A,0)))</f>
        <v>Private</v>
      </c>
      <c r="E34" s="2">
        <f>IFERROR(INDEX('2024 FFS IP UPL Test'!AN:AN,MATCH(A34,'2024 FFS IP UPL Test'!A:A,0)),0)</f>
        <v>3867.51</v>
      </c>
      <c r="F34" s="8">
        <f t="shared" si="3"/>
        <v>3771.8327342940993</v>
      </c>
      <c r="G34" s="8">
        <f>IFERROR(INDEX('2024 FFS IP UPL Test'!AE:AE,MATCH(A34,'2024 FFS IP UPL Test'!A:A,0)),0)</f>
        <v>10701.65</v>
      </c>
      <c r="H34" s="2">
        <f>IFERROR(INDEX('2024 FFS IP UPL Test'!V:V,MATCH(A34,'2024 FFS IP UPL Test'!A:A,0)),0)</f>
        <v>36873.769999999997</v>
      </c>
      <c r="I34" s="43" t="str">
        <f>IFERROR(INDEX('Nominal Fee Test'!I:I,MATCH(A34,'Nominal Fee Test'!J:J,0)),"Not Required")</f>
        <v>Not Required</v>
      </c>
      <c r="J34" s="2">
        <f t="shared" si="4"/>
        <v>3771.8327342940993</v>
      </c>
      <c r="K34" s="2">
        <f>IFERROR(INDEX('2024 FFS OP UPL Test'!AN:AN,MATCH(A34,'2024 FFS OP UPL Test'!A:A,0)),0)</f>
        <v>-8418.5300000000007</v>
      </c>
      <c r="L34" s="104">
        <f t="shared" si="5"/>
        <v>0</v>
      </c>
      <c r="M34" s="104">
        <f t="shared" si="6"/>
        <v>3771.83</v>
      </c>
      <c r="N34" s="104">
        <f t="shared" si="7"/>
        <v>1885.92</v>
      </c>
      <c r="O34" s="104">
        <f t="shared" si="8"/>
        <v>1885.9099999999999</v>
      </c>
      <c r="P34" s="104">
        <v>751.75</v>
      </c>
    </row>
    <row r="35" spans="1:16" ht="30" x14ac:dyDescent="0.2">
      <c r="A35" t="s">
        <v>120</v>
      </c>
      <c r="B35" t="s">
        <v>121</v>
      </c>
      <c r="C35" s="7" t="s">
        <v>122</v>
      </c>
      <c r="D35" s="139" t="str">
        <f>IFERROR(INDEX('2024 FFS IP UPL Test'!L:L,MATCH(A:A,'2024 FFS IP UPL Test'!A:A,0)),INDEX('2024 FFS OP UPL Test'!L:L,MATCH(A:A,'2024 FFS OP UPL Test'!A:A,0)))</f>
        <v>Private</v>
      </c>
      <c r="E35" s="2">
        <f>IFERROR(INDEX('2024 FFS IP UPL Test'!AN:AN,MATCH(A35,'2024 FFS IP UPL Test'!A:A,0)),0)</f>
        <v>-183846.16</v>
      </c>
      <c r="F35" s="8">
        <f t="shared" si="3"/>
        <v>0</v>
      </c>
      <c r="G35" s="8">
        <f>IFERROR(INDEX('2024 FFS IP UPL Test'!AE:AE,MATCH(A35,'2024 FFS IP UPL Test'!A:A,0)),0)</f>
        <v>296828.19</v>
      </c>
      <c r="H35" s="2">
        <f>IFERROR(INDEX('2024 FFS IP UPL Test'!V:V,MATCH(A35,'2024 FFS IP UPL Test'!A:A,0)),0)</f>
        <v>517317</v>
      </c>
      <c r="I35" s="43" t="str">
        <f>IFERROR(INDEX('Nominal Fee Test'!I:I,MATCH(A35,'Nominal Fee Test'!J:J,0)),"Not Required")</f>
        <v>Not Required</v>
      </c>
      <c r="J35" s="2">
        <f t="shared" si="4"/>
        <v>0</v>
      </c>
      <c r="K35" s="2">
        <f>IFERROR(INDEX('2024 FFS OP UPL Test'!AN:AN,MATCH(A35,'2024 FFS OP UPL Test'!A:A,0)),0)</f>
        <v>-2499.75</v>
      </c>
      <c r="L35" s="104">
        <f t="shared" si="5"/>
        <v>0</v>
      </c>
      <c r="M35" s="104">
        <f t="shared" si="6"/>
        <v>0</v>
      </c>
      <c r="N35" s="104">
        <f t="shared" si="7"/>
        <v>0</v>
      </c>
      <c r="O35" s="104">
        <f t="shared" si="8"/>
        <v>0</v>
      </c>
      <c r="P35" s="104">
        <v>0</v>
      </c>
    </row>
    <row r="36" spans="1:16" ht="30" x14ac:dyDescent="0.2">
      <c r="A36" t="s">
        <v>123</v>
      </c>
      <c r="B36" t="s">
        <v>124</v>
      </c>
      <c r="C36" s="7" t="s">
        <v>125</v>
      </c>
      <c r="D36" s="139" t="str">
        <f>IFERROR(INDEX('2024 FFS IP UPL Test'!L:L,MATCH(A:A,'2024 FFS IP UPL Test'!A:A,0)),INDEX('2024 FFS OP UPL Test'!L:L,MATCH(A:A,'2024 FFS OP UPL Test'!A:A,0)))</f>
        <v>NSGO</v>
      </c>
      <c r="E36" s="2">
        <f>IFERROR(INDEX('2024 FFS IP UPL Test'!AN:AN,MATCH(A36,'2024 FFS IP UPL Test'!A:A,0)),0)</f>
        <v>95344967.329999998</v>
      </c>
      <c r="F36" s="8">
        <f t="shared" si="3"/>
        <v>95189522.147669911</v>
      </c>
      <c r="G36" s="8">
        <f>IFERROR(INDEX('2024 FFS IP UPL Test'!AE:AE,MATCH(A36,'2024 FFS IP UPL Test'!A:A,0)),0)</f>
        <v>29247763.690000001</v>
      </c>
      <c r="H36" s="2">
        <f>IFERROR(INDEX('2024 FFS IP UPL Test'!V:V,MATCH(A36,'2024 FFS IP UPL Test'!A:A,0)),0)</f>
        <v>163975561.50999999</v>
      </c>
      <c r="I36" s="43" t="str">
        <f>IFERROR(INDEX('Nominal Fee Test'!I:I,MATCH(A36,'Nominal Fee Test'!J:J,0)),"Not Required")</f>
        <v>Not Required</v>
      </c>
      <c r="J36" s="2">
        <f t="shared" si="4"/>
        <v>95189522.147669911</v>
      </c>
      <c r="K36" s="2">
        <f>IFERROR(INDEX('2024 FFS OP UPL Test'!AN:AN,MATCH(A36,'2024 FFS OP UPL Test'!A:A,0)),0)</f>
        <v>2571974.67</v>
      </c>
      <c r="L36" s="104">
        <f t="shared" si="5"/>
        <v>2484106.699125261</v>
      </c>
      <c r="M36" s="104">
        <f t="shared" si="6"/>
        <v>97673628.849999994</v>
      </c>
      <c r="N36" s="104">
        <f t="shared" si="7"/>
        <v>48836814.43</v>
      </c>
      <c r="O36" s="104">
        <f t="shared" si="8"/>
        <v>48836814.419999994</v>
      </c>
      <c r="P36" s="104">
        <v>19459557.289999999</v>
      </c>
    </row>
    <row r="37" spans="1:16" ht="30" x14ac:dyDescent="0.2">
      <c r="A37" t="s">
        <v>126</v>
      </c>
      <c r="B37" t="s">
        <v>127</v>
      </c>
      <c r="C37" s="7" t="s">
        <v>128</v>
      </c>
      <c r="D37" s="139" t="str">
        <f>IFERROR(INDEX('2024 FFS IP UPL Test'!L:L,MATCH(A:A,'2024 FFS IP UPL Test'!A:A,0)),INDEX('2024 FFS OP UPL Test'!L:L,MATCH(A:A,'2024 FFS OP UPL Test'!A:A,0)))</f>
        <v>NSGO</v>
      </c>
      <c r="E37" s="2">
        <f>IFERROR(INDEX('2024 FFS IP UPL Test'!AN:AN,MATCH(A37,'2024 FFS IP UPL Test'!A:A,0)),0)</f>
        <v>75256270.420000002</v>
      </c>
      <c r="F37" s="8">
        <f t="shared" si="3"/>
        <v>75133576.742457166</v>
      </c>
      <c r="G37" s="8">
        <f>IFERROR(INDEX('2024 FFS IP UPL Test'!AE:AE,MATCH(A37,'2024 FFS IP UPL Test'!A:A,0)),0)</f>
        <v>40274739.460000001</v>
      </c>
      <c r="H37" s="2">
        <f>IFERROR(INDEX('2024 FFS IP UPL Test'!V:V,MATCH(A37,'2024 FFS IP UPL Test'!A:A,0)),0)</f>
        <v>182110671.31</v>
      </c>
      <c r="I37" s="43" t="str">
        <f>IFERROR(INDEX('Nominal Fee Test'!I:I,MATCH(A37,'Nominal Fee Test'!J:J,0)),"Not Required")</f>
        <v>Not Required</v>
      </c>
      <c r="J37" s="2">
        <f t="shared" si="4"/>
        <v>75133576.742457166</v>
      </c>
      <c r="K37" s="2">
        <f>IFERROR(INDEX('2024 FFS OP UPL Test'!AN:AN,MATCH(A37,'2024 FFS OP UPL Test'!A:A,0)),0)</f>
        <v>2438669.5</v>
      </c>
      <c r="L37" s="104">
        <f t="shared" si="5"/>
        <v>2355355.7165873842</v>
      </c>
      <c r="M37" s="104">
        <f t="shared" si="6"/>
        <v>77488932.459999993</v>
      </c>
      <c r="N37" s="104">
        <f t="shared" si="7"/>
        <v>38744466.229999997</v>
      </c>
      <c r="O37" s="104">
        <f t="shared" si="8"/>
        <v>38744466.229999997</v>
      </c>
      <c r="P37" s="104">
        <v>15438326.470000001</v>
      </c>
    </row>
    <row r="38" spans="1:16" x14ac:dyDescent="0.2">
      <c r="A38" t="s">
        <v>129</v>
      </c>
      <c r="B38" t="s">
        <v>130</v>
      </c>
      <c r="C38" s="7" t="s">
        <v>131</v>
      </c>
      <c r="D38" s="139" t="str">
        <f>IFERROR(INDEX('2024 FFS IP UPL Test'!L:L,MATCH(A:A,'2024 FFS IP UPL Test'!A:A,0)),INDEX('2024 FFS OP UPL Test'!L:L,MATCH(A:A,'2024 FFS OP UPL Test'!A:A,0)))</f>
        <v>Private</v>
      </c>
      <c r="E38" s="2">
        <f>IFERROR(INDEX('2024 FFS IP UPL Test'!AN:AN,MATCH(A38,'2024 FFS IP UPL Test'!A:A,0)),0)</f>
        <v>6445501.6399999997</v>
      </c>
      <c r="F38" s="8">
        <f t="shared" si="3"/>
        <v>6286048.1484723501</v>
      </c>
      <c r="G38" s="8">
        <f>IFERROR(INDEX('2024 FFS IP UPL Test'!AE:AE,MATCH(A38,'2024 FFS IP UPL Test'!A:A,0)),0)</f>
        <v>4778838.7699999996</v>
      </c>
      <c r="H38" s="2">
        <f>IFERROR(INDEX('2024 FFS IP UPL Test'!V:V,MATCH(A38,'2024 FFS IP UPL Test'!A:A,0)),0)</f>
        <v>59959083.390000001</v>
      </c>
      <c r="I38" s="43" t="str">
        <f>IFERROR(INDEX('Nominal Fee Test'!I:I,MATCH(A38,'Nominal Fee Test'!J:J,0)),"Not Required")</f>
        <v>Not Required</v>
      </c>
      <c r="J38" s="2">
        <f t="shared" si="4"/>
        <v>6286048.1484723501</v>
      </c>
      <c r="K38" s="2">
        <f>IFERROR(INDEX('2024 FFS OP UPL Test'!AN:AN,MATCH(A38,'2024 FFS OP UPL Test'!A:A,0)),0)</f>
        <v>188630.55</v>
      </c>
      <c r="L38" s="104">
        <f t="shared" si="5"/>
        <v>185846.69402809517</v>
      </c>
      <c r="M38" s="104">
        <f t="shared" si="6"/>
        <v>6471894.8399999999</v>
      </c>
      <c r="N38" s="104">
        <f t="shared" si="7"/>
        <v>3235947.42</v>
      </c>
      <c r="O38" s="104">
        <f t="shared" si="8"/>
        <v>3235947.42</v>
      </c>
      <c r="P38" s="104">
        <v>1289858.93</v>
      </c>
    </row>
    <row r="39" spans="1:16" ht="30" x14ac:dyDescent="0.2">
      <c r="A39" t="s">
        <v>132</v>
      </c>
      <c r="B39" t="s">
        <v>133</v>
      </c>
      <c r="C39" s="7" t="s">
        <v>134</v>
      </c>
      <c r="D39" s="139" t="str">
        <f>IFERROR(INDEX('2024 FFS IP UPL Test'!L:L,MATCH(A:A,'2024 FFS IP UPL Test'!A:A,0)),INDEX('2024 FFS OP UPL Test'!L:L,MATCH(A:A,'2024 FFS OP UPL Test'!A:A,0)))</f>
        <v>Private</v>
      </c>
      <c r="E39" s="2">
        <f>IFERROR(INDEX('2024 FFS IP UPL Test'!AN:AN,MATCH(A39,'2024 FFS IP UPL Test'!A:A,0)),0)</f>
        <v>5724034.29</v>
      </c>
      <c r="F39" s="8">
        <f t="shared" si="3"/>
        <v>5582428.9807250351</v>
      </c>
      <c r="G39" s="8">
        <f>IFERROR(INDEX('2024 FFS IP UPL Test'!AE:AE,MATCH(A39,'2024 FFS IP UPL Test'!A:A,0)),0)</f>
        <v>5805552.0300000003</v>
      </c>
      <c r="H39" s="2">
        <f>IFERROR(INDEX('2024 FFS IP UPL Test'!V:V,MATCH(A39,'2024 FFS IP UPL Test'!A:A,0)),0)</f>
        <v>49480442.390000001</v>
      </c>
      <c r="I39" s="43" t="str">
        <f>IFERROR(INDEX('Nominal Fee Test'!I:I,MATCH(A39,'Nominal Fee Test'!J:J,0)),"Not Required")</f>
        <v>Not Required</v>
      </c>
      <c r="J39" s="2">
        <f t="shared" si="4"/>
        <v>5582428.9807250351</v>
      </c>
      <c r="K39" s="2">
        <f>IFERROR(INDEX('2024 FFS OP UPL Test'!AN:AN,MATCH(A39,'2024 FFS OP UPL Test'!A:A,0)),0)</f>
        <v>295230.52</v>
      </c>
      <c r="L39" s="104">
        <f t="shared" si="5"/>
        <v>290873.43549703609</v>
      </c>
      <c r="M39" s="104">
        <f t="shared" si="6"/>
        <v>5873302.4199999999</v>
      </c>
      <c r="N39" s="104">
        <f t="shared" si="7"/>
        <v>2936651.21</v>
      </c>
      <c r="O39" s="104">
        <f t="shared" si="8"/>
        <v>2936651.21</v>
      </c>
      <c r="P39" s="104">
        <v>1170541.8899999999</v>
      </c>
    </row>
    <row r="40" spans="1:16" ht="30" x14ac:dyDescent="0.2">
      <c r="A40" t="s">
        <v>135</v>
      </c>
      <c r="B40" t="s">
        <v>136</v>
      </c>
      <c r="C40" s="7" t="s">
        <v>137</v>
      </c>
      <c r="D40" s="139" t="str">
        <f>IFERROR(INDEX('2024 FFS IP UPL Test'!L:L,MATCH(A:A,'2024 FFS IP UPL Test'!A:A,0)),INDEX('2024 FFS OP UPL Test'!L:L,MATCH(A:A,'2024 FFS OP UPL Test'!A:A,0)))</f>
        <v>Private</v>
      </c>
      <c r="E40" s="2">
        <f>IFERROR(INDEX('2024 FFS IP UPL Test'!AN:AN,MATCH(A40,'2024 FFS IP UPL Test'!A:A,0)),0)</f>
        <v>88019.63</v>
      </c>
      <c r="F40" s="8">
        <f t="shared" si="3"/>
        <v>85842.136592912473</v>
      </c>
      <c r="G40" s="8">
        <f>IFERROR(INDEX('2024 FFS IP UPL Test'!AE:AE,MATCH(A40,'2024 FFS IP UPL Test'!A:A,0)),0)</f>
        <v>10047.39</v>
      </c>
      <c r="H40" s="2">
        <f>IFERROR(INDEX('2024 FFS IP UPL Test'!V:V,MATCH(A40,'2024 FFS IP UPL Test'!A:A,0)),0)</f>
        <v>302496.73</v>
      </c>
      <c r="I40" s="43" t="str">
        <f>IFERROR(INDEX('Nominal Fee Test'!I:I,MATCH(A40,'Nominal Fee Test'!J:J,0)),"Not Required")</f>
        <v>Not Required</v>
      </c>
      <c r="J40" s="2">
        <f t="shared" si="4"/>
        <v>85842.136592912473</v>
      </c>
      <c r="K40" s="2">
        <f>IFERROR(INDEX('2024 FFS OP UPL Test'!AN:AN,MATCH(A40,'2024 FFS OP UPL Test'!A:A,0)),0)</f>
        <v>9866.84</v>
      </c>
      <c r="L40" s="104">
        <f t="shared" si="5"/>
        <v>9721.2227526462211</v>
      </c>
      <c r="M40" s="104">
        <f t="shared" si="6"/>
        <v>95563.36</v>
      </c>
      <c r="N40" s="104">
        <f t="shared" si="7"/>
        <v>47781.68</v>
      </c>
      <c r="O40" s="104">
        <f t="shared" si="8"/>
        <v>47781.68</v>
      </c>
      <c r="P40" s="104">
        <v>19044.98</v>
      </c>
    </row>
    <row r="41" spans="1:16" ht="30" x14ac:dyDescent="0.2">
      <c r="A41" t="s">
        <v>138</v>
      </c>
      <c r="B41" t="s">
        <v>139</v>
      </c>
      <c r="C41" s="7" t="s">
        <v>140</v>
      </c>
      <c r="D41" s="139" t="str">
        <f>IFERROR(INDEX('2024 FFS IP UPL Test'!L:L,MATCH(A:A,'2024 FFS IP UPL Test'!A:A,0)),INDEX('2024 FFS OP UPL Test'!L:L,MATCH(A:A,'2024 FFS OP UPL Test'!A:A,0)))</f>
        <v>Private</v>
      </c>
      <c r="E41" s="2">
        <f>IFERROR(INDEX('2024 FFS IP UPL Test'!AN:AN,MATCH(A41,'2024 FFS IP UPL Test'!A:A,0)),0)</f>
        <v>1063865.8799999999</v>
      </c>
      <c r="F41" s="8">
        <f t="shared" si="3"/>
        <v>1037547.1947280285</v>
      </c>
      <c r="G41" s="8">
        <f>IFERROR(INDEX('2024 FFS IP UPL Test'!AE:AE,MATCH(A41,'2024 FFS IP UPL Test'!A:A,0)),0)</f>
        <v>504571.1</v>
      </c>
      <c r="H41" s="2">
        <f>IFERROR(INDEX('2024 FFS IP UPL Test'!V:V,MATCH(A41,'2024 FFS IP UPL Test'!A:A,0)),0)</f>
        <v>7037073.2999999998</v>
      </c>
      <c r="I41" s="43" t="str">
        <f>IFERROR(INDEX('Nominal Fee Test'!I:I,MATCH(A41,'Nominal Fee Test'!J:J,0)),"Not Required")</f>
        <v>Not Required</v>
      </c>
      <c r="J41" s="2">
        <f t="shared" si="4"/>
        <v>1037547.1947280285</v>
      </c>
      <c r="K41" s="2">
        <f>IFERROR(INDEX('2024 FFS OP UPL Test'!AN:AN,MATCH(A41,'2024 FFS OP UPL Test'!A:A,0)),0)</f>
        <v>195621.55</v>
      </c>
      <c r="L41" s="104">
        <f t="shared" si="5"/>
        <v>192734.51913357471</v>
      </c>
      <c r="M41" s="104">
        <f t="shared" si="6"/>
        <v>1230281.71</v>
      </c>
      <c r="N41" s="104">
        <f t="shared" si="7"/>
        <v>615140.86</v>
      </c>
      <c r="O41" s="104">
        <f t="shared" si="8"/>
        <v>615140.85</v>
      </c>
      <c r="P41" s="104">
        <v>245175.69</v>
      </c>
    </row>
    <row r="42" spans="1:16" ht="30" x14ac:dyDescent="0.2">
      <c r="A42" t="s">
        <v>141</v>
      </c>
      <c r="B42" t="s">
        <v>142</v>
      </c>
      <c r="C42" s="7" t="s">
        <v>143</v>
      </c>
      <c r="D42" s="139" t="str">
        <f>IFERROR(INDEX('2024 FFS IP UPL Test'!L:L,MATCH(A:A,'2024 FFS IP UPL Test'!A:A,0)),INDEX('2024 FFS OP UPL Test'!L:L,MATCH(A:A,'2024 FFS OP UPL Test'!A:A,0)))</f>
        <v>Private</v>
      </c>
      <c r="E42" s="2">
        <f>IFERROR(INDEX('2024 FFS IP UPL Test'!AN:AN,MATCH(A42,'2024 FFS IP UPL Test'!A:A,0)),0)</f>
        <v>1093040.4099999999</v>
      </c>
      <c r="F42" s="8">
        <f t="shared" si="3"/>
        <v>1065999.9840580225</v>
      </c>
      <c r="G42" s="8">
        <f>IFERROR(INDEX('2024 FFS IP UPL Test'!AE:AE,MATCH(A42,'2024 FFS IP UPL Test'!A:A,0)),0)</f>
        <v>948805.46</v>
      </c>
      <c r="H42" s="2">
        <f>IFERROR(INDEX('2024 FFS IP UPL Test'!V:V,MATCH(A42,'2024 FFS IP UPL Test'!A:A,0)),0)</f>
        <v>9597350.2799999993</v>
      </c>
      <c r="I42" s="43" t="str">
        <f>IFERROR(INDEX('Nominal Fee Test'!I:I,MATCH(A42,'Nominal Fee Test'!J:J,0)),"Not Required")</f>
        <v>Not Required</v>
      </c>
      <c r="J42" s="2">
        <f t="shared" si="4"/>
        <v>1065999.9840580225</v>
      </c>
      <c r="K42" s="2">
        <f>IFERROR(INDEX('2024 FFS OP UPL Test'!AN:AN,MATCH(A42,'2024 FFS OP UPL Test'!A:A,0)),0)</f>
        <v>155210.89000000001</v>
      </c>
      <c r="L42" s="104">
        <f t="shared" si="5"/>
        <v>152920.24957600105</v>
      </c>
      <c r="M42" s="104">
        <f t="shared" si="6"/>
        <v>1218920.23</v>
      </c>
      <c r="N42" s="104">
        <f t="shared" si="7"/>
        <v>609460.12</v>
      </c>
      <c r="O42" s="104">
        <f t="shared" si="8"/>
        <v>609460.11</v>
      </c>
      <c r="P42" s="104">
        <v>242916.7</v>
      </c>
    </row>
    <row r="43" spans="1:16" ht="30" x14ac:dyDescent="0.2">
      <c r="A43" t="s">
        <v>144</v>
      </c>
      <c r="B43" t="s">
        <v>145</v>
      </c>
      <c r="C43" s="7" t="s">
        <v>146</v>
      </c>
      <c r="D43" s="139" t="str">
        <f>IFERROR(INDEX('2024 FFS IP UPL Test'!L:L,MATCH(A:A,'2024 FFS IP UPL Test'!A:A,0)),INDEX('2024 FFS OP UPL Test'!L:L,MATCH(A:A,'2024 FFS OP UPL Test'!A:A,0)))</f>
        <v>Private</v>
      </c>
      <c r="E43" s="2">
        <f>IFERROR(INDEX('2024 FFS IP UPL Test'!AN:AN,MATCH(A43,'2024 FFS IP UPL Test'!A:A,0)),0)</f>
        <v>356199.17</v>
      </c>
      <c r="F43" s="8">
        <f t="shared" si="3"/>
        <v>347387.25674513797</v>
      </c>
      <c r="G43" s="8">
        <f>IFERROR(INDEX('2024 FFS IP UPL Test'!AE:AE,MATCH(A43,'2024 FFS IP UPL Test'!A:A,0)),0)</f>
        <v>174450.09</v>
      </c>
      <c r="H43" s="2">
        <f>IFERROR(INDEX('2024 FFS IP UPL Test'!V:V,MATCH(A43,'2024 FFS IP UPL Test'!A:A,0)),0)</f>
        <v>2014567.84</v>
      </c>
      <c r="I43" s="43" t="str">
        <f>IFERROR(INDEX('Nominal Fee Test'!I:I,MATCH(A43,'Nominal Fee Test'!J:J,0)),"Not Required")</f>
        <v>Not Required</v>
      </c>
      <c r="J43" s="2">
        <f t="shared" si="4"/>
        <v>347387.25674513797</v>
      </c>
      <c r="K43" s="2">
        <f>IFERROR(INDEX('2024 FFS OP UPL Test'!AN:AN,MATCH(A43,'2024 FFS OP UPL Test'!A:A,0)),0)</f>
        <v>62009.22</v>
      </c>
      <c r="L43" s="104">
        <f t="shared" si="5"/>
        <v>61094.072705936771</v>
      </c>
      <c r="M43" s="104">
        <f t="shared" si="6"/>
        <v>408481.33</v>
      </c>
      <c r="N43" s="104">
        <f t="shared" si="7"/>
        <v>204240.67</v>
      </c>
      <c r="O43" s="104">
        <f t="shared" si="8"/>
        <v>204240.66</v>
      </c>
      <c r="P43" s="104">
        <v>81404.259999999995</v>
      </c>
    </row>
    <row r="44" spans="1:16" ht="30" x14ac:dyDescent="0.2">
      <c r="A44" t="s">
        <v>147</v>
      </c>
      <c r="B44" t="s">
        <v>148</v>
      </c>
      <c r="C44" s="7" t="s">
        <v>149</v>
      </c>
      <c r="D44" s="139" t="str">
        <f>IFERROR(INDEX('2024 FFS IP UPL Test'!L:L,MATCH(A:A,'2024 FFS IP UPL Test'!A:A,0)),INDEX('2024 FFS OP UPL Test'!L:L,MATCH(A:A,'2024 FFS OP UPL Test'!A:A,0)))</f>
        <v>Private</v>
      </c>
      <c r="E44" s="2">
        <f>IFERROR(INDEX('2024 FFS IP UPL Test'!AN:AN,MATCH(A44,'2024 FFS IP UPL Test'!A:A,0)),0)</f>
        <v>-141658.09</v>
      </c>
      <c r="F44" s="8">
        <f t="shared" si="3"/>
        <v>0</v>
      </c>
      <c r="G44" s="8">
        <f>IFERROR(INDEX('2024 FFS IP UPL Test'!AE:AE,MATCH(A44,'2024 FFS IP UPL Test'!A:A,0)),0)</f>
        <v>490416.16</v>
      </c>
      <c r="H44" s="2">
        <f>IFERROR(INDEX('2024 FFS IP UPL Test'!V:V,MATCH(A44,'2024 FFS IP UPL Test'!A:A,0)),0)</f>
        <v>1110478.77</v>
      </c>
      <c r="I44" s="43" t="str">
        <f>IFERROR(INDEX('Nominal Fee Test'!I:I,MATCH(A44,'Nominal Fee Test'!J:J,0)),"Not Required")</f>
        <v>Not Required</v>
      </c>
      <c r="J44" s="2">
        <f t="shared" si="4"/>
        <v>0</v>
      </c>
      <c r="K44" s="2">
        <f>IFERROR(INDEX('2024 FFS OP UPL Test'!AN:AN,MATCH(A44,'2024 FFS OP UPL Test'!A:A,0)),0)</f>
        <v>10284.89</v>
      </c>
      <c r="L44" s="104">
        <f t="shared" si="5"/>
        <v>10133.103068101194</v>
      </c>
      <c r="M44" s="104">
        <f t="shared" si="6"/>
        <v>10133.1</v>
      </c>
      <c r="N44" s="104">
        <f t="shared" si="7"/>
        <v>5066.55</v>
      </c>
      <c r="O44" s="104">
        <f t="shared" si="8"/>
        <v>5066.55</v>
      </c>
      <c r="P44" s="104">
        <v>2018.21</v>
      </c>
    </row>
    <row r="45" spans="1:16" ht="30" x14ac:dyDescent="0.2">
      <c r="A45" t="s">
        <v>150</v>
      </c>
      <c r="B45" t="s">
        <v>151</v>
      </c>
      <c r="C45" s="7" t="s">
        <v>152</v>
      </c>
      <c r="D45" s="139" t="str">
        <f>IFERROR(INDEX('2024 FFS IP UPL Test'!L:L,MATCH(A:A,'2024 FFS IP UPL Test'!A:A,0)),INDEX('2024 FFS OP UPL Test'!L:L,MATCH(A:A,'2024 FFS OP UPL Test'!A:A,0)))</f>
        <v>Private</v>
      </c>
      <c r="E45" s="2">
        <f>IFERROR(INDEX('2024 FFS IP UPL Test'!AN:AN,MATCH(A45,'2024 FFS IP UPL Test'!A:A,0)),0)</f>
        <v>6397012.5099999998</v>
      </c>
      <c r="F45" s="8">
        <f t="shared" si="3"/>
        <v>6238758.5777171506</v>
      </c>
      <c r="G45" s="8">
        <f>IFERROR(INDEX('2024 FFS IP UPL Test'!AE:AE,MATCH(A45,'2024 FFS IP UPL Test'!A:A,0)),0)</f>
        <v>6158469.8899999997</v>
      </c>
      <c r="H45" s="2">
        <f>IFERROR(INDEX('2024 FFS IP UPL Test'!V:V,MATCH(A45,'2024 FFS IP UPL Test'!A:A,0)),0)</f>
        <v>52489474.93</v>
      </c>
      <c r="I45" s="43" t="str">
        <f>IFERROR(INDEX('Nominal Fee Test'!I:I,MATCH(A45,'Nominal Fee Test'!J:J,0)),"Not Required")</f>
        <v>Not Required</v>
      </c>
      <c r="J45" s="2">
        <f t="shared" si="4"/>
        <v>6238758.5777171506</v>
      </c>
      <c r="K45" s="2">
        <f>IFERROR(INDEX('2024 FFS OP UPL Test'!AN:AN,MATCH(A45,'2024 FFS OP UPL Test'!A:A,0)),0)</f>
        <v>190667.27</v>
      </c>
      <c r="L45" s="104">
        <f t="shared" si="5"/>
        <v>187853.35561425344</v>
      </c>
      <c r="M45" s="104">
        <f t="shared" si="6"/>
        <v>6426611.9299999997</v>
      </c>
      <c r="N45" s="104">
        <f t="shared" si="7"/>
        <v>3213305.97</v>
      </c>
      <c r="O45" s="104">
        <f t="shared" si="8"/>
        <v>3213305.9599999995</v>
      </c>
      <c r="P45" s="104">
        <v>1280833.52</v>
      </c>
    </row>
    <row r="46" spans="1:16" ht="30" x14ac:dyDescent="0.2">
      <c r="A46" t="s">
        <v>153</v>
      </c>
      <c r="B46" t="s">
        <v>154</v>
      </c>
      <c r="C46" s="7" t="s">
        <v>155</v>
      </c>
      <c r="D46" s="139" t="str">
        <f>IFERROR(INDEX('2024 FFS IP UPL Test'!L:L,MATCH(A:A,'2024 FFS IP UPL Test'!A:A,0)),INDEX('2024 FFS OP UPL Test'!L:L,MATCH(A:A,'2024 FFS OP UPL Test'!A:A,0)))</f>
        <v>Private</v>
      </c>
      <c r="E46" s="2">
        <f>IFERROR(INDEX('2024 FFS IP UPL Test'!AN:AN,MATCH(A46,'2024 FFS IP UPL Test'!A:A,0)),0)</f>
        <v>93802.89</v>
      </c>
      <c r="F46" s="8">
        <f t="shared" si="3"/>
        <v>91482.326115094358</v>
      </c>
      <c r="G46" s="8">
        <f>IFERROR(INDEX('2024 FFS IP UPL Test'!AE:AE,MATCH(A46,'2024 FFS IP UPL Test'!A:A,0)),0)</f>
        <v>21942.46</v>
      </c>
      <c r="H46" s="2">
        <f>IFERROR(INDEX('2024 FFS IP UPL Test'!V:V,MATCH(A46,'2024 FFS IP UPL Test'!A:A,0)),0)</f>
        <v>264984.78000000003</v>
      </c>
      <c r="I46" s="43" t="str">
        <f>IFERROR(INDEX('Nominal Fee Test'!I:I,MATCH(A46,'Nominal Fee Test'!J:J,0)),"Not Required")</f>
        <v>Not Required</v>
      </c>
      <c r="J46" s="2">
        <f t="shared" si="4"/>
        <v>91482.326115094358</v>
      </c>
      <c r="K46" s="2">
        <f>IFERROR(INDEX('2024 FFS OP UPL Test'!AN:AN,MATCH(A46,'2024 FFS OP UPL Test'!A:A,0)),0)</f>
        <v>36785.9</v>
      </c>
      <c r="L46" s="104">
        <f t="shared" si="5"/>
        <v>36243.004655651523</v>
      </c>
      <c r="M46" s="104">
        <f t="shared" si="6"/>
        <v>127725.33</v>
      </c>
      <c r="N46" s="104">
        <f t="shared" si="7"/>
        <v>63862.67</v>
      </c>
      <c r="O46" s="104">
        <f t="shared" si="8"/>
        <v>63862.66</v>
      </c>
      <c r="P46" s="104">
        <v>25451.43</v>
      </c>
    </row>
    <row r="47" spans="1:16" ht="30" x14ac:dyDescent="0.2">
      <c r="A47" t="s">
        <v>156</v>
      </c>
      <c r="B47" t="s">
        <v>157</v>
      </c>
      <c r="C47" s="7" t="s">
        <v>158</v>
      </c>
      <c r="D47" s="139" t="str">
        <f>IFERROR(INDEX('2024 FFS IP UPL Test'!L:L,MATCH(A:A,'2024 FFS IP UPL Test'!A:A,0)),INDEX('2024 FFS OP UPL Test'!L:L,MATCH(A:A,'2024 FFS OP UPL Test'!A:A,0)))</f>
        <v>Private</v>
      </c>
      <c r="E47" s="2">
        <f>IFERROR(INDEX('2024 FFS IP UPL Test'!AN:AN,MATCH(A47,'2024 FFS IP UPL Test'!A:A,0)),0)</f>
        <v>3396096.11</v>
      </c>
      <c r="F47" s="8">
        <f t="shared" si="3"/>
        <v>3312081.0228045573</v>
      </c>
      <c r="G47" s="8">
        <f>IFERROR(INDEX('2024 FFS IP UPL Test'!AE:AE,MATCH(A47,'2024 FFS IP UPL Test'!A:A,0)),0)</f>
        <v>2940171.2</v>
      </c>
      <c r="H47" s="2">
        <f>IFERROR(INDEX('2024 FFS IP UPL Test'!V:V,MATCH(A47,'2024 FFS IP UPL Test'!A:A,0)),0)</f>
        <v>27693476.010000002</v>
      </c>
      <c r="I47" s="43" t="str">
        <f>IFERROR(INDEX('Nominal Fee Test'!I:I,MATCH(A47,'Nominal Fee Test'!J:J,0)),"Not Required")</f>
        <v>Not Required</v>
      </c>
      <c r="J47" s="2">
        <f t="shared" si="4"/>
        <v>3312081.0228045573</v>
      </c>
      <c r="K47" s="2">
        <f>IFERROR(INDEX('2024 FFS OP UPL Test'!AN:AN,MATCH(A47,'2024 FFS OP UPL Test'!A:A,0)),0)</f>
        <v>94534.05</v>
      </c>
      <c r="L47" s="104">
        <f t="shared" si="5"/>
        <v>93138.893278881136</v>
      </c>
      <c r="M47" s="104">
        <f t="shared" si="6"/>
        <v>3405219.92</v>
      </c>
      <c r="N47" s="104">
        <f t="shared" si="7"/>
        <v>1702609.96</v>
      </c>
      <c r="O47" s="104">
        <f t="shared" si="8"/>
        <v>1702609.96</v>
      </c>
      <c r="P47" s="104">
        <v>678666.37</v>
      </c>
    </row>
    <row r="48" spans="1:16" ht="30" x14ac:dyDescent="0.2">
      <c r="A48" t="s">
        <v>159</v>
      </c>
      <c r="B48" t="s">
        <v>160</v>
      </c>
      <c r="C48" s="7" t="s">
        <v>161</v>
      </c>
      <c r="D48" s="139" t="str">
        <f>IFERROR(INDEX('2024 FFS IP UPL Test'!L:L,MATCH(A:A,'2024 FFS IP UPL Test'!A:A,0)),INDEX('2024 FFS OP UPL Test'!L:L,MATCH(A:A,'2024 FFS OP UPL Test'!A:A,0)))</f>
        <v>Private</v>
      </c>
      <c r="E48" s="2">
        <f>IFERROR(INDEX('2024 FFS IP UPL Test'!AN:AN,MATCH(A48,'2024 FFS IP UPL Test'!A:A,0)),0)</f>
        <v>431085.44</v>
      </c>
      <c r="F48" s="8">
        <f t="shared" si="3"/>
        <v>420420.93591731496</v>
      </c>
      <c r="G48" s="8">
        <f>IFERROR(INDEX('2024 FFS IP UPL Test'!AE:AE,MATCH(A48,'2024 FFS IP UPL Test'!A:A,0)),0)</f>
        <v>131394.23999999999</v>
      </c>
      <c r="H48" s="2">
        <f>IFERROR(INDEX('2024 FFS IP UPL Test'!V:V,MATCH(A48,'2024 FFS IP UPL Test'!A:A,0)),0)</f>
        <v>1931592.32</v>
      </c>
      <c r="I48" s="43" t="str">
        <f>IFERROR(INDEX('Nominal Fee Test'!I:I,MATCH(A48,'Nominal Fee Test'!J:J,0)),"Not Required")</f>
        <v>Not Required</v>
      </c>
      <c r="J48" s="2">
        <f t="shared" si="4"/>
        <v>420420.93591731496</v>
      </c>
      <c r="K48" s="2">
        <f>IFERROR(INDEX('2024 FFS OP UPL Test'!AN:AN,MATCH(A48,'2024 FFS OP UPL Test'!A:A,0)),0)</f>
        <v>46948.6</v>
      </c>
      <c r="L48" s="104">
        <f t="shared" si="5"/>
        <v>46255.721033774382</v>
      </c>
      <c r="M48" s="104">
        <f t="shared" si="6"/>
        <v>466676.66</v>
      </c>
      <c r="N48" s="104">
        <f t="shared" si="7"/>
        <v>233338.33</v>
      </c>
      <c r="O48" s="104">
        <f t="shared" si="8"/>
        <v>233338.33</v>
      </c>
      <c r="P48" s="104">
        <v>93004.93</v>
      </c>
    </row>
    <row r="49" spans="1:16" x14ac:dyDescent="0.2">
      <c r="A49" t="s">
        <v>162</v>
      </c>
      <c r="B49" t="s">
        <v>163</v>
      </c>
      <c r="C49" s="7" t="s">
        <v>164</v>
      </c>
      <c r="D49" s="139" t="str">
        <f>IFERROR(INDEX('2024 FFS IP UPL Test'!L:L,MATCH(A:A,'2024 FFS IP UPL Test'!A:A,0)),INDEX('2024 FFS OP UPL Test'!L:L,MATCH(A:A,'2024 FFS OP UPL Test'!A:A,0)))</f>
        <v>NSGO</v>
      </c>
      <c r="E49" s="2">
        <f>IFERROR(INDEX('2024 FFS IP UPL Test'!AN:AN,MATCH(A49,'2024 FFS IP UPL Test'!A:A,0)),0)</f>
        <v>-36462.94</v>
      </c>
      <c r="F49" s="8">
        <f t="shared" si="3"/>
        <v>0</v>
      </c>
      <c r="G49" s="8">
        <f>IFERROR(INDEX('2024 FFS IP UPL Test'!AE:AE,MATCH(A49,'2024 FFS IP UPL Test'!A:A,0)),0)</f>
        <v>122380.64</v>
      </c>
      <c r="H49" s="2">
        <f>IFERROR(INDEX('2024 FFS IP UPL Test'!V:V,MATCH(A49,'2024 FFS IP UPL Test'!A:A,0)),0)</f>
        <v>143740.22</v>
      </c>
      <c r="I49" s="43" t="str">
        <f>IFERROR(INDEX('Nominal Fee Test'!I:I,MATCH(A49,'Nominal Fee Test'!J:J,0)),"Not Required")</f>
        <v>Not Required</v>
      </c>
      <c r="J49" s="2">
        <f t="shared" si="4"/>
        <v>0</v>
      </c>
      <c r="K49" s="2">
        <f>IFERROR(INDEX('2024 FFS OP UPL Test'!AN:AN,MATCH(A49,'2024 FFS OP UPL Test'!A:A,0)),0)</f>
        <v>-729.21</v>
      </c>
      <c r="L49" s="104">
        <f t="shared" si="5"/>
        <v>0</v>
      </c>
      <c r="M49" s="104">
        <f t="shared" si="6"/>
        <v>0</v>
      </c>
      <c r="N49" s="104">
        <f t="shared" si="7"/>
        <v>0</v>
      </c>
      <c r="O49" s="104">
        <f t="shared" si="8"/>
        <v>0</v>
      </c>
      <c r="P49" s="104">
        <v>0</v>
      </c>
    </row>
    <row r="50" spans="1:16" x14ac:dyDescent="0.2">
      <c r="A50" t="s">
        <v>165</v>
      </c>
      <c r="B50" t="s">
        <v>166</v>
      </c>
      <c r="C50" s="7" t="s">
        <v>167</v>
      </c>
      <c r="D50" s="139" t="str">
        <f>IFERROR(INDEX('2024 FFS IP UPL Test'!L:L,MATCH(A:A,'2024 FFS IP UPL Test'!A:A,0)),INDEX('2024 FFS OP UPL Test'!L:L,MATCH(A:A,'2024 FFS OP UPL Test'!A:A,0)))</f>
        <v>Private</v>
      </c>
      <c r="E50" s="2">
        <f>IFERROR(INDEX('2024 FFS IP UPL Test'!AN:AN,MATCH(A50,'2024 FFS IP UPL Test'!A:A,0)),0)</f>
        <v>810207.83</v>
      </c>
      <c r="F50" s="8">
        <f t="shared" si="3"/>
        <v>790164.32143042644</v>
      </c>
      <c r="G50" s="8">
        <f>IFERROR(INDEX('2024 FFS IP UPL Test'!AE:AE,MATCH(A50,'2024 FFS IP UPL Test'!A:A,0)),0)</f>
        <v>330888.71000000002</v>
      </c>
      <c r="H50" s="2">
        <f>IFERROR(INDEX('2024 FFS IP UPL Test'!V:V,MATCH(A50,'2024 FFS IP UPL Test'!A:A,0)),0)</f>
        <v>8440063.1400000006</v>
      </c>
      <c r="I50" s="43" t="str">
        <f>IFERROR(INDEX('Nominal Fee Test'!I:I,MATCH(A50,'Nominal Fee Test'!J:J,0)),"Not Required")</f>
        <v>Not Required</v>
      </c>
      <c r="J50" s="2">
        <f t="shared" si="4"/>
        <v>790164.32143042644</v>
      </c>
      <c r="K50" s="2">
        <f>IFERROR(INDEX('2024 FFS OP UPL Test'!AN:AN,MATCH(A50,'2024 FFS OP UPL Test'!A:A,0)),0)</f>
        <v>74451.31</v>
      </c>
      <c r="L50" s="104">
        <f t="shared" si="5"/>
        <v>73352.539286774409</v>
      </c>
      <c r="M50" s="104">
        <f t="shared" si="6"/>
        <v>863516.86</v>
      </c>
      <c r="N50" s="104">
        <f t="shared" si="7"/>
        <v>431758.43</v>
      </c>
      <c r="O50" s="104">
        <f t="shared" si="8"/>
        <v>431758.43</v>
      </c>
      <c r="P50" s="104">
        <v>172093.68</v>
      </c>
    </row>
    <row r="51" spans="1:16" ht="30" x14ac:dyDescent="0.2">
      <c r="A51" s="143" t="s">
        <v>168</v>
      </c>
      <c r="B51" t="s">
        <v>169</v>
      </c>
      <c r="C51" s="7" t="s">
        <v>170</v>
      </c>
      <c r="D51" s="139" t="str">
        <f>IFERROR(INDEX('2024 FFS IP UPL Test'!L:L,MATCH(A:A,'2024 FFS IP UPL Test'!A:A,0)),INDEX('2024 FFS OP UPL Test'!L:L,MATCH(A:A,'2024 FFS OP UPL Test'!A:A,0)))</f>
        <v>NSGO</v>
      </c>
      <c r="E51" s="2">
        <f>IFERROR(INDEX('2024 FFS IP UPL Test'!AN:AN,MATCH(A51,'2024 FFS IP UPL Test'!A:A,0)),0)</f>
        <v>791155273.67999995</v>
      </c>
      <c r="F51" s="8">
        <f t="shared" si="3"/>
        <v>789865417.70529556</v>
      </c>
      <c r="G51" s="8">
        <f>IFERROR(INDEX('2024 FFS IP UPL Test'!AE:AE,MATCH(A51,'2024 FFS IP UPL Test'!A:A,0)),0)</f>
        <v>92528553.900000006</v>
      </c>
      <c r="H51" s="2">
        <f>IFERROR(INDEX('2024 FFS IP UPL Test'!V:V,MATCH(A51,'2024 FFS IP UPL Test'!A:A,0)),0)</f>
        <v>229647564.34</v>
      </c>
      <c r="I51" s="43" t="str">
        <f>IFERROR(INDEX('Nominal Fee Test'!I:I,MATCH(A51,'Nominal Fee Test'!J:J,0)),"Not Required")</f>
        <v>N</v>
      </c>
      <c r="J51" s="2">
        <f t="shared" si="4"/>
        <v>137119010.44</v>
      </c>
      <c r="K51" s="2">
        <f>IFERROR(INDEX('2024 FFS OP UPL Test'!AN:AN,MATCH(A51,'2024 FFS OP UPL Test'!A:A,0)),0)</f>
        <v>4895975.47</v>
      </c>
      <c r="L51" s="104">
        <f t="shared" si="5"/>
        <v>4728711.2138549741</v>
      </c>
      <c r="M51" s="104">
        <f t="shared" si="6"/>
        <v>141847721.65000001</v>
      </c>
      <c r="N51" s="104">
        <f t="shared" si="7"/>
        <v>70923860.829999998</v>
      </c>
      <c r="O51" s="104">
        <f t="shared" si="8"/>
        <v>70923860.820000008</v>
      </c>
      <c r="P51" s="104">
        <v>28265157.469999999</v>
      </c>
    </row>
    <row r="52" spans="1:16" x14ac:dyDescent="0.2">
      <c r="A52" t="s">
        <v>171</v>
      </c>
      <c r="B52" t="s">
        <v>172</v>
      </c>
      <c r="C52" s="7" t="s">
        <v>173</v>
      </c>
      <c r="D52" s="139" t="str">
        <f>IFERROR(INDEX('2024 FFS IP UPL Test'!L:L,MATCH(A:A,'2024 FFS IP UPL Test'!A:A,0)),INDEX('2024 FFS OP UPL Test'!L:L,MATCH(A:A,'2024 FFS OP UPL Test'!A:A,0)))</f>
        <v>Private</v>
      </c>
      <c r="E52" s="2">
        <f>IFERROR(INDEX('2024 FFS IP UPL Test'!AN:AN,MATCH(A52,'2024 FFS IP UPL Test'!A:A,0)),0)</f>
        <v>4886895.42</v>
      </c>
      <c r="F52" s="8">
        <f t="shared" si="3"/>
        <v>4765999.858882824</v>
      </c>
      <c r="G52" s="8">
        <f>IFERROR(INDEX('2024 FFS IP UPL Test'!AE:AE,MATCH(A52,'2024 FFS IP UPL Test'!A:A,0)),0)</f>
        <v>5092608.1900000004</v>
      </c>
      <c r="H52" s="2">
        <f>IFERROR(INDEX('2024 FFS IP UPL Test'!V:V,MATCH(A52,'2024 FFS IP UPL Test'!A:A,0)),0)</f>
        <v>87233423.170000002</v>
      </c>
      <c r="I52" s="43" t="str">
        <f>IFERROR(INDEX('Nominal Fee Test'!I:I,MATCH(A52,'Nominal Fee Test'!J:J,0)),"Not Required")</f>
        <v>Not Required</v>
      </c>
      <c r="J52" s="2">
        <f t="shared" si="4"/>
        <v>4765999.858882824</v>
      </c>
      <c r="K52" s="2">
        <f>IFERROR(INDEX('2024 FFS OP UPL Test'!AN:AN,MATCH(A52,'2024 FFS OP UPL Test'!A:A,0)),0)</f>
        <v>148144.07999999999</v>
      </c>
      <c r="L52" s="104">
        <f t="shared" si="5"/>
        <v>145957.73329311531</v>
      </c>
      <c r="M52" s="104">
        <f t="shared" si="6"/>
        <v>4911957.59</v>
      </c>
      <c r="N52" s="104">
        <f t="shared" si="7"/>
        <v>2455978.7999999998</v>
      </c>
      <c r="O52" s="104">
        <f t="shared" si="8"/>
        <v>2455978.79</v>
      </c>
      <c r="P52" s="104">
        <v>978960.29</v>
      </c>
    </row>
    <row r="53" spans="1:16" x14ac:dyDescent="0.2">
      <c r="A53" t="s">
        <v>174</v>
      </c>
      <c r="B53" t="s">
        <v>175</v>
      </c>
      <c r="C53" s="7" t="s">
        <v>176</v>
      </c>
      <c r="D53" s="139" t="str">
        <f>IFERROR(INDEX('2024 FFS IP UPL Test'!L:L,MATCH(A:A,'2024 FFS IP UPL Test'!A:A,0)),INDEX('2024 FFS OP UPL Test'!L:L,MATCH(A:A,'2024 FFS OP UPL Test'!A:A,0)))</f>
        <v>Private</v>
      </c>
      <c r="E53" s="2">
        <f>IFERROR(INDEX('2024 FFS IP UPL Test'!AN:AN,MATCH(A53,'2024 FFS IP UPL Test'!A:A,0)),0)</f>
        <v>11822588.689999999</v>
      </c>
      <c r="F53" s="8">
        <f t="shared" si="3"/>
        <v>11530112.921501739</v>
      </c>
      <c r="G53" s="8">
        <f>IFERROR(INDEX('2024 FFS IP UPL Test'!AE:AE,MATCH(A53,'2024 FFS IP UPL Test'!A:A,0)),0)</f>
        <v>8793554.5700000003</v>
      </c>
      <c r="H53" s="2">
        <f>IFERROR(INDEX('2024 FFS IP UPL Test'!V:V,MATCH(A53,'2024 FFS IP UPL Test'!A:A,0)),0)</f>
        <v>198232146.66</v>
      </c>
      <c r="I53" s="43" t="str">
        <f>IFERROR(INDEX('Nominal Fee Test'!I:I,MATCH(A53,'Nominal Fee Test'!J:J,0)),"Not Required")</f>
        <v>Not Required</v>
      </c>
      <c r="J53" s="2">
        <f t="shared" si="4"/>
        <v>11530112.921501739</v>
      </c>
      <c r="K53" s="2">
        <f>IFERROR(INDEX('2024 FFS OP UPL Test'!AN:AN,MATCH(A53,'2024 FFS OP UPL Test'!A:A,0)),0)</f>
        <v>137021.43</v>
      </c>
      <c r="L53" s="104">
        <f t="shared" si="5"/>
        <v>134999.23409279177</v>
      </c>
      <c r="M53" s="104">
        <f t="shared" si="6"/>
        <v>11665112.16</v>
      </c>
      <c r="N53" s="104">
        <f t="shared" si="7"/>
        <v>5832556.0800000001</v>
      </c>
      <c r="O53" s="104">
        <f t="shared" si="8"/>
        <v>5832556.0800000001</v>
      </c>
      <c r="P53" s="104">
        <v>2324902.59</v>
      </c>
    </row>
    <row r="54" spans="1:16" x14ac:dyDescent="0.2">
      <c r="A54" t="s">
        <v>177</v>
      </c>
      <c r="B54" t="s">
        <v>178</v>
      </c>
      <c r="C54" s="7" t="s">
        <v>179</v>
      </c>
      <c r="D54" s="139" t="str">
        <f>IFERROR(INDEX('2024 FFS IP UPL Test'!L:L,MATCH(A:A,'2024 FFS IP UPL Test'!A:A,0)),INDEX('2024 FFS OP UPL Test'!L:L,MATCH(A:A,'2024 FFS OP UPL Test'!A:A,0)))</f>
        <v>Private</v>
      </c>
      <c r="E54" s="2">
        <f>IFERROR(INDEX('2024 FFS IP UPL Test'!AN:AN,MATCH(A54,'2024 FFS IP UPL Test'!A:A,0)),0)</f>
        <v>340652.91</v>
      </c>
      <c r="F54" s="8">
        <f t="shared" si="3"/>
        <v>332225.59139356884</v>
      </c>
      <c r="G54" s="8">
        <f>IFERROR(INDEX('2024 FFS IP UPL Test'!AE:AE,MATCH(A54,'2024 FFS IP UPL Test'!A:A,0)),0)</f>
        <v>1735934.13</v>
      </c>
      <c r="H54" s="2">
        <f>IFERROR(INDEX('2024 FFS IP UPL Test'!V:V,MATCH(A54,'2024 FFS IP UPL Test'!A:A,0)),0)</f>
        <v>18151984.609999999</v>
      </c>
      <c r="I54" s="43" t="str">
        <f>IFERROR(INDEX('Nominal Fee Test'!I:I,MATCH(A54,'Nominal Fee Test'!J:J,0)),"Not Required")</f>
        <v>Not Required</v>
      </c>
      <c r="J54" s="2">
        <f t="shared" si="4"/>
        <v>332225.59139356884</v>
      </c>
      <c r="K54" s="2">
        <f>IFERROR(INDEX('2024 FFS OP UPL Test'!AN:AN,MATCH(A54,'2024 FFS OP UPL Test'!A:A,0)),0)</f>
        <v>123046.22</v>
      </c>
      <c r="L54" s="104">
        <f t="shared" si="5"/>
        <v>121230.27367334552</v>
      </c>
      <c r="M54" s="104">
        <f t="shared" si="6"/>
        <v>453455.87</v>
      </c>
      <c r="N54" s="104">
        <f t="shared" si="7"/>
        <v>226727.94</v>
      </c>
      <c r="O54" s="104">
        <f t="shared" si="8"/>
        <v>226727.93</v>
      </c>
      <c r="P54" s="104">
        <v>90359.76</v>
      </c>
    </row>
    <row r="55" spans="1:16" x14ac:dyDescent="0.2">
      <c r="A55" t="s">
        <v>180</v>
      </c>
      <c r="B55" t="s">
        <v>181</v>
      </c>
      <c r="C55" s="7" t="s">
        <v>182</v>
      </c>
      <c r="D55" s="139" t="str">
        <f>IFERROR(INDEX('2024 FFS IP UPL Test'!L:L,MATCH(A:A,'2024 FFS IP UPL Test'!A:A,0)),INDEX('2024 FFS OP UPL Test'!L:L,MATCH(A:A,'2024 FFS OP UPL Test'!A:A,0)))</f>
        <v>Private</v>
      </c>
      <c r="E55" s="2">
        <f>IFERROR(INDEX('2024 FFS IP UPL Test'!AN:AN,MATCH(A55,'2024 FFS IP UPL Test'!A:A,0)),0)</f>
        <v>173213.2</v>
      </c>
      <c r="F55" s="8">
        <f t="shared" si="3"/>
        <v>168928.12630654624</v>
      </c>
      <c r="G55" s="8">
        <f>IFERROR(INDEX('2024 FFS IP UPL Test'!AE:AE,MATCH(A55,'2024 FFS IP UPL Test'!A:A,0)),0)</f>
        <v>1400995.78</v>
      </c>
      <c r="H55" s="2">
        <f>IFERROR(INDEX('2024 FFS IP UPL Test'!V:V,MATCH(A55,'2024 FFS IP UPL Test'!A:A,0)),0)</f>
        <v>12613853.960000001</v>
      </c>
      <c r="I55" s="43" t="str">
        <f>IFERROR(INDEX('Nominal Fee Test'!I:I,MATCH(A55,'Nominal Fee Test'!J:J,0)),"Not Required")</f>
        <v>Not Required</v>
      </c>
      <c r="J55" s="2">
        <f t="shared" si="4"/>
        <v>168928.12630654624</v>
      </c>
      <c r="K55" s="2">
        <f>IFERROR(INDEX('2024 FFS OP UPL Test'!AN:AN,MATCH(A55,'2024 FFS OP UPL Test'!A:A,0)),0)</f>
        <v>51367.73</v>
      </c>
      <c r="L55" s="104">
        <f t="shared" si="5"/>
        <v>50609.632428192606</v>
      </c>
      <c r="M55" s="104">
        <f t="shared" si="6"/>
        <v>219537.76</v>
      </c>
      <c r="N55" s="104">
        <f t="shared" si="7"/>
        <v>109768.88</v>
      </c>
      <c r="O55" s="104">
        <f t="shared" si="8"/>
        <v>109768.88</v>
      </c>
      <c r="P55" s="104">
        <v>43748.2</v>
      </c>
    </row>
    <row r="56" spans="1:16" x14ac:dyDescent="0.2">
      <c r="A56" t="s">
        <v>183</v>
      </c>
      <c r="B56" t="s">
        <v>184</v>
      </c>
      <c r="C56" s="7" t="s">
        <v>185</v>
      </c>
      <c r="D56" s="139" t="str">
        <f>IFERROR(INDEX('2024 FFS IP UPL Test'!L:L,MATCH(A:A,'2024 FFS IP UPL Test'!A:A,0)),INDEX('2024 FFS OP UPL Test'!L:L,MATCH(A:A,'2024 FFS OP UPL Test'!A:A,0)))</f>
        <v>Private</v>
      </c>
      <c r="E56" s="2">
        <f>IFERROR(INDEX('2024 FFS IP UPL Test'!AN:AN,MATCH(A56,'2024 FFS IP UPL Test'!A:A,0)),0)</f>
        <v>801344.88</v>
      </c>
      <c r="F56" s="8">
        <f t="shared" si="3"/>
        <v>781520.62951174704</v>
      </c>
      <c r="G56" s="8">
        <f>IFERROR(INDEX('2024 FFS IP UPL Test'!AE:AE,MATCH(A56,'2024 FFS IP UPL Test'!A:A,0)),0)</f>
        <v>965226.68</v>
      </c>
      <c r="H56" s="2">
        <f>IFERROR(INDEX('2024 FFS IP UPL Test'!V:V,MATCH(A56,'2024 FFS IP UPL Test'!A:A,0)),0)</f>
        <v>15442059.07</v>
      </c>
      <c r="I56" s="43" t="str">
        <f>IFERROR(INDEX('Nominal Fee Test'!I:I,MATCH(A56,'Nominal Fee Test'!J:J,0)),"Not Required")</f>
        <v>Not Required</v>
      </c>
      <c r="J56" s="2">
        <f t="shared" si="4"/>
        <v>781520.62951174704</v>
      </c>
      <c r="K56" s="2">
        <f>IFERROR(INDEX('2024 FFS OP UPL Test'!AN:AN,MATCH(A56,'2024 FFS OP UPL Test'!A:A,0)),0)</f>
        <v>31038.47</v>
      </c>
      <c r="L56" s="104">
        <f t="shared" si="5"/>
        <v>30580.39663877464</v>
      </c>
      <c r="M56" s="104">
        <f t="shared" si="6"/>
        <v>812101.03</v>
      </c>
      <c r="N56" s="104">
        <f t="shared" si="7"/>
        <v>406050.52</v>
      </c>
      <c r="O56" s="104">
        <f t="shared" si="8"/>
        <v>406050.51</v>
      </c>
      <c r="P56" s="104">
        <v>161852.04</v>
      </c>
    </row>
    <row r="57" spans="1:16" x14ac:dyDescent="0.2">
      <c r="A57" t="s">
        <v>186</v>
      </c>
      <c r="B57" t="s">
        <v>187</v>
      </c>
      <c r="C57" s="7" t="s">
        <v>188</v>
      </c>
      <c r="D57" s="139" t="str">
        <f>IFERROR(INDEX('2024 FFS IP UPL Test'!L:L,MATCH(A:A,'2024 FFS IP UPL Test'!A:A,0)),INDEX('2024 FFS OP UPL Test'!L:L,MATCH(A:A,'2024 FFS OP UPL Test'!A:A,0)))</f>
        <v>Private</v>
      </c>
      <c r="E57" s="2">
        <f>IFERROR(INDEX('2024 FFS IP UPL Test'!AN:AN,MATCH(A57,'2024 FFS IP UPL Test'!A:A,0)),0)</f>
        <v>2624262.9500000002</v>
      </c>
      <c r="F57" s="8">
        <f t="shared" si="3"/>
        <v>2559342.0309721758</v>
      </c>
      <c r="G57" s="8">
        <f>IFERROR(INDEX('2024 FFS IP UPL Test'!AE:AE,MATCH(A57,'2024 FFS IP UPL Test'!A:A,0)),0)</f>
        <v>974409.95</v>
      </c>
      <c r="H57" s="2">
        <f>IFERROR(INDEX('2024 FFS IP UPL Test'!V:V,MATCH(A57,'2024 FFS IP UPL Test'!A:A,0)),0)</f>
        <v>26617403.100000001</v>
      </c>
      <c r="I57" s="43" t="str">
        <f>IFERROR(INDEX('Nominal Fee Test'!I:I,MATCH(A57,'Nominal Fee Test'!J:J,0)),"Not Required")</f>
        <v>Not Required</v>
      </c>
      <c r="J57" s="2">
        <f t="shared" si="4"/>
        <v>2559342.0309721758</v>
      </c>
      <c r="K57" s="2">
        <f>IFERROR(INDEX('2024 FFS OP UPL Test'!AN:AN,MATCH(A57,'2024 FFS OP UPL Test'!A:A,0)),0)</f>
        <v>45018.98</v>
      </c>
      <c r="L57" s="104">
        <f t="shared" si="5"/>
        <v>44354.578839519563</v>
      </c>
      <c r="M57" s="104">
        <f t="shared" si="6"/>
        <v>2603696.61</v>
      </c>
      <c r="N57" s="104">
        <f t="shared" ref="N57:N114" si="9">ROUND(M57/2,2)</f>
        <v>1301848.31</v>
      </c>
      <c r="O57" s="104">
        <f t="shared" ref="O57:O114" si="10">M57-N57</f>
        <v>1301848.2999999998</v>
      </c>
      <c r="P57" s="104">
        <v>518925.01</v>
      </c>
    </row>
    <row r="58" spans="1:16" x14ac:dyDescent="0.2">
      <c r="A58" t="s">
        <v>189</v>
      </c>
      <c r="B58" t="s">
        <v>190</v>
      </c>
      <c r="C58" s="7" t="s">
        <v>191</v>
      </c>
      <c r="D58" s="139" t="str">
        <f>IFERROR(INDEX('2024 FFS IP UPL Test'!L:L,MATCH(A:A,'2024 FFS IP UPL Test'!A:A,0)),INDEX('2024 FFS OP UPL Test'!L:L,MATCH(A:A,'2024 FFS OP UPL Test'!A:A,0)))</f>
        <v>Private</v>
      </c>
      <c r="E58" s="2">
        <f>IFERROR(INDEX('2024 FFS IP UPL Test'!AN:AN,MATCH(A58,'2024 FFS IP UPL Test'!A:A,0)),0)</f>
        <v>1448286.01</v>
      </c>
      <c r="F58" s="8">
        <f t="shared" si="3"/>
        <v>1412457.2609090062</v>
      </c>
      <c r="G58" s="8">
        <f>IFERROR(INDEX('2024 FFS IP UPL Test'!AE:AE,MATCH(A58,'2024 FFS IP UPL Test'!A:A,0)),0)</f>
        <v>1115690.96</v>
      </c>
      <c r="H58" s="2">
        <f>IFERROR(INDEX('2024 FFS IP UPL Test'!V:V,MATCH(A58,'2024 FFS IP UPL Test'!A:A,0)),0)</f>
        <v>22627785.18</v>
      </c>
      <c r="I58" s="43" t="str">
        <f>IFERROR(INDEX('Nominal Fee Test'!I:I,MATCH(A58,'Nominal Fee Test'!J:J,0)),"Not Required")</f>
        <v>Not Required</v>
      </c>
      <c r="J58" s="2">
        <f t="shared" si="4"/>
        <v>1412457.2609090062</v>
      </c>
      <c r="K58" s="2">
        <f>IFERROR(INDEX('2024 FFS OP UPL Test'!AN:AN,MATCH(A58,'2024 FFS OP UPL Test'!A:A,0)),0)</f>
        <v>68206.22</v>
      </c>
      <c r="L58" s="104">
        <f t="shared" si="5"/>
        <v>67199.61585836942</v>
      </c>
      <c r="M58" s="104">
        <f t="shared" si="6"/>
        <v>1479656.88</v>
      </c>
      <c r="N58" s="104">
        <f t="shared" si="9"/>
        <v>739828.44</v>
      </c>
      <c r="O58" s="104">
        <f t="shared" si="10"/>
        <v>739828.44</v>
      </c>
      <c r="P58" s="104">
        <v>294894.61</v>
      </c>
    </row>
    <row r="59" spans="1:16" x14ac:dyDescent="0.2">
      <c r="A59" t="s">
        <v>192</v>
      </c>
      <c r="B59" t="s">
        <v>193</v>
      </c>
      <c r="C59" s="7" t="s">
        <v>194</v>
      </c>
      <c r="D59" s="139" t="str">
        <f>IFERROR(INDEX('2024 FFS IP UPL Test'!L:L,MATCH(A:A,'2024 FFS IP UPL Test'!A:A,0)),INDEX('2024 FFS OP UPL Test'!L:L,MATCH(A:A,'2024 FFS OP UPL Test'!A:A,0)))</f>
        <v>Private</v>
      </c>
      <c r="E59" s="2">
        <f>IFERROR(INDEX('2024 FFS IP UPL Test'!AN:AN,MATCH(A59,'2024 FFS IP UPL Test'!A:A,0)),0)</f>
        <v>303454.62</v>
      </c>
      <c r="F59" s="8">
        <f t="shared" si="3"/>
        <v>295947.53965439694</v>
      </c>
      <c r="G59" s="8">
        <f>IFERROR(INDEX('2024 FFS IP UPL Test'!AE:AE,MATCH(A59,'2024 FFS IP UPL Test'!A:A,0)),0)</f>
        <v>634979.75</v>
      </c>
      <c r="H59" s="2">
        <f>IFERROR(INDEX('2024 FFS IP UPL Test'!V:V,MATCH(A59,'2024 FFS IP UPL Test'!A:A,0)),0)</f>
        <v>6941082.5800000001</v>
      </c>
      <c r="I59" s="43" t="str">
        <f>IFERROR(INDEX('Nominal Fee Test'!I:I,MATCH(A59,'Nominal Fee Test'!J:J,0)),"Not Required")</f>
        <v>Not Required</v>
      </c>
      <c r="J59" s="2">
        <f t="shared" si="4"/>
        <v>295947.53965439694</v>
      </c>
      <c r="K59" s="2">
        <f>IFERROR(INDEX('2024 FFS OP UPL Test'!AN:AN,MATCH(A59,'2024 FFS OP UPL Test'!A:A,0)),0)</f>
        <v>69126.559999999998</v>
      </c>
      <c r="L59" s="104">
        <f t="shared" si="5"/>
        <v>68106.37325467568</v>
      </c>
      <c r="M59" s="104">
        <f t="shared" si="6"/>
        <v>364053.91</v>
      </c>
      <c r="N59" s="104">
        <f t="shared" si="9"/>
        <v>182026.96</v>
      </c>
      <c r="O59" s="104">
        <f t="shared" si="10"/>
        <v>182026.94999999998</v>
      </c>
      <c r="P59" s="104">
        <v>72548.679999999993</v>
      </c>
    </row>
    <row r="60" spans="1:16" x14ac:dyDescent="0.2">
      <c r="A60" t="s">
        <v>195</v>
      </c>
      <c r="B60" t="s">
        <v>196</v>
      </c>
      <c r="C60" s="7" t="s">
        <v>197</v>
      </c>
      <c r="D60" s="139" t="str">
        <f>IFERROR(INDEX('2024 FFS IP UPL Test'!L:L,MATCH(A:A,'2024 FFS IP UPL Test'!A:A,0)),INDEX('2024 FFS OP UPL Test'!L:L,MATCH(A:A,'2024 FFS OP UPL Test'!A:A,0)))</f>
        <v>Private</v>
      </c>
      <c r="E60" s="2">
        <f>IFERROR(INDEX('2024 FFS IP UPL Test'!AN:AN,MATCH(A60,'2024 FFS IP UPL Test'!A:A,0)),0)</f>
        <v>1793500.03</v>
      </c>
      <c r="F60" s="8">
        <f t="shared" si="3"/>
        <v>1749131.1262573202</v>
      </c>
      <c r="G60" s="8">
        <f>IFERROR(INDEX('2024 FFS IP UPL Test'!AE:AE,MATCH(A60,'2024 FFS IP UPL Test'!A:A,0)),0)</f>
        <v>3227195.06</v>
      </c>
      <c r="H60" s="2">
        <f>IFERROR(INDEX('2024 FFS IP UPL Test'!V:V,MATCH(A60,'2024 FFS IP UPL Test'!A:A,0)),0)</f>
        <v>53639904.740000002</v>
      </c>
      <c r="I60" s="43" t="str">
        <f>IFERROR(INDEX('Nominal Fee Test'!I:I,MATCH(A60,'Nominal Fee Test'!J:J,0)),"Not Required")</f>
        <v>Not Required</v>
      </c>
      <c r="J60" s="2">
        <f t="shared" si="4"/>
        <v>1749131.1262573202</v>
      </c>
      <c r="K60" s="2">
        <f>IFERROR(INDEX('2024 FFS OP UPL Test'!AN:AN,MATCH(A60,'2024 FFS OP UPL Test'!A:A,0)),0)</f>
        <v>95356.99</v>
      </c>
      <c r="L60" s="104">
        <f t="shared" si="5"/>
        <v>93949.688128302296</v>
      </c>
      <c r="M60" s="104">
        <f t="shared" si="6"/>
        <v>1843080.81</v>
      </c>
      <c r="N60" s="104">
        <f t="shared" si="9"/>
        <v>921540.41</v>
      </c>
      <c r="O60" s="104">
        <f t="shared" si="10"/>
        <v>921540.4</v>
      </c>
      <c r="P60" s="104">
        <v>367323.36</v>
      </c>
    </row>
    <row r="61" spans="1:16" x14ac:dyDescent="0.2">
      <c r="A61" t="s">
        <v>198</v>
      </c>
      <c r="B61" t="s">
        <v>199</v>
      </c>
      <c r="C61" s="7" t="s">
        <v>200</v>
      </c>
      <c r="D61" s="139" t="str">
        <f>IFERROR(INDEX('2024 FFS IP UPL Test'!L:L,MATCH(A:A,'2024 FFS IP UPL Test'!A:A,0)),INDEX('2024 FFS OP UPL Test'!L:L,MATCH(A:A,'2024 FFS OP UPL Test'!A:A,0)))</f>
        <v>Private</v>
      </c>
      <c r="E61" s="2">
        <f>IFERROR(INDEX('2024 FFS IP UPL Test'!AN:AN,MATCH(A61,'2024 FFS IP UPL Test'!A:A,0)),0)</f>
        <v>295401.73</v>
      </c>
      <c r="F61" s="8">
        <f t="shared" si="3"/>
        <v>288093.86788427364</v>
      </c>
      <c r="G61" s="8">
        <f>IFERROR(INDEX('2024 FFS IP UPL Test'!AE:AE,MATCH(A61,'2024 FFS IP UPL Test'!A:A,0)),0)</f>
        <v>1034736.18</v>
      </c>
      <c r="H61" s="2">
        <f>IFERROR(INDEX('2024 FFS IP UPL Test'!V:V,MATCH(A61,'2024 FFS IP UPL Test'!A:A,0)),0)</f>
        <v>7723167.1500000004</v>
      </c>
      <c r="I61" s="43" t="str">
        <f>IFERROR(INDEX('Nominal Fee Test'!I:I,MATCH(A61,'Nominal Fee Test'!J:J,0)),"Not Required")</f>
        <v>Not Required</v>
      </c>
      <c r="J61" s="2">
        <f t="shared" si="4"/>
        <v>288093.86788427364</v>
      </c>
      <c r="K61" s="2">
        <f>IFERROR(INDEX('2024 FFS OP UPL Test'!AN:AN,MATCH(A61,'2024 FFS OP UPL Test'!A:A,0)),0)</f>
        <v>42303.51</v>
      </c>
      <c r="L61" s="104">
        <f t="shared" si="5"/>
        <v>41679.18441251677</v>
      </c>
      <c r="M61" s="104">
        <f t="shared" si="6"/>
        <v>329773.05</v>
      </c>
      <c r="N61" s="104">
        <f t="shared" si="9"/>
        <v>164886.53</v>
      </c>
      <c r="O61" s="104">
        <f t="shared" si="10"/>
        <v>164886.51999999999</v>
      </c>
      <c r="P61" s="104">
        <v>65719.91</v>
      </c>
    </row>
    <row r="62" spans="1:16" x14ac:dyDescent="0.2">
      <c r="A62" t="s">
        <v>201</v>
      </c>
      <c r="B62" t="s">
        <v>202</v>
      </c>
      <c r="C62" s="7" t="s">
        <v>203</v>
      </c>
      <c r="D62" s="139" t="str">
        <f>IFERROR(INDEX('2024 FFS IP UPL Test'!L:L,MATCH(A:A,'2024 FFS IP UPL Test'!A:A,0)),INDEX('2024 FFS OP UPL Test'!L:L,MATCH(A:A,'2024 FFS OP UPL Test'!A:A,0)))</f>
        <v>Private</v>
      </c>
      <c r="E62" s="2">
        <f>IFERROR(INDEX('2024 FFS IP UPL Test'!AN:AN,MATCH(A62,'2024 FFS IP UPL Test'!A:A,0)),0)</f>
        <v>-2103.87</v>
      </c>
      <c r="F62" s="8">
        <f t="shared" si="3"/>
        <v>0</v>
      </c>
      <c r="G62" s="8">
        <f>IFERROR(INDEX('2024 FFS IP UPL Test'!AE:AE,MATCH(A62,'2024 FFS IP UPL Test'!A:A,0)),0)</f>
        <v>7554.1</v>
      </c>
      <c r="H62" s="2">
        <f>IFERROR(INDEX('2024 FFS IP UPL Test'!V:V,MATCH(A62,'2024 FFS IP UPL Test'!A:A,0)),0)</f>
        <v>22785.25</v>
      </c>
      <c r="I62" s="43" t="str">
        <f>IFERROR(INDEX('Nominal Fee Test'!I:I,MATCH(A62,'Nominal Fee Test'!J:J,0)),"Not Required")</f>
        <v>Not Required</v>
      </c>
      <c r="J62" s="2">
        <f t="shared" si="4"/>
        <v>0</v>
      </c>
      <c r="K62" s="2">
        <f>IFERROR(INDEX('2024 FFS OP UPL Test'!AN:AN,MATCH(A62,'2024 FFS OP UPL Test'!A:A,0)),0)</f>
        <v>-22554.67</v>
      </c>
      <c r="L62" s="104">
        <f t="shared" si="5"/>
        <v>0</v>
      </c>
      <c r="M62" s="104">
        <f t="shared" si="6"/>
        <v>0</v>
      </c>
      <c r="N62" s="104">
        <f t="shared" si="9"/>
        <v>0</v>
      </c>
      <c r="O62" s="104">
        <f t="shared" si="10"/>
        <v>0</v>
      </c>
      <c r="P62" s="104">
        <v>0</v>
      </c>
    </row>
    <row r="63" spans="1:16" x14ac:dyDescent="0.2">
      <c r="A63" t="s">
        <v>204</v>
      </c>
      <c r="B63" t="s">
        <v>205</v>
      </c>
      <c r="C63" s="7" t="s">
        <v>206</v>
      </c>
      <c r="D63" s="139" t="str">
        <f>IFERROR(INDEX('2024 FFS IP UPL Test'!L:L,MATCH(A:A,'2024 FFS IP UPL Test'!A:A,0)),INDEX('2024 FFS OP UPL Test'!L:L,MATCH(A:A,'2024 FFS OP UPL Test'!A:A,0)))</f>
        <v>Private</v>
      </c>
      <c r="E63" s="2">
        <f>IFERROR(INDEX('2024 FFS IP UPL Test'!AN:AN,MATCH(A63,'2024 FFS IP UPL Test'!A:A,0)),0)</f>
        <v>12743.53</v>
      </c>
      <c r="F63" s="8">
        <f t="shared" si="3"/>
        <v>12428.271317839872</v>
      </c>
      <c r="G63" s="8">
        <f>IFERROR(INDEX('2024 FFS IP UPL Test'!AE:AE,MATCH(A63,'2024 FFS IP UPL Test'!A:A,0)),0)</f>
        <v>41841.67</v>
      </c>
      <c r="H63" s="2">
        <f>IFERROR(INDEX('2024 FFS IP UPL Test'!V:V,MATCH(A63,'2024 FFS IP UPL Test'!A:A,0)),0)</f>
        <v>228199</v>
      </c>
      <c r="I63" s="43" t="str">
        <f>IFERROR(INDEX('Nominal Fee Test'!I:I,MATCH(A63,'Nominal Fee Test'!J:J,0)),"Not Required")</f>
        <v>Not Required</v>
      </c>
      <c r="J63" s="2">
        <f t="shared" si="4"/>
        <v>12428.271317839872</v>
      </c>
      <c r="K63" s="2">
        <f>IFERROR(INDEX('2024 FFS OP UPL Test'!AN:AN,MATCH(A63,'2024 FFS OP UPL Test'!A:A,0)),0)</f>
        <v>-15548.81</v>
      </c>
      <c r="L63" s="104">
        <f t="shared" si="5"/>
        <v>0</v>
      </c>
      <c r="M63" s="104">
        <f t="shared" si="6"/>
        <v>12428.27</v>
      </c>
      <c r="N63" s="104">
        <f t="shared" si="9"/>
        <v>6214.14</v>
      </c>
      <c r="O63" s="104">
        <f t="shared" si="10"/>
        <v>6214.13</v>
      </c>
      <c r="P63" s="104">
        <v>2477.02</v>
      </c>
    </row>
    <row r="64" spans="1:16" x14ac:dyDescent="0.2">
      <c r="A64" t="s">
        <v>207</v>
      </c>
      <c r="B64" t="s">
        <v>208</v>
      </c>
      <c r="C64" s="7" t="s">
        <v>209</v>
      </c>
      <c r="D64" s="139" t="str">
        <f>IFERROR(INDEX('2024 FFS IP UPL Test'!L:L,MATCH(A:A,'2024 FFS IP UPL Test'!A:A,0)),INDEX('2024 FFS OP UPL Test'!L:L,MATCH(A:A,'2024 FFS OP UPL Test'!A:A,0)))</f>
        <v>Private</v>
      </c>
      <c r="E64" s="2">
        <f>IFERROR(INDEX('2024 FFS IP UPL Test'!AN:AN,MATCH(A64,'2024 FFS IP UPL Test'!A:A,0)),0)</f>
        <v>357046.21</v>
      </c>
      <c r="F64" s="8">
        <f t="shared" si="3"/>
        <v>348213.34205564955</v>
      </c>
      <c r="G64" s="8">
        <f>IFERROR(INDEX('2024 FFS IP UPL Test'!AE:AE,MATCH(A64,'2024 FFS IP UPL Test'!A:A,0)),0)</f>
        <v>526463.17000000004</v>
      </c>
      <c r="H64" s="2">
        <f>IFERROR(INDEX('2024 FFS IP UPL Test'!V:V,MATCH(A64,'2024 FFS IP UPL Test'!A:A,0)),0)</f>
        <v>3034029.45</v>
      </c>
      <c r="I64" s="43" t="str">
        <f>IFERROR(INDEX('Nominal Fee Test'!I:I,MATCH(A64,'Nominal Fee Test'!J:J,0)),"Not Required")</f>
        <v>Not Required</v>
      </c>
      <c r="J64" s="2">
        <f t="shared" si="4"/>
        <v>348213.34205564955</v>
      </c>
      <c r="K64" s="2">
        <f>IFERROR(INDEX('2024 FFS OP UPL Test'!AN:AN,MATCH(A64,'2024 FFS OP UPL Test'!A:A,0)),0)</f>
        <v>214948.25</v>
      </c>
      <c r="L64" s="104">
        <f t="shared" si="5"/>
        <v>211775.99094963414</v>
      </c>
      <c r="M64" s="104">
        <f t="shared" si="6"/>
        <v>559989.32999999996</v>
      </c>
      <c r="N64" s="104">
        <f t="shared" si="9"/>
        <v>279994.67</v>
      </c>
      <c r="O64" s="104">
        <f t="shared" si="10"/>
        <v>279994.65999999997</v>
      </c>
      <c r="P64" s="104">
        <v>111580.15</v>
      </c>
    </row>
    <row r="65" spans="1:16" ht="30" x14ac:dyDescent="0.2">
      <c r="A65" t="s">
        <v>210</v>
      </c>
      <c r="B65" t="s">
        <v>211</v>
      </c>
      <c r="C65" s="7" t="s">
        <v>212</v>
      </c>
      <c r="D65" s="139" t="str">
        <f>IFERROR(INDEX('2024 FFS IP UPL Test'!L:L,MATCH(A:A,'2024 FFS IP UPL Test'!A:A,0)),INDEX('2024 FFS OP UPL Test'!L:L,MATCH(A:A,'2024 FFS OP UPL Test'!A:A,0)))</f>
        <v>Private</v>
      </c>
      <c r="E65" s="2">
        <f>IFERROR(INDEX('2024 FFS IP UPL Test'!AN:AN,MATCH(A65,'2024 FFS IP UPL Test'!A:A,0)),0)</f>
        <v>8426388.4199999999</v>
      </c>
      <c r="F65" s="8">
        <f t="shared" si="3"/>
        <v>8217930.3154827608</v>
      </c>
      <c r="G65" s="8">
        <f>IFERROR(INDEX('2024 FFS IP UPL Test'!AE:AE,MATCH(A65,'2024 FFS IP UPL Test'!A:A,0)),0)</f>
        <v>9737216.0899999999</v>
      </c>
      <c r="H65" s="2">
        <f>IFERROR(INDEX('2024 FFS IP UPL Test'!V:V,MATCH(A65,'2024 FFS IP UPL Test'!A:A,0)),0)</f>
        <v>116433362.25</v>
      </c>
      <c r="I65" s="43" t="str">
        <f>IFERROR(INDEX('Nominal Fee Test'!I:I,MATCH(A65,'Nominal Fee Test'!J:J,0)),"Not Required")</f>
        <v>Not Required</v>
      </c>
      <c r="J65" s="2">
        <f t="shared" si="4"/>
        <v>8217930.3154827608</v>
      </c>
      <c r="K65" s="2">
        <f>IFERROR(INDEX('2024 FFS OP UPL Test'!AN:AN,MATCH(A65,'2024 FFS OP UPL Test'!A:A,0)),0)</f>
        <v>187190.75</v>
      </c>
      <c r="L65" s="104">
        <f t="shared" si="5"/>
        <v>184428.14295001345</v>
      </c>
      <c r="M65" s="104">
        <f t="shared" si="6"/>
        <v>8402358.4600000009</v>
      </c>
      <c r="N65" s="104">
        <f t="shared" si="9"/>
        <v>4201179.2300000004</v>
      </c>
      <c r="O65" s="104">
        <f t="shared" si="10"/>
        <v>4201179.2300000004</v>
      </c>
      <c r="P65" s="104">
        <v>1674611.13</v>
      </c>
    </row>
    <row r="66" spans="1:16" ht="30" x14ac:dyDescent="0.2">
      <c r="A66" t="s">
        <v>213</v>
      </c>
      <c r="B66" t="s">
        <v>214</v>
      </c>
      <c r="C66" s="7" t="s">
        <v>215</v>
      </c>
      <c r="D66" s="139" t="str">
        <f>IFERROR(INDEX('2024 FFS IP UPL Test'!L:L,MATCH(A:A,'2024 FFS IP UPL Test'!A:A,0)),INDEX('2024 FFS OP UPL Test'!L:L,MATCH(A:A,'2024 FFS OP UPL Test'!A:A,0)))</f>
        <v>Private</v>
      </c>
      <c r="E66" s="2">
        <f>IFERROR(INDEX('2024 FFS IP UPL Test'!AN:AN,MATCH(A66,'2024 FFS IP UPL Test'!A:A,0)),0)</f>
        <v>9140209.2300000004</v>
      </c>
      <c r="F66" s="8">
        <f t="shared" si="3"/>
        <v>8914092.1088791136</v>
      </c>
      <c r="G66" s="8">
        <f>IFERROR(INDEX('2024 FFS IP UPL Test'!AE:AE,MATCH(A66,'2024 FFS IP UPL Test'!A:A,0)),0)</f>
        <v>10577343.310000001</v>
      </c>
      <c r="H66" s="2">
        <f>IFERROR(INDEX('2024 FFS IP UPL Test'!V:V,MATCH(A66,'2024 FFS IP UPL Test'!A:A,0)),0)</f>
        <v>78996604.689999998</v>
      </c>
      <c r="I66" s="43" t="str">
        <f>IFERROR(INDEX('Nominal Fee Test'!I:I,MATCH(A66,'Nominal Fee Test'!J:J,0)),"Not Required")</f>
        <v>Not Required</v>
      </c>
      <c r="J66" s="2">
        <f t="shared" si="4"/>
        <v>8914092.1088791136</v>
      </c>
      <c r="K66" s="2">
        <f>IFERROR(INDEX('2024 FFS OP UPL Test'!AN:AN,MATCH(A66,'2024 FFS OP UPL Test'!A:A,0)),0)</f>
        <v>82020.14</v>
      </c>
      <c r="L66" s="104">
        <f t="shared" si="5"/>
        <v>80809.666635237678</v>
      </c>
      <c r="M66" s="104">
        <f t="shared" si="6"/>
        <v>8994901.7799999993</v>
      </c>
      <c r="N66" s="104">
        <f t="shared" si="9"/>
        <v>4497450.8899999997</v>
      </c>
      <c r="O66" s="104">
        <f t="shared" si="10"/>
        <v>4497450.8899999997</v>
      </c>
      <c r="P66" s="104">
        <v>1792722.36</v>
      </c>
    </row>
    <row r="67" spans="1:16" x14ac:dyDescent="0.2">
      <c r="A67" t="s">
        <v>216</v>
      </c>
      <c r="B67" t="s">
        <v>217</v>
      </c>
      <c r="C67" s="7" t="s">
        <v>218</v>
      </c>
      <c r="D67" s="139" t="str">
        <f>IFERROR(INDEX('2024 FFS IP UPL Test'!L:L,MATCH(A:A,'2024 FFS IP UPL Test'!A:A,0)),INDEX('2024 FFS OP UPL Test'!L:L,MATCH(A:A,'2024 FFS OP UPL Test'!A:A,0)))</f>
        <v>Private</v>
      </c>
      <c r="E67" s="2">
        <f>IFERROR(INDEX('2024 FFS IP UPL Test'!AN:AN,MATCH(A67,'2024 FFS IP UPL Test'!A:A,0)),0)</f>
        <v>15370.17</v>
      </c>
      <c r="F67" s="8">
        <f t="shared" si="3"/>
        <v>14989.931593626166</v>
      </c>
      <c r="G67" s="8">
        <f>IFERROR(INDEX('2024 FFS IP UPL Test'!AE:AE,MATCH(A67,'2024 FFS IP UPL Test'!A:A,0)),0)</f>
        <v>13496.77</v>
      </c>
      <c r="H67" s="2">
        <f>IFERROR(INDEX('2024 FFS IP UPL Test'!V:V,MATCH(A67,'2024 FFS IP UPL Test'!A:A,0)),0)</f>
        <v>81637.25</v>
      </c>
      <c r="I67" s="43" t="str">
        <f>IFERROR(INDEX('Nominal Fee Test'!I:I,MATCH(A67,'Nominal Fee Test'!J:J,0)),"Not Required")</f>
        <v>Not Required</v>
      </c>
      <c r="J67" s="2">
        <f t="shared" si="4"/>
        <v>14989.931593626166</v>
      </c>
      <c r="K67" s="2">
        <f>IFERROR(INDEX('2024 FFS OP UPL Test'!AN:AN,MATCH(A67,'2024 FFS OP UPL Test'!A:A,0)),0)</f>
        <v>11539.29</v>
      </c>
      <c r="L67" s="104">
        <f t="shared" si="5"/>
        <v>11368.990324904735</v>
      </c>
      <c r="M67" s="104">
        <f t="shared" si="6"/>
        <v>26358.92</v>
      </c>
      <c r="N67" s="104">
        <f t="shared" si="9"/>
        <v>13179.46</v>
      </c>
      <c r="O67" s="104">
        <f t="shared" si="10"/>
        <v>13179.46</v>
      </c>
      <c r="P67" s="104">
        <v>5251.93</v>
      </c>
    </row>
    <row r="68" spans="1:16" x14ac:dyDescent="0.2">
      <c r="A68" t="s">
        <v>219</v>
      </c>
      <c r="B68" t="s">
        <v>220</v>
      </c>
      <c r="C68" s="7" t="s">
        <v>221</v>
      </c>
      <c r="D68" s="139" t="str">
        <f>IFERROR(INDEX('2024 FFS IP UPL Test'!L:L,MATCH(A:A,'2024 FFS IP UPL Test'!A:A,0)),INDEX('2024 FFS OP UPL Test'!L:L,MATCH(A:A,'2024 FFS OP UPL Test'!A:A,0)))</f>
        <v>Private</v>
      </c>
      <c r="E68" s="2">
        <f>IFERROR(INDEX('2024 FFS IP UPL Test'!AN:AN,MATCH(A68,'2024 FFS IP UPL Test'!A:A,0)),0)</f>
        <v>1556641.12</v>
      </c>
      <c r="F68" s="8">
        <f t="shared" si="3"/>
        <v>1518131.8036577099</v>
      </c>
      <c r="G68" s="8">
        <f>IFERROR(INDEX('2024 FFS IP UPL Test'!AE:AE,MATCH(A68,'2024 FFS IP UPL Test'!A:A,0)),0)</f>
        <v>931822.74</v>
      </c>
      <c r="H68" s="2">
        <f>IFERROR(INDEX('2024 FFS IP UPL Test'!V:V,MATCH(A68,'2024 FFS IP UPL Test'!A:A,0)),0)</f>
        <v>13293076.18</v>
      </c>
      <c r="I68" s="43" t="str">
        <f>IFERROR(INDEX('Nominal Fee Test'!I:I,MATCH(A68,'Nominal Fee Test'!J:J,0)),"Not Required")</f>
        <v>Not Required</v>
      </c>
      <c r="J68" s="2">
        <f t="shared" si="4"/>
        <v>1518131.8036577099</v>
      </c>
      <c r="K68" s="2">
        <f>IFERROR(INDEX('2024 FFS OP UPL Test'!AN:AN,MATCH(A68,'2024 FFS OP UPL Test'!A:A,0)),0)</f>
        <v>55093.97</v>
      </c>
      <c r="L68" s="104">
        <f t="shared" si="5"/>
        <v>54280.879663358115</v>
      </c>
      <c r="M68" s="104">
        <f t="shared" si="6"/>
        <v>1572412.68</v>
      </c>
      <c r="N68" s="104">
        <f t="shared" si="9"/>
        <v>786206.34</v>
      </c>
      <c r="O68" s="104">
        <f t="shared" si="10"/>
        <v>786206.34</v>
      </c>
      <c r="P68" s="104">
        <v>313383.11</v>
      </c>
    </row>
    <row r="69" spans="1:16" x14ac:dyDescent="0.2">
      <c r="A69" t="s">
        <v>222</v>
      </c>
      <c r="B69" t="s">
        <v>223</v>
      </c>
      <c r="C69" s="7" t="s">
        <v>224</v>
      </c>
      <c r="D69" s="139" t="str">
        <f>IFERROR(INDEX('2024 FFS IP UPL Test'!L:L,MATCH(A:A,'2024 FFS IP UPL Test'!A:A,0)),INDEX('2024 FFS OP UPL Test'!L:L,MATCH(A:A,'2024 FFS OP UPL Test'!A:A,0)))</f>
        <v>Private</v>
      </c>
      <c r="E69" s="2">
        <f>IFERROR(INDEX('2024 FFS IP UPL Test'!AN:AN,MATCH(A69,'2024 FFS IP UPL Test'!A:A,0)),0)</f>
        <v>-1104954.6299999999</v>
      </c>
      <c r="F69" s="8">
        <f t="shared" si="3"/>
        <v>0</v>
      </c>
      <c r="G69" s="8">
        <f>IFERROR(INDEX('2024 FFS IP UPL Test'!AE:AE,MATCH(A69,'2024 FFS IP UPL Test'!A:A,0)),0)</f>
        <v>20652983.550000001</v>
      </c>
      <c r="H69" s="2">
        <f>IFERROR(INDEX('2024 FFS IP UPL Test'!V:V,MATCH(A69,'2024 FFS IP UPL Test'!A:A,0)),0)</f>
        <v>85437189.329999998</v>
      </c>
      <c r="I69" s="43" t="str">
        <f>IFERROR(INDEX('Nominal Fee Test'!I:I,MATCH(A69,'Nominal Fee Test'!J:J,0)),"Not Required")</f>
        <v>Not Required</v>
      </c>
      <c r="J69" s="2">
        <f t="shared" si="4"/>
        <v>0</v>
      </c>
      <c r="K69" s="2">
        <f>IFERROR(INDEX('2024 FFS OP UPL Test'!AN:AN,MATCH(A69,'2024 FFS OP UPL Test'!A:A,0)),0)</f>
        <v>327692.05</v>
      </c>
      <c r="L69" s="104">
        <f t="shared" si="5"/>
        <v>322855.89026692265</v>
      </c>
      <c r="M69" s="104">
        <f t="shared" si="6"/>
        <v>322855.89</v>
      </c>
      <c r="N69" s="104">
        <f t="shared" si="9"/>
        <v>161427.95000000001</v>
      </c>
      <c r="O69" s="104">
        <f t="shared" si="10"/>
        <v>161427.94</v>
      </c>
      <c r="P69" s="104">
        <v>64303.040000000001</v>
      </c>
    </row>
    <row r="70" spans="1:16" x14ac:dyDescent="0.2">
      <c r="A70" t="s">
        <v>225</v>
      </c>
      <c r="B70" t="s">
        <v>226</v>
      </c>
      <c r="C70" s="7" t="s">
        <v>227</v>
      </c>
      <c r="D70" s="139" t="str">
        <f>IFERROR(INDEX('2024 FFS IP UPL Test'!L:L,MATCH(A:A,'2024 FFS IP UPL Test'!A:A,0)),INDEX('2024 FFS OP UPL Test'!L:L,MATCH(A:A,'2024 FFS OP UPL Test'!A:A,0)))</f>
        <v>Private</v>
      </c>
      <c r="E70" s="2">
        <f>IFERROR(INDEX('2024 FFS IP UPL Test'!AN:AN,MATCH(A70,'2024 FFS IP UPL Test'!A:A,0)),0)</f>
        <v>253944.7</v>
      </c>
      <c r="F70" s="8">
        <f t="shared" si="3"/>
        <v>247662.43194212677</v>
      </c>
      <c r="G70" s="8">
        <f>IFERROR(INDEX('2024 FFS IP UPL Test'!AE:AE,MATCH(A70,'2024 FFS IP UPL Test'!A:A,0)),0)</f>
        <v>243120.91</v>
      </c>
      <c r="H70" s="2">
        <f>IFERROR(INDEX('2024 FFS IP UPL Test'!V:V,MATCH(A70,'2024 FFS IP UPL Test'!A:A,0)),0)</f>
        <v>4344979.09</v>
      </c>
      <c r="I70" s="43" t="str">
        <f>IFERROR(INDEX('Nominal Fee Test'!I:I,MATCH(A70,'Nominal Fee Test'!J:J,0)),"Not Required")</f>
        <v>Not Required</v>
      </c>
      <c r="J70" s="2">
        <f t="shared" si="4"/>
        <v>247662.43194212677</v>
      </c>
      <c r="K70" s="2">
        <f>IFERROR(INDEX('2024 FFS OP UPL Test'!AN:AN,MATCH(A70,'2024 FFS OP UPL Test'!A:A,0)),0)</f>
        <v>44823.45</v>
      </c>
      <c r="L70" s="104">
        <f t="shared" si="5"/>
        <v>44161.934519268609</v>
      </c>
      <c r="M70" s="104">
        <f t="shared" si="6"/>
        <v>291824.37</v>
      </c>
      <c r="N70" s="104">
        <f t="shared" si="9"/>
        <v>145912.19</v>
      </c>
      <c r="O70" s="104">
        <f t="shared" si="10"/>
        <v>145912.18</v>
      </c>
      <c r="P70" s="104">
        <v>58156.19</v>
      </c>
    </row>
    <row r="71" spans="1:16" x14ac:dyDescent="0.2">
      <c r="A71" t="s">
        <v>228</v>
      </c>
      <c r="B71" t="s">
        <v>229</v>
      </c>
      <c r="C71" s="7" t="s">
        <v>230</v>
      </c>
      <c r="D71" s="139" t="str">
        <f>IFERROR(INDEX('2024 FFS IP UPL Test'!L:L,MATCH(A:A,'2024 FFS IP UPL Test'!A:A,0)),INDEX('2024 FFS OP UPL Test'!L:L,MATCH(A:A,'2024 FFS OP UPL Test'!A:A,0)))</f>
        <v>Private</v>
      </c>
      <c r="E71" s="2">
        <f>IFERROR(INDEX('2024 FFS IP UPL Test'!AN:AN,MATCH(A71,'2024 FFS IP UPL Test'!A:A,0)),0)</f>
        <v>1380212.27</v>
      </c>
      <c r="F71" s="8">
        <f t="shared" ref="F71:F134" si="11">MAX(E71,0)*IF(D71="NSGO",NSGO_IP_PCT,Private_IP_PCT)</f>
        <v>1346067.5784316952</v>
      </c>
      <c r="G71" s="8">
        <f>IFERROR(INDEX('2024 FFS IP UPL Test'!AE:AE,MATCH(A71,'2024 FFS IP UPL Test'!A:A,0)),0)</f>
        <v>1265025.55</v>
      </c>
      <c r="H71" s="2">
        <f>IFERROR(INDEX('2024 FFS IP UPL Test'!V:V,MATCH(A71,'2024 FFS IP UPL Test'!A:A,0)),0)</f>
        <v>18167842.140000001</v>
      </c>
      <c r="I71" s="43" t="str">
        <f>IFERROR(INDEX('Nominal Fee Test'!I:I,MATCH(A71,'Nominal Fee Test'!J:J,0)),"Not Required")</f>
        <v>Not Required</v>
      </c>
      <c r="J71" s="2">
        <f t="shared" ref="J71:J134" si="12">IF(AND(F71+G71&gt;H71,I71="N"),IF(H71-G71&lt;0,0,H71-G71),F71)</f>
        <v>1346067.5784316952</v>
      </c>
      <c r="K71" s="2">
        <f>IFERROR(INDEX('2024 FFS OP UPL Test'!AN:AN,MATCH(A71,'2024 FFS OP UPL Test'!A:A,0)),0)</f>
        <v>194686.3</v>
      </c>
      <c r="L71" s="104">
        <f t="shared" ref="L71:L134" si="13">MAX(K71,0)*IF(D71="NSGO",NSGO_OP_PCT,Private_OP_PCT)</f>
        <v>191813.07178270936</v>
      </c>
      <c r="M71" s="104">
        <f t="shared" ref="M71:M134" si="14">ROUND(J71+L71,2)</f>
        <v>1537880.65</v>
      </c>
      <c r="N71" s="104">
        <f t="shared" si="9"/>
        <v>768940.33</v>
      </c>
      <c r="O71" s="104">
        <f t="shared" si="10"/>
        <v>768940.32</v>
      </c>
      <c r="P71" s="104">
        <v>306481.98</v>
      </c>
    </row>
    <row r="72" spans="1:16" x14ac:dyDescent="0.2">
      <c r="A72" t="s">
        <v>231</v>
      </c>
      <c r="B72" t="s">
        <v>232</v>
      </c>
      <c r="C72" s="7" t="s">
        <v>233</v>
      </c>
      <c r="D72" s="139" t="str">
        <f>IFERROR(INDEX('2024 FFS IP UPL Test'!L:L,MATCH(A:A,'2024 FFS IP UPL Test'!A:A,0)),INDEX('2024 FFS OP UPL Test'!L:L,MATCH(A:A,'2024 FFS OP UPL Test'!A:A,0)))</f>
        <v>Private</v>
      </c>
      <c r="E72" s="2">
        <f>IFERROR(INDEX('2024 FFS IP UPL Test'!AN:AN,MATCH(A72,'2024 FFS IP UPL Test'!A:A,0)),0)</f>
        <v>60378.52</v>
      </c>
      <c r="F72" s="8">
        <f t="shared" si="11"/>
        <v>58884.8324074743</v>
      </c>
      <c r="G72" s="8">
        <f>IFERROR(INDEX('2024 FFS IP UPL Test'!AE:AE,MATCH(A72,'2024 FFS IP UPL Test'!A:A,0)),0)</f>
        <v>4936.9399999999996</v>
      </c>
      <c r="H72" s="2">
        <f>IFERROR(INDEX('2024 FFS IP UPL Test'!V:V,MATCH(A72,'2024 FFS IP UPL Test'!A:A,0)),0)</f>
        <v>146054.25</v>
      </c>
      <c r="I72" s="43" t="str">
        <f>IFERROR(INDEX('Nominal Fee Test'!I:I,MATCH(A72,'Nominal Fee Test'!J:J,0)),"Not Required")</f>
        <v>Not Required</v>
      </c>
      <c r="J72" s="2">
        <f t="shared" si="12"/>
        <v>58884.8324074743</v>
      </c>
      <c r="K72" s="2">
        <f>IFERROR(INDEX('2024 FFS OP UPL Test'!AN:AN,MATCH(A72,'2024 FFS OP UPL Test'!A:A,0)),0)</f>
        <v>-1315.98</v>
      </c>
      <c r="L72" s="104">
        <f t="shared" si="13"/>
        <v>0</v>
      </c>
      <c r="M72" s="104">
        <f t="shared" si="14"/>
        <v>58884.83</v>
      </c>
      <c r="N72" s="104">
        <f t="shared" si="9"/>
        <v>29442.42</v>
      </c>
      <c r="O72" s="104">
        <f t="shared" si="10"/>
        <v>29442.410000000003</v>
      </c>
      <c r="P72" s="104">
        <v>11736.07</v>
      </c>
    </row>
    <row r="73" spans="1:16" x14ac:dyDescent="0.2">
      <c r="A73" t="s">
        <v>234</v>
      </c>
      <c r="B73" t="s">
        <v>235</v>
      </c>
      <c r="C73" s="7" t="s">
        <v>236</v>
      </c>
      <c r="D73" s="139" t="str">
        <f>IFERROR(INDEX('2024 FFS IP UPL Test'!L:L,MATCH(A:A,'2024 FFS IP UPL Test'!A:A,0)),INDEX('2024 FFS OP UPL Test'!L:L,MATCH(A:A,'2024 FFS OP UPL Test'!A:A,0)))</f>
        <v>Private</v>
      </c>
      <c r="E73" s="2">
        <f>IFERROR(INDEX('2024 FFS IP UPL Test'!AN:AN,MATCH(A73,'2024 FFS IP UPL Test'!A:A,0)),0)</f>
        <v>0</v>
      </c>
      <c r="F73" s="8">
        <f t="shared" si="11"/>
        <v>0</v>
      </c>
      <c r="G73" s="8">
        <f>IFERROR(INDEX('2024 FFS IP UPL Test'!AE:AE,MATCH(A73,'2024 FFS IP UPL Test'!A:A,0)),0)</f>
        <v>0</v>
      </c>
      <c r="H73" s="2">
        <f>IFERROR(INDEX('2024 FFS IP UPL Test'!V:V,MATCH(A73,'2024 FFS IP UPL Test'!A:A,0)),0)</f>
        <v>0</v>
      </c>
      <c r="I73" s="43" t="str">
        <f>IFERROR(INDEX('Nominal Fee Test'!I:I,MATCH(A73,'Nominal Fee Test'!J:J,0)),"Not Required")</f>
        <v>Not Required</v>
      </c>
      <c r="J73" s="2">
        <f t="shared" si="12"/>
        <v>0</v>
      </c>
      <c r="K73" s="2">
        <f>IFERROR(INDEX('2024 FFS OP UPL Test'!AN:AN,MATCH(A73,'2024 FFS OP UPL Test'!A:A,0)),0)</f>
        <v>16730.68</v>
      </c>
      <c r="L73" s="104">
        <f t="shared" si="13"/>
        <v>16483.764516627725</v>
      </c>
      <c r="M73" s="104">
        <f t="shared" si="14"/>
        <v>16483.759999999998</v>
      </c>
      <c r="N73" s="104">
        <f t="shared" si="9"/>
        <v>8241.8799999999992</v>
      </c>
      <c r="O73" s="104">
        <f t="shared" si="10"/>
        <v>8241.8799999999992</v>
      </c>
      <c r="P73" s="104">
        <v>3283.06</v>
      </c>
    </row>
    <row r="74" spans="1:16" ht="30" x14ac:dyDescent="0.2">
      <c r="A74" t="s">
        <v>237</v>
      </c>
      <c r="B74" t="s">
        <v>238</v>
      </c>
      <c r="C74" s="7" t="s">
        <v>239</v>
      </c>
      <c r="D74" s="139" t="str">
        <f>IFERROR(INDEX('2024 FFS IP UPL Test'!L:L,MATCH(A:A,'2024 FFS IP UPL Test'!A:A,0)),INDEX('2024 FFS OP UPL Test'!L:L,MATCH(A:A,'2024 FFS OP UPL Test'!A:A,0)))</f>
        <v>NSGO</v>
      </c>
      <c r="E74" s="2">
        <f>IFERROR(INDEX('2024 FFS IP UPL Test'!AN:AN,MATCH(A74,'2024 FFS IP UPL Test'!A:A,0)),0)</f>
        <v>0</v>
      </c>
      <c r="F74" s="8">
        <f t="shared" si="11"/>
        <v>0</v>
      </c>
      <c r="G74" s="8">
        <f>IFERROR(INDEX('2024 FFS IP UPL Test'!AE:AE,MATCH(A74,'2024 FFS IP UPL Test'!A:A,0)),0)</f>
        <v>0</v>
      </c>
      <c r="H74" s="2">
        <f>IFERROR(INDEX('2024 FFS IP UPL Test'!V:V,MATCH(A74,'2024 FFS IP UPL Test'!A:A,0)),0)</f>
        <v>0</v>
      </c>
      <c r="I74" s="43" t="str">
        <f>IFERROR(INDEX('Nominal Fee Test'!I:I,MATCH(A74,'Nominal Fee Test'!J:J,0)),"Not Required")</f>
        <v>Not Required</v>
      </c>
      <c r="J74" s="2">
        <f t="shared" si="12"/>
        <v>0</v>
      </c>
      <c r="K74" s="2">
        <f>IFERROR(INDEX('2024 FFS OP UPL Test'!AN:AN,MATCH(A74,'2024 FFS OP UPL Test'!A:A,0)),0)</f>
        <v>5020.49</v>
      </c>
      <c r="L74" s="104">
        <f t="shared" si="13"/>
        <v>4848.9718764965055</v>
      </c>
      <c r="M74" s="104">
        <f t="shared" si="14"/>
        <v>4848.97</v>
      </c>
      <c r="N74" s="104">
        <f t="shared" si="9"/>
        <v>2424.4899999999998</v>
      </c>
      <c r="O74" s="104">
        <f t="shared" si="10"/>
        <v>2424.4800000000005</v>
      </c>
      <c r="P74" s="104">
        <v>968.21</v>
      </c>
    </row>
    <row r="75" spans="1:16" ht="30" x14ac:dyDescent="0.2">
      <c r="A75" t="s">
        <v>240</v>
      </c>
      <c r="B75" t="s">
        <v>241</v>
      </c>
      <c r="C75" s="7" t="s">
        <v>242</v>
      </c>
      <c r="D75" s="139" t="str">
        <f>IFERROR(INDEX('2024 FFS IP UPL Test'!L:L,MATCH(A:A,'2024 FFS IP UPL Test'!A:A,0)),INDEX('2024 FFS OP UPL Test'!L:L,MATCH(A:A,'2024 FFS OP UPL Test'!A:A,0)))</f>
        <v>Private</v>
      </c>
      <c r="E75" s="2">
        <f>IFERROR(INDEX('2024 FFS IP UPL Test'!AN:AN,MATCH(A75,'2024 FFS IP UPL Test'!A:A,0)),0)</f>
        <v>696138.23999999999</v>
      </c>
      <c r="F75" s="8">
        <f t="shared" si="11"/>
        <v>678916.66763004661</v>
      </c>
      <c r="G75" s="8">
        <f>IFERROR(INDEX('2024 FFS IP UPL Test'!AE:AE,MATCH(A75,'2024 FFS IP UPL Test'!A:A,0)),0)</f>
        <v>1565922.28</v>
      </c>
      <c r="H75" s="2">
        <f>IFERROR(INDEX('2024 FFS IP UPL Test'!V:V,MATCH(A75,'2024 FFS IP UPL Test'!A:A,0)),0)</f>
        <v>11447674.699999999</v>
      </c>
      <c r="I75" s="43" t="str">
        <f>IFERROR(INDEX('Nominal Fee Test'!I:I,MATCH(A75,'Nominal Fee Test'!J:J,0)),"Not Required")</f>
        <v>Not Required</v>
      </c>
      <c r="J75" s="2">
        <f t="shared" si="12"/>
        <v>678916.66763004661</v>
      </c>
      <c r="K75" s="2">
        <f>IFERROR(INDEX('2024 FFS OP UPL Test'!AN:AN,MATCH(A75,'2024 FFS OP UPL Test'!A:A,0)),0)</f>
        <v>545628.93999999994</v>
      </c>
      <c r="L75" s="104">
        <f t="shared" si="13"/>
        <v>537576.41413362732</v>
      </c>
      <c r="M75" s="104">
        <f t="shared" si="14"/>
        <v>1216493.08</v>
      </c>
      <c r="N75" s="104">
        <f t="shared" si="9"/>
        <v>608246.54</v>
      </c>
      <c r="O75" s="104">
        <f t="shared" si="10"/>
        <v>608246.54</v>
      </c>
      <c r="P75" s="104">
        <v>242380.64</v>
      </c>
    </row>
    <row r="76" spans="1:16" ht="30" x14ac:dyDescent="0.2">
      <c r="A76" t="s">
        <v>243</v>
      </c>
      <c r="B76" t="s">
        <v>244</v>
      </c>
      <c r="C76" s="7" t="s">
        <v>245</v>
      </c>
      <c r="D76" s="139" t="str">
        <f>IFERROR(INDEX('2024 FFS IP UPL Test'!L:L,MATCH(A:A,'2024 FFS IP UPL Test'!A:A,0)),INDEX('2024 FFS OP UPL Test'!L:L,MATCH(A:A,'2024 FFS OP UPL Test'!A:A,0)))</f>
        <v>Private</v>
      </c>
      <c r="E76" s="2">
        <f>IFERROR(INDEX('2024 FFS IP UPL Test'!AN:AN,MATCH(A76,'2024 FFS IP UPL Test'!A:A,0)),0)</f>
        <v>1753935.37</v>
      </c>
      <c r="F76" s="8">
        <f t="shared" si="11"/>
        <v>1710545.2454944481</v>
      </c>
      <c r="G76" s="8">
        <f>IFERROR(INDEX('2024 FFS IP UPL Test'!AE:AE,MATCH(A76,'2024 FFS IP UPL Test'!A:A,0)),0)</f>
        <v>1427583.45</v>
      </c>
      <c r="H76" s="2">
        <f>IFERROR(INDEX('2024 FFS IP UPL Test'!V:V,MATCH(A76,'2024 FFS IP UPL Test'!A:A,0)),0)</f>
        <v>14567393.880000001</v>
      </c>
      <c r="I76" s="43" t="str">
        <f>IFERROR(INDEX('Nominal Fee Test'!I:I,MATCH(A76,'Nominal Fee Test'!J:J,0)),"Not Required")</f>
        <v>Not Required</v>
      </c>
      <c r="J76" s="2">
        <f t="shared" si="12"/>
        <v>1710545.2454944481</v>
      </c>
      <c r="K76" s="2">
        <f>IFERROR(INDEX('2024 FFS OP UPL Test'!AN:AN,MATCH(A76,'2024 FFS OP UPL Test'!A:A,0)),0)</f>
        <v>174010.79</v>
      </c>
      <c r="L76" s="104">
        <f t="shared" si="13"/>
        <v>171442.69603580717</v>
      </c>
      <c r="M76" s="104">
        <f t="shared" si="14"/>
        <v>1881987.94</v>
      </c>
      <c r="N76" s="104">
        <f t="shared" si="9"/>
        <v>940993.97</v>
      </c>
      <c r="O76" s="104">
        <f t="shared" si="10"/>
        <v>940993.97</v>
      </c>
      <c r="P76" s="104">
        <v>375067.22</v>
      </c>
    </row>
    <row r="77" spans="1:16" ht="30" x14ac:dyDescent="0.2">
      <c r="A77" t="s">
        <v>246</v>
      </c>
      <c r="B77" t="s">
        <v>247</v>
      </c>
      <c r="C77" s="7" t="s">
        <v>248</v>
      </c>
      <c r="D77" s="139" t="str">
        <f>IFERROR(INDEX('2024 FFS IP UPL Test'!L:L,MATCH(A:A,'2024 FFS IP UPL Test'!A:A,0)),INDEX('2024 FFS OP UPL Test'!L:L,MATCH(A:A,'2024 FFS OP UPL Test'!A:A,0)))</f>
        <v>Private</v>
      </c>
      <c r="E77" s="2">
        <f>IFERROR(INDEX('2024 FFS IP UPL Test'!AN:AN,MATCH(A77,'2024 FFS IP UPL Test'!A:A,0)),0)</f>
        <v>273605.86</v>
      </c>
      <c r="F77" s="8">
        <f t="shared" si="11"/>
        <v>266837.19991485181</v>
      </c>
      <c r="G77" s="8">
        <f>IFERROR(INDEX('2024 FFS IP UPL Test'!AE:AE,MATCH(A77,'2024 FFS IP UPL Test'!A:A,0)),0)</f>
        <v>187824.42</v>
      </c>
      <c r="H77" s="2">
        <f>IFERROR(INDEX('2024 FFS IP UPL Test'!V:V,MATCH(A77,'2024 FFS IP UPL Test'!A:A,0)),0)</f>
        <v>2016740.73</v>
      </c>
      <c r="I77" s="43" t="str">
        <f>IFERROR(INDEX('Nominal Fee Test'!I:I,MATCH(A77,'Nominal Fee Test'!J:J,0)),"Not Required")</f>
        <v>Not Required</v>
      </c>
      <c r="J77" s="2">
        <f t="shared" si="12"/>
        <v>266837.19991485181</v>
      </c>
      <c r="K77" s="2">
        <f>IFERROR(INDEX('2024 FFS OP UPL Test'!AN:AN,MATCH(A77,'2024 FFS OP UPL Test'!A:A,0)),0)</f>
        <v>41529.67</v>
      </c>
      <c r="L77" s="104">
        <f t="shared" si="13"/>
        <v>40916.764933239945</v>
      </c>
      <c r="M77" s="104">
        <f t="shared" si="14"/>
        <v>307753.96000000002</v>
      </c>
      <c r="N77" s="104">
        <f t="shared" si="9"/>
        <v>153876.98000000001</v>
      </c>
      <c r="O77" s="104">
        <f t="shared" si="10"/>
        <v>153876.98000000001</v>
      </c>
      <c r="P77" s="104">
        <v>61331.49</v>
      </c>
    </row>
    <row r="78" spans="1:16" x14ac:dyDescent="0.2">
      <c r="A78" t="s">
        <v>249</v>
      </c>
      <c r="B78" t="s">
        <v>250</v>
      </c>
      <c r="C78" s="7" t="s">
        <v>251</v>
      </c>
      <c r="D78" s="139" t="str">
        <f>IFERROR(INDEX('2024 FFS IP UPL Test'!L:L,MATCH(A:A,'2024 FFS IP UPL Test'!A:A,0)),INDEX('2024 FFS OP UPL Test'!L:L,MATCH(A:A,'2024 FFS OP UPL Test'!A:A,0)))</f>
        <v>Private</v>
      </c>
      <c r="E78" s="2">
        <f>IFERROR(INDEX('2024 FFS IP UPL Test'!AN:AN,MATCH(A78,'2024 FFS IP UPL Test'!A:A,0)),0)</f>
        <v>162166.82</v>
      </c>
      <c r="F78" s="8">
        <f t="shared" si="11"/>
        <v>158155.01966184418</v>
      </c>
      <c r="G78" s="8">
        <f>IFERROR(INDEX('2024 FFS IP UPL Test'!AE:AE,MATCH(A78,'2024 FFS IP UPL Test'!A:A,0)),0)</f>
        <v>151249.89000000001</v>
      </c>
      <c r="H78" s="2">
        <f>IFERROR(INDEX('2024 FFS IP UPL Test'!V:V,MATCH(A78,'2024 FFS IP UPL Test'!A:A,0)),0)</f>
        <v>1369828.28</v>
      </c>
      <c r="I78" s="43" t="str">
        <f>IFERROR(INDEX('Nominal Fee Test'!I:I,MATCH(A78,'Nominal Fee Test'!J:J,0)),"Not Required")</f>
        <v>Not Required</v>
      </c>
      <c r="J78" s="2">
        <f t="shared" si="12"/>
        <v>158155.01966184418</v>
      </c>
      <c r="K78" s="2">
        <f>IFERROR(INDEX('2024 FFS OP UPL Test'!AN:AN,MATCH(A78,'2024 FFS OP UPL Test'!A:A,0)),0)</f>
        <v>64126.63</v>
      </c>
      <c r="L78" s="104">
        <f t="shared" si="13"/>
        <v>63180.23344926296</v>
      </c>
      <c r="M78" s="104">
        <f t="shared" si="14"/>
        <v>221335.25</v>
      </c>
      <c r="N78" s="104">
        <f t="shared" si="9"/>
        <v>110667.63</v>
      </c>
      <c r="O78" s="104">
        <f t="shared" si="10"/>
        <v>110667.62</v>
      </c>
      <c r="P78" s="104">
        <v>44104.74</v>
      </c>
    </row>
    <row r="79" spans="1:16" x14ac:dyDescent="0.2">
      <c r="A79" t="s">
        <v>252</v>
      </c>
      <c r="B79" t="s">
        <v>253</v>
      </c>
      <c r="C79" s="7" t="s">
        <v>254</v>
      </c>
      <c r="D79" s="139" t="str">
        <f>IFERROR(INDEX('2024 FFS IP UPL Test'!L:L,MATCH(A:A,'2024 FFS IP UPL Test'!A:A,0)),INDEX('2024 FFS OP UPL Test'!L:L,MATCH(A:A,'2024 FFS OP UPL Test'!A:A,0)))</f>
        <v>Private</v>
      </c>
      <c r="E79" s="2">
        <f>IFERROR(INDEX('2024 FFS IP UPL Test'!AN:AN,MATCH(A79,'2024 FFS IP UPL Test'!A:A,0)),0)</f>
        <v>0</v>
      </c>
      <c r="F79" s="8">
        <f t="shared" si="11"/>
        <v>0</v>
      </c>
      <c r="G79" s="8">
        <f>IFERROR(INDEX('2024 FFS IP UPL Test'!AE:AE,MATCH(A79,'2024 FFS IP UPL Test'!A:A,0)),0)</f>
        <v>0</v>
      </c>
      <c r="H79" s="2">
        <f>IFERROR(INDEX('2024 FFS IP UPL Test'!V:V,MATCH(A79,'2024 FFS IP UPL Test'!A:A,0)),0)</f>
        <v>0</v>
      </c>
      <c r="I79" s="43" t="str">
        <f>IFERROR(INDEX('Nominal Fee Test'!I:I,MATCH(A79,'Nominal Fee Test'!J:J,0)),"Not Required")</f>
        <v>Not Required</v>
      </c>
      <c r="J79" s="2">
        <f t="shared" si="12"/>
        <v>0</v>
      </c>
      <c r="K79" s="2">
        <f>IFERROR(INDEX('2024 FFS OP UPL Test'!AN:AN,MATCH(A79,'2024 FFS OP UPL Test'!A:A,0)),0)</f>
        <v>16153.84</v>
      </c>
      <c r="L79" s="104">
        <f t="shared" si="13"/>
        <v>15915.437662980918</v>
      </c>
      <c r="M79" s="104">
        <f t="shared" si="14"/>
        <v>15915.44</v>
      </c>
      <c r="N79" s="104">
        <f t="shared" si="9"/>
        <v>7957.72</v>
      </c>
      <c r="O79" s="104">
        <f t="shared" si="10"/>
        <v>7957.72</v>
      </c>
      <c r="P79" s="104">
        <v>3169.87</v>
      </c>
    </row>
    <row r="80" spans="1:16" x14ac:dyDescent="0.2">
      <c r="A80" t="s">
        <v>255</v>
      </c>
      <c r="B80" t="s">
        <v>256</v>
      </c>
      <c r="C80" s="7" t="s">
        <v>257</v>
      </c>
      <c r="D80" s="139" t="str">
        <f>IFERROR(INDEX('2024 FFS IP UPL Test'!L:L,MATCH(A:A,'2024 FFS IP UPL Test'!A:A,0)),INDEX('2024 FFS OP UPL Test'!L:L,MATCH(A:A,'2024 FFS OP UPL Test'!A:A,0)))</f>
        <v>Private</v>
      </c>
      <c r="E80" s="2">
        <f>IFERROR(INDEX('2024 FFS IP UPL Test'!AN:AN,MATCH(A80,'2024 FFS IP UPL Test'!A:A,0)),0)</f>
        <v>870330.84</v>
      </c>
      <c r="F80" s="8">
        <f t="shared" si="11"/>
        <v>848799.96482948458</v>
      </c>
      <c r="G80" s="8">
        <f>IFERROR(INDEX('2024 FFS IP UPL Test'!AE:AE,MATCH(A80,'2024 FFS IP UPL Test'!A:A,0)),0)</f>
        <v>630779</v>
      </c>
      <c r="H80" s="2">
        <f>IFERROR(INDEX('2024 FFS IP UPL Test'!V:V,MATCH(A80,'2024 FFS IP UPL Test'!A:A,0)),0)</f>
        <v>6560794.7599999998</v>
      </c>
      <c r="I80" s="43" t="str">
        <f>IFERROR(INDEX('Nominal Fee Test'!I:I,MATCH(A80,'Nominal Fee Test'!J:J,0)),"Not Required")</f>
        <v>Not Required</v>
      </c>
      <c r="J80" s="2">
        <f t="shared" si="12"/>
        <v>848799.96482948458</v>
      </c>
      <c r="K80" s="2">
        <f>IFERROR(INDEX('2024 FFS OP UPL Test'!AN:AN,MATCH(A80,'2024 FFS OP UPL Test'!A:A,0)),0)</f>
        <v>31136.23</v>
      </c>
      <c r="L80" s="104">
        <f t="shared" si="13"/>
        <v>30676.713872691344</v>
      </c>
      <c r="M80" s="104">
        <f t="shared" si="14"/>
        <v>879476.68</v>
      </c>
      <c r="N80" s="104">
        <f t="shared" si="9"/>
        <v>439738.34</v>
      </c>
      <c r="O80" s="104">
        <f t="shared" si="10"/>
        <v>439738.34</v>
      </c>
      <c r="P80" s="104">
        <v>175280.36</v>
      </c>
    </row>
    <row r="81" spans="1:16" ht="30" x14ac:dyDescent="0.2">
      <c r="A81" t="s">
        <v>258</v>
      </c>
      <c r="B81" t="s">
        <v>259</v>
      </c>
      <c r="C81" s="7" t="s">
        <v>260</v>
      </c>
      <c r="D81" s="139" t="str">
        <f>IFERROR(INDEX('2024 FFS IP UPL Test'!L:L,MATCH(A:A,'2024 FFS IP UPL Test'!A:A,0)),INDEX('2024 FFS OP UPL Test'!L:L,MATCH(A:A,'2024 FFS OP UPL Test'!A:A,0)))</f>
        <v>Private</v>
      </c>
      <c r="E81" s="2">
        <f>IFERROR(INDEX('2024 FFS IP UPL Test'!AN:AN,MATCH(A81,'2024 FFS IP UPL Test'!A:A,0)),0)</f>
        <v>0</v>
      </c>
      <c r="F81" s="8">
        <f t="shared" si="11"/>
        <v>0</v>
      </c>
      <c r="G81" s="8">
        <f>IFERROR(INDEX('2024 FFS IP UPL Test'!AE:AE,MATCH(A81,'2024 FFS IP UPL Test'!A:A,0)),0)</f>
        <v>0</v>
      </c>
      <c r="H81" s="2">
        <f>IFERROR(INDEX('2024 FFS IP UPL Test'!V:V,MATCH(A81,'2024 FFS IP UPL Test'!A:A,0)),0)</f>
        <v>0</v>
      </c>
      <c r="I81" s="43" t="str">
        <f>IFERROR(INDEX('Nominal Fee Test'!I:I,MATCH(A81,'Nominal Fee Test'!J:J,0)),"Not Required")</f>
        <v>Not Required</v>
      </c>
      <c r="J81" s="2">
        <f t="shared" si="12"/>
        <v>0</v>
      </c>
      <c r="K81" s="2">
        <f>IFERROR(INDEX('2024 FFS OP UPL Test'!AN:AN,MATCH(A81,'2024 FFS OP UPL Test'!A:A,0)),0)</f>
        <v>649.32000000000005</v>
      </c>
      <c r="L81" s="104">
        <f t="shared" si="13"/>
        <v>639.73717601058138</v>
      </c>
      <c r="M81" s="104">
        <f t="shared" si="14"/>
        <v>639.74</v>
      </c>
      <c r="N81" s="104">
        <f t="shared" si="9"/>
        <v>319.87</v>
      </c>
      <c r="O81" s="104">
        <f t="shared" si="10"/>
        <v>319.87</v>
      </c>
      <c r="P81" s="104">
        <v>127.42</v>
      </c>
    </row>
    <row r="82" spans="1:16" x14ac:dyDescent="0.2">
      <c r="A82" t="s">
        <v>261</v>
      </c>
      <c r="B82" t="s">
        <v>262</v>
      </c>
      <c r="C82" s="7" t="s">
        <v>263</v>
      </c>
      <c r="D82" s="139" t="str">
        <f>IFERROR(INDEX('2024 FFS IP UPL Test'!L:L,MATCH(A:A,'2024 FFS IP UPL Test'!A:A,0)),INDEX('2024 FFS OP UPL Test'!L:L,MATCH(A:A,'2024 FFS OP UPL Test'!A:A,0)))</f>
        <v>Private</v>
      </c>
      <c r="E82" s="2">
        <f>IFERROR(INDEX('2024 FFS IP UPL Test'!AN:AN,MATCH(A82,'2024 FFS IP UPL Test'!A:A,0)),0)</f>
        <v>171611.75</v>
      </c>
      <c r="F82" s="8">
        <f t="shared" si="11"/>
        <v>167366.29413744123</v>
      </c>
      <c r="G82" s="8">
        <f>IFERROR(INDEX('2024 FFS IP UPL Test'!AE:AE,MATCH(A82,'2024 FFS IP UPL Test'!A:A,0)),0)</f>
        <v>155038.37</v>
      </c>
      <c r="H82" s="2">
        <f>IFERROR(INDEX('2024 FFS IP UPL Test'!V:V,MATCH(A82,'2024 FFS IP UPL Test'!A:A,0)),0)</f>
        <v>1495650.71</v>
      </c>
      <c r="I82" s="43" t="str">
        <f>IFERROR(INDEX('Nominal Fee Test'!I:I,MATCH(A82,'Nominal Fee Test'!J:J,0)),"Not Required")</f>
        <v>Not Required</v>
      </c>
      <c r="J82" s="2">
        <f t="shared" si="12"/>
        <v>167366.29413744123</v>
      </c>
      <c r="K82" s="2">
        <f>IFERROR(INDEX('2024 FFS OP UPL Test'!AN:AN,MATCH(A82,'2024 FFS OP UPL Test'!A:A,0)),0)</f>
        <v>-15332.6</v>
      </c>
      <c r="L82" s="104">
        <f t="shared" si="13"/>
        <v>0</v>
      </c>
      <c r="M82" s="104">
        <f t="shared" si="14"/>
        <v>167366.29</v>
      </c>
      <c r="N82" s="104">
        <f t="shared" si="9"/>
        <v>83683.149999999994</v>
      </c>
      <c r="O82" s="104">
        <f t="shared" si="10"/>
        <v>83683.140000000014</v>
      </c>
      <c r="P82" s="104">
        <v>33357.019999999997</v>
      </c>
    </row>
    <row r="83" spans="1:16" ht="30" x14ac:dyDescent="0.2">
      <c r="A83" t="s">
        <v>264</v>
      </c>
      <c r="B83" t="s">
        <v>265</v>
      </c>
      <c r="C83" s="7" t="s">
        <v>266</v>
      </c>
      <c r="D83" s="139" t="str">
        <f>IFERROR(INDEX('2024 FFS IP UPL Test'!L:L,MATCH(A:A,'2024 FFS IP UPL Test'!A:A,0)),INDEX('2024 FFS OP UPL Test'!L:L,MATCH(A:A,'2024 FFS OP UPL Test'!A:A,0)))</f>
        <v>Private</v>
      </c>
      <c r="E83" s="2">
        <f>IFERROR(INDEX('2024 FFS IP UPL Test'!AN:AN,MATCH(A83,'2024 FFS IP UPL Test'!A:A,0)),0)</f>
        <v>33709.279999999999</v>
      </c>
      <c r="F83" s="8">
        <f t="shared" si="11"/>
        <v>32875.355397525898</v>
      </c>
      <c r="G83" s="8">
        <f>IFERROR(INDEX('2024 FFS IP UPL Test'!AE:AE,MATCH(A83,'2024 FFS IP UPL Test'!A:A,0)),0)</f>
        <v>12083.69</v>
      </c>
      <c r="H83" s="2">
        <f>IFERROR(INDEX('2024 FFS IP UPL Test'!V:V,MATCH(A83,'2024 FFS IP UPL Test'!A:A,0)),0)</f>
        <v>220158.51</v>
      </c>
      <c r="I83" s="43" t="str">
        <f>IFERROR(INDEX('Nominal Fee Test'!I:I,MATCH(A83,'Nominal Fee Test'!J:J,0)),"Not Required")</f>
        <v>Not Required</v>
      </c>
      <c r="J83" s="2">
        <f t="shared" si="12"/>
        <v>32875.355397525898</v>
      </c>
      <c r="K83" s="2">
        <f>IFERROR(INDEX('2024 FFS OP UPL Test'!AN:AN,MATCH(A83,'2024 FFS OP UPL Test'!A:A,0)),0)</f>
        <v>11.14</v>
      </c>
      <c r="L83" s="104">
        <f t="shared" si="13"/>
        <v>10.975593144763563</v>
      </c>
      <c r="M83" s="104">
        <f t="shared" si="14"/>
        <v>32886.33</v>
      </c>
      <c r="N83" s="104">
        <f t="shared" si="9"/>
        <v>16443.169999999998</v>
      </c>
      <c r="O83" s="104">
        <f t="shared" si="10"/>
        <v>16443.160000000003</v>
      </c>
      <c r="P83" s="104">
        <v>6554.42</v>
      </c>
    </row>
    <row r="84" spans="1:16" x14ac:dyDescent="0.2">
      <c r="A84" t="s">
        <v>267</v>
      </c>
      <c r="B84" t="s">
        <v>268</v>
      </c>
      <c r="C84" s="7" t="s">
        <v>269</v>
      </c>
      <c r="D84" s="139" t="str">
        <f>IFERROR(INDEX('2024 FFS IP UPL Test'!L:L,MATCH(A:A,'2024 FFS IP UPL Test'!A:A,0)),INDEX('2024 FFS OP UPL Test'!L:L,MATCH(A:A,'2024 FFS OP UPL Test'!A:A,0)))</f>
        <v>NSGO</v>
      </c>
      <c r="E84" s="2">
        <f>IFERROR(INDEX('2024 FFS IP UPL Test'!AN:AN,MATCH(A84,'2024 FFS IP UPL Test'!A:A,0)),0)</f>
        <v>761410.42</v>
      </c>
      <c r="F84" s="8">
        <f t="shared" si="11"/>
        <v>760169.05839613825</v>
      </c>
      <c r="G84" s="8">
        <f>IFERROR(INDEX('2024 FFS IP UPL Test'!AE:AE,MATCH(A84,'2024 FFS IP UPL Test'!A:A,0)),0)</f>
        <v>355054.73</v>
      </c>
      <c r="H84" s="2">
        <f>IFERROR(INDEX('2024 FFS IP UPL Test'!V:V,MATCH(A84,'2024 FFS IP UPL Test'!A:A,0)),0)</f>
        <v>3067211.94</v>
      </c>
      <c r="I84" s="43" t="str">
        <f>IFERROR(INDEX('Nominal Fee Test'!I:I,MATCH(A84,'Nominal Fee Test'!J:J,0)),"Not Required")</f>
        <v>Not Required</v>
      </c>
      <c r="J84" s="2">
        <f t="shared" si="12"/>
        <v>760169.05839613825</v>
      </c>
      <c r="K84" s="2">
        <f>IFERROR(INDEX('2024 FFS OP UPL Test'!AN:AN,MATCH(A84,'2024 FFS OP UPL Test'!A:A,0)),0)</f>
        <v>176737.16</v>
      </c>
      <c r="L84" s="104">
        <f t="shared" si="13"/>
        <v>170699.17844112092</v>
      </c>
      <c r="M84" s="104">
        <f t="shared" si="14"/>
        <v>930868.24</v>
      </c>
      <c r="N84" s="104">
        <f t="shared" si="9"/>
        <v>465434.12</v>
      </c>
      <c r="O84" s="104">
        <f t="shared" si="10"/>
        <v>465434.12</v>
      </c>
      <c r="P84" s="104">
        <v>185523.99</v>
      </c>
    </row>
    <row r="85" spans="1:16" x14ac:dyDescent="0.2">
      <c r="A85" t="s">
        <v>270</v>
      </c>
      <c r="B85" t="s">
        <v>271</v>
      </c>
      <c r="C85" s="7" t="s">
        <v>272</v>
      </c>
      <c r="D85" s="139" t="str">
        <f>IFERROR(INDEX('2024 FFS IP UPL Test'!L:L,MATCH(A:A,'2024 FFS IP UPL Test'!A:A,0)),INDEX('2024 FFS OP UPL Test'!L:L,MATCH(A:A,'2024 FFS OP UPL Test'!A:A,0)))</f>
        <v>Private</v>
      </c>
      <c r="E85" s="2">
        <f>IFERROR(INDEX('2024 FFS IP UPL Test'!AN:AN,MATCH(A85,'2024 FFS IP UPL Test'!A:A,0)),0)</f>
        <v>8876.2099999999991</v>
      </c>
      <c r="F85" s="8">
        <f t="shared" si="11"/>
        <v>8656.623883188051</v>
      </c>
      <c r="G85" s="8">
        <f>IFERROR(INDEX('2024 FFS IP UPL Test'!AE:AE,MATCH(A85,'2024 FFS IP UPL Test'!A:A,0)),0)</f>
        <v>3996.76</v>
      </c>
      <c r="H85" s="2">
        <f>IFERROR(INDEX('2024 FFS IP UPL Test'!V:V,MATCH(A85,'2024 FFS IP UPL Test'!A:A,0)),0)</f>
        <v>30944.65</v>
      </c>
      <c r="I85" s="43" t="str">
        <f>IFERROR(INDEX('Nominal Fee Test'!I:I,MATCH(A85,'Nominal Fee Test'!J:J,0)),"Not Required")</f>
        <v>Not Required</v>
      </c>
      <c r="J85" s="2">
        <f t="shared" si="12"/>
        <v>8656.623883188051</v>
      </c>
      <c r="K85" s="2">
        <f>IFERROR(INDEX('2024 FFS OP UPL Test'!AN:AN,MATCH(A85,'2024 FFS OP UPL Test'!A:A,0)),0)</f>
        <v>15208.58</v>
      </c>
      <c r="L85" s="104">
        <f t="shared" si="13"/>
        <v>14984.128042153341</v>
      </c>
      <c r="M85" s="104">
        <f t="shared" si="14"/>
        <v>23640.75</v>
      </c>
      <c r="N85" s="104">
        <f t="shared" si="9"/>
        <v>11820.38</v>
      </c>
      <c r="O85" s="104">
        <f t="shared" si="10"/>
        <v>11820.37</v>
      </c>
      <c r="P85" s="104">
        <v>4709.7</v>
      </c>
    </row>
    <row r="86" spans="1:16" ht="45" x14ac:dyDescent="0.2">
      <c r="A86" t="s">
        <v>273</v>
      </c>
      <c r="B86" t="s">
        <v>274</v>
      </c>
      <c r="C86" s="7" t="s">
        <v>275</v>
      </c>
      <c r="D86" s="139" t="str">
        <f>IFERROR(INDEX('2024 FFS IP UPL Test'!L:L,MATCH(A:A,'2024 FFS IP UPL Test'!A:A,0)),INDEX('2024 FFS OP UPL Test'!L:L,MATCH(A:A,'2024 FFS OP UPL Test'!A:A,0)))</f>
        <v>NSGO</v>
      </c>
      <c r="E86" s="2">
        <f>IFERROR(INDEX('2024 FFS IP UPL Test'!AN:AN,MATCH(A86,'2024 FFS IP UPL Test'!A:A,0)),0)</f>
        <v>-29046.16</v>
      </c>
      <c r="F86" s="8">
        <f t="shared" si="11"/>
        <v>0</v>
      </c>
      <c r="G86" s="8">
        <f>IFERROR(INDEX('2024 FFS IP UPL Test'!AE:AE,MATCH(A86,'2024 FFS IP UPL Test'!A:A,0)),0)</f>
        <v>590560.21</v>
      </c>
      <c r="H86" s="2">
        <f>IFERROR(INDEX('2024 FFS IP UPL Test'!V:V,MATCH(A86,'2024 FFS IP UPL Test'!A:A,0)),0)</f>
        <v>1351837.4</v>
      </c>
      <c r="I86" s="43" t="str">
        <f>IFERROR(INDEX('Nominal Fee Test'!I:I,MATCH(A86,'Nominal Fee Test'!J:J,0)),"Not Required")</f>
        <v>Not Required</v>
      </c>
      <c r="J86" s="2">
        <f t="shared" si="12"/>
        <v>0</v>
      </c>
      <c r="K86" s="2">
        <f>IFERROR(INDEX('2024 FFS OP UPL Test'!AN:AN,MATCH(A86,'2024 FFS OP UPL Test'!A:A,0)),0)</f>
        <v>34767.699999999997</v>
      </c>
      <c r="L86" s="104">
        <f t="shared" si="13"/>
        <v>33579.909433236106</v>
      </c>
      <c r="M86" s="104">
        <f t="shared" si="14"/>
        <v>33579.910000000003</v>
      </c>
      <c r="N86" s="104">
        <f t="shared" si="9"/>
        <v>16789.96</v>
      </c>
      <c r="O86" s="104">
        <f t="shared" si="10"/>
        <v>16789.950000000004</v>
      </c>
      <c r="P86" s="104">
        <v>6704.99</v>
      </c>
    </row>
    <row r="87" spans="1:16" x14ac:dyDescent="0.2">
      <c r="A87" t="s">
        <v>276</v>
      </c>
      <c r="B87" t="s">
        <v>277</v>
      </c>
      <c r="C87" s="7" t="s">
        <v>278</v>
      </c>
      <c r="D87" s="139" t="str">
        <f>IFERROR(INDEX('2024 FFS IP UPL Test'!L:L,MATCH(A:A,'2024 FFS IP UPL Test'!A:A,0)),INDEX('2024 FFS OP UPL Test'!L:L,MATCH(A:A,'2024 FFS OP UPL Test'!A:A,0)))</f>
        <v>Private</v>
      </c>
      <c r="E87" s="2">
        <f>IFERROR(INDEX('2024 FFS IP UPL Test'!AN:AN,MATCH(A87,'2024 FFS IP UPL Test'!A:A,0)),0)</f>
        <v>600808.81999999995</v>
      </c>
      <c r="F87" s="8">
        <f t="shared" si="11"/>
        <v>585945.57592058228</v>
      </c>
      <c r="G87" s="8">
        <f>IFERROR(INDEX('2024 FFS IP UPL Test'!AE:AE,MATCH(A87,'2024 FFS IP UPL Test'!A:A,0)),0)</f>
        <v>872839.92</v>
      </c>
      <c r="H87" s="2">
        <f>IFERROR(INDEX('2024 FFS IP UPL Test'!V:V,MATCH(A87,'2024 FFS IP UPL Test'!A:A,0)),0)</f>
        <v>14169699.359999999</v>
      </c>
      <c r="I87" s="43" t="str">
        <f>IFERROR(INDEX('Nominal Fee Test'!I:I,MATCH(A87,'Nominal Fee Test'!J:J,0)),"Not Required")</f>
        <v>Not Required</v>
      </c>
      <c r="J87" s="2">
        <f t="shared" si="12"/>
        <v>585945.57592058228</v>
      </c>
      <c r="K87" s="2">
        <f>IFERROR(INDEX('2024 FFS OP UPL Test'!AN:AN,MATCH(A87,'2024 FFS OP UPL Test'!A:A,0)),0)</f>
        <v>174867.15</v>
      </c>
      <c r="L87" s="104">
        <f t="shared" si="13"/>
        <v>172286.41766466261</v>
      </c>
      <c r="M87" s="104">
        <f t="shared" si="14"/>
        <v>758231.99</v>
      </c>
      <c r="N87" s="104">
        <f t="shared" si="9"/>
        <v>379116</v>
      </c>
      <c r="O87" s="104">
        <f t="shared" si="10"/>
        <v>379115.99</v>
      </c>
      <c r="P87" s="104">
        <v>151096.37</v>
      </c>
    </row>
    <row r="88" spans="1:16" ht="30" x14ac:dyDescent="0.2">
      <c r="A88" t="s">
        <v>279</v>
      </c>
      <c r="B88" t="s">
        <v>280</v>
      </c>
      <c r="C88" s="7" t="s">
        <v>281</v>
      </c>
      <c r="D88" s="139" t="str">
        <f>IFERROR(INDEX('2024 FFS IP UPL Test'!L:L,MATCH(A:A,'2024 FFS IP UPL Test'!A:A,0)),INDEX('2024 FFS OP UPL Test'!L:L,MATCH(A:A,'2024 FFS OP UPL Test'!A:A,0)))</f>
        <v>Private</v>
      </c>
      <c r="E88" s="2">
        <f>IFERROR(INDEX('2024 FFS IP UPL Test'!AN:AN,MATCH(A88,'2024 FFS IP UPL Test'!A:A,0)),0)</f>
        <v>1300401.3</v>
      </c>
      <c r="F88" s="8">
        <f t="shared" si="11"/>
        <v>1268231.0300577376</v>
      </c>
      <c r="G88" s="8">
        <f>IFERROR(INDEX('2024 FFS IP UPL Test'!AE:AE,MATCH(A88,'2024 FFS IP UPL Test'!A:A,0)),0)</f>
        <v>3957639.5</v>
      </c>
      <c r="H88" s="2">
        <f>IFERROR(INDEX('2024 FFS IP UPL Test'!V:V,MATCH(A88,'2024 FFS IP UPL Test'!A:A,0)),0)</f>
        <v>24075278.379999999</v>
      </c>
      <c r="I88" s="43" t="str">
        <f>IFERROR(INDEX('Nominal Fee Test'!I:I,MATCH(A88,'Nominal Fee Test'!J:J,0)),"Not Required")</f>
        <v>Not Required</v>
      </c>
      <c r="J88" s="2">
        <f t="shared" si="12"/>
        <v>1268231.0300577376</v>
      </c>
      <c r="K88" s="2">
        <f>IFERROR(INDEX('2024 FFS OP UPL Test'!AN:AN,MATCH(A88,'2024 FFS OP UPL Test'!A:A,0)),0)</f>
        <v>596104.05000000005</v>
      </c>
      <c r="L88" s="104">
        <f t="shared" si="13"/>
        <v>587306.60006694763</v>
      </c>
      <c r="M88" s="104">
        <f t="shared" si="14"/>
        <v>1855537.63</v>
      </c>
      <c r="N88" s="104">
        <f t="shared" si="9"/>
        <v>927768.82</v>
      </c>
      <c r="O88" s="104">
        <f t="shared" si="10"/>
        <v>927768.80999999994</v>
      </c>
      <c r="P88" s="104">
        <v>369738.97</v>
      </c>
    </row>
    <row r="89" spans="1:16" ht="30" x14ac:dyDescent="0.2">
      <c r="A89" t="s">
        <v>282</v>
      </c>
      <c r="B89" t="s">
        <v>283</v>
      </c>
      <c r="C89" s="7" t="s">
        <v>284</v>
      </c>
      <c r="D89" s="139" t="str">
        <f>IFERROR(INDEX('2024 FFS IP UPL Test'!L:L,MATCH(A:A,'2024 FFS IP UPL Test'!A:A,0)),INDEX('2024 FFS OP UPL Test'!L:L,MATCH(A:A,'2024 FFS OP UPL Test'!A:A,0)))</f>
        <v>Private</v>
      </c>
      <c r="E89" s="2">
        <f>IFERROR(INDEX('2024 FFS IP UPL Test'!AN:AN,MATCH(A89,'2024 FFS IP UPL Test'!A:A,0)),0)</f>
        <v>86678.62</v>
      </c>
      <c r="F89" s="8">
        <f t="shared" si="11"/>
        <v>84534.301470310136</v>
      </c>
      <c r="G89" s="8">
        <f>IFERROR(INDEX('2024 FFS IP UPL Test'!AE:AE,MATCH(A89,'2024 FFS IP UPL Test'!A:A,0)),0)</f>
        <v>314110.89</v>
      </c>
      <c r="H89" s="2">
        <f>IFERROR(INDEX('2024 FFS IP UPL Test'!V:V,MATCH(A89,'2024 FFS IP UPL Test'!A:A,0)),0)</f>
        <v>418885.36</v>
      </c>
      <c r="I89" s="43" t="str">
        <f>IFERROR(INDEX('Nominal Fee Test'!I:I,MATCH(A89,'Nominal Fee Test'!J:J,0)),"Not Required")</f>
        <v>Not Required</v>
      </c>
      <c r="J89" s="2">
        <f t="shared" si="12"/>
        <v>84534.301470310136</v>
      </c>
      <c r="K89" s="2">
        <f>IFERROR(INDEX('2024 FFS OP UPL Test'!AN:AN,MATCH(A89,'2024 FFS OP UPL Test'!A:A,0)),0)</f>
        <v>3682.71</v>
      </c>
      <c r="L89" s="104">
        <f t="shared" si="13"/>
        <v>3628.3596615935567</v>
      </c>
      <c r="M89" s="104">
        <f t="shared" si="14"/>
        <v>88162.66</v>
      </c>
      <c r="N89" s="104">
        <f t="shared" si="9"/>
        <v>44081.33</v>
      </c>
      <c r="O89" s="104">
        <f t="shared" si="10"/>
        <v>44081.33</v>
      </c>
      <c r="P89" s="104">
        <v>17570.810000000001</v>
      </c>
    </row>
    <row r="90" spans="1:16" ht="30" x14ac:dyDescent="0.2">
      <c r="A90" t="s">
        <v>285</v>
      </c>
      <c r="B90" t="s">
        <v>286</v>
      </c>
      <c r="C90" s="7" t="s">
        <v>287</v>
      </c>
      <c r="D90" s="139" t="str">
        <f>IFERROR(INDEX('2024 FFS IP UPL Test'!L:L,MATCH(A:A,'2024 FFS IP UPL Test'!A:A,0)),INDEX('2024 FFS OP UPL Test'!L:L,MATCH(A:A,'2024 FFS OP UPL Test'!A:A,0)))</f>
        <v>Private</v>
      </c>
      <c r="E90" s="2">
        <f>IFERROR(INDEX('2024 FFS IP UPL Test'!AN:AN,MATCH(A90,'2024 FFS IP UPL Test'!A:A,0)),0)</f>
        <v>19606.12</v>
      </c>
      <c r="F90" s="8">
        <f t="shared" si="11"/>
        <v>19121.089592140219</v>
      </c>
      <c r="G90" s="8">
        <f>IFERROR(INDEX('2024 FFS IP UPL Test'!AE:AE,MATCH(A90,'2024 FFS IP UPL Test'!A:A,0)),0)</f>
        <v>275364.36</v>
      </c>
      <c r="H90" s="2">
        <f>IFERROR(INDEX('2024 FFS IP UPL Test'!V:V,MATCH(A90,'2024 FFS IP UPL Test'!A:A,0)),0)</f>
        <v>787848.5</v>
      </c>
      <c r="I90" s="43" t="str">
        <f>IFERROR(INDEX('Nominal Fee Test'!I:I,MATCH(A90,'Nominal Fee Test'!J:J,0)),"Not Required")</f>
        <v>Not Required</v>
      </c>
      <c r="J90" s="2">
        <f t="shared" si="12"/>
        <v>19121.089592140219</v>
      </c>
      <c r="K90" s="2">
        <f>IFERROR(INDEX('2024 FFS OP UPL Test'!AN:AN,MATCH(A90,'2024 FFS OP UPL Test'!A:A,0)),0)</f>
        <v>59469.43</v>
      </c>
      <c r="L90" s="104">
        <f t="shared" si="13"/>
        <v>58591.765550358759</v>
      </c>
      <c r="M90" s="104">
        <f t="shared" si="14"/>
        <v>77712.86</v>
      </c>
      <c r="N90" s="104">
        <f t="shared" si="9"/>
        <v>38856.43</v>
      </c>
      <c r="O90" s="104">
        <f t="shared" si="10"/>
        <v>38856.43</v>
      </c>
      <c r="P90" s="104">
        <v>15480.63</v>
      </c>
    </row>
    <row r="91" spans="1:16" x14ac:dyDescent="0.2">
      <c r="A91" t="s">
        <v>288</v>
      </c>
      <c r="B91" t="s">
        <v>289</v>
      </c>
      <c r="C91" s="7" t="s">
        <v>290</v>
      </c>
      <c r="D91" s="139" t="str">
        <f>IFERROR(INDEX('2024 FFS IP UPL Test'!L:L,MATCH(A:A,'2024 FFS IP UPL Test'!A:A,0)),INDEX('2024 FFS OP UPL Test'!L:L,MATCH(A:A,'2024 FFS OP UPL Test'!A:A,0)))</f>
        <v>Private</v>
      </c>
      <c r="E91" s="2">
        <f>IFERROR(INDEX('2024 FFS IP UPL Test'!AN:AN,MATCH(A91,'2024 FFS IP UPL Test'!A:A,0)),0)</f>
        <v>3119020.73</v>
      </c>
      <c r="F91" s="8">
        <f t="shared" si="11"/>
        <v>3041860.1343903122</v>
      </c>
      <c r="G91" s="8">
        <f>IFERROR(INDEX('2024 FFS IP UPL Test'!AE:AE,MATCH(A91,'2024 FFS IP UPL Test'!A:A,0)),0)</f>
        <v>2604271.34</v>
      </c>
      <c r="H91" s="2">
        <f>IFERROR(INDEX('2024 FFS IP UPL Test'!V:V,MATCH(A91,'2024 FFS IP UPL Test'!A:A,0)),0)</f>
        <v>27515827.25</v>
      </c>
      <c r="I91" s="43" t="str">
        <f>IFERROR(INDEX('Nominal Fee Test'!I:I,MATCH(A91,'Nominal Fee Test'!J:J,0)),"Not Required")</f>
        <v>Not Required</v>
      </c>
      <c r="J91" s="2">
        <f t="shared" si="12"/>
        <v>3041860.1343903122</v>
      </c>
      <c r="K91" s="2">
        <f>IFERROR(INDEX('2024 FFS OP UPL Test'!AN:AN,MATCH(A91,'2024 FFS OP UPL Test'!A:A,0)),0)</f>
        <v>526585</v>
      </c>
      <c r="L91" s="104">
        <f t="shared" si="13"/>
        <v>518813.5292760611</v>
      </c>
      <c r="M91" s="104">
        <f t="shared" si="14"/>
        <v>3560673.66</v>
      </c>
      <c r="N91" s="104">
        <f t="shared" si="9"/>
        <v>1780336.83</v>
      </c>
      <c r="O91" s="104">
        <f t="shared" si="10"/>
        <v>1780336.83</v>
      </c>
      <c r="P91" s="104">
        <v>709591.26</v>
      </c>
    </row>
    <row r="92" spans="1:16" x14ac:dyDescent="0.2">
      <c r="A92" t="s">
        <v>291</v>
      </c>
      <c r="B92" t="s">
        <v>292</v>
      </c>
      <c r="C92" s="7" t="s">
        <v>293</v>
      </c>
      <c r="D92" s="139" t="str">
        <f>IFERROR(INDEX('2024 FFS IP UPL Test'!L:L,MATCH(A:A,'2024 FFS IP UPL Test'!A:A,0)),INDEX('2024 FFS OP UPL Test'!L:L,MATCH(A:A,'2024 FFS OP UPL Test'!A:A,0)))</f>
        <v>Private</v>
      </c>
      <c r="E92" s="2">
        <f>IFERROR(INDEX('2024 FFS IP UPL Test'!AN:AN,MATCH(A92,'2024 FFS IP UPL Test'!A:A,0)),0)</f>
        <v>15134.6</v>
      </c>
      <c r="F92" s="8">
        <f t="shared" si="11"/>
        <v>14760.189295036722</v>
      </c>
      <c r="G92" s="8">
        <f>IFERROR(INDEX('2024 FFS IP UPL Test'!AE:AE,MATCH(A92,'2024 FFS IP UPL Test'!A:A,0)),0)</f>
        <v>10074.58</v>
      </c>
      <c r="H92" s="2">
        <f>IFERROR(INDEX('2024 FFS IP UPL Test'!V:V,MATCH(A92,'2024 FFS IP UPL Test'!A:A,0)),0)</f>
        <v>105389.55</v>
      </c>
      <c r="I92" s="43" t="str">
        <f>IFERROR(INDEX('Nominal Fee Test'!I:I,MATCH(A92,'Nominal Fee Test'!J:J,0)),"Not Required")</f>
        <v>Not Required</v>
      </c>
      <c r="J92" s="2">
        <f t="shared" si="12"/>
        <v>14760.189295036722</v>
      </c>
      <c r="K92" s="2">
        <f>IFERROR(INDEX('2024 FFS OP UPL Test'!AN:AN,MATCH(A92,'2024 FFS OP UPL Test'!A:A,0)),0)</f>
        <v>31799.55</v>
      </c>
      <c r="L92" s="104">
        <f t="shared" si="13"/>
        <v>31330.244433264466</v>
      </c>
      <c r="M92" s="104">
        <f t="shared" si="14"/>
        <v>46090.43</v>
      </c>
      <c r="N92" s="104">
        <f t="shared" si="9"/>
        <v>23045.22</v>
      </c>
      <c r="O92" s="104">
        <f t="shared" si="10"/>
        <v>23045.21</v>
      </c>
      <c r="P92" s="104">
        <v>9181.82</v>
      </c>
    </row>
    <row r="93" spans="1:16" ht="30" x14ac:dyDescent="0.2">
      <c r="A93" t="s">
        <v>294</v>
      </c>
      <c r="B93" t="s">
        <v>295</v>
      </c>
      <c r="C93" s="7" t="s">
        <v>296</v>
      </c>
      <c r="D93" s="139" t="str">
        <f>IFERROR(INDEX('2024 FFS IP UPL Test'!L:L,MATCH(A:A,'2024 FFS IP UPL Test'!A:A,0)),INDEX('2024 FFS OP UPL Test'!L:L,MATCH(A:A,'2024 FFS OP UPL Test'!A:A,0)))</f>
        <v>Private</v>
      </c>
      <c r="E93" s="2">
        <f>IFERROR(INDEX('2024 FFS IP UPL Test'!AN:AN,MATCH(A93,'2024 FFS IP UPL Test'!A:A,0)),0)</f>
        <v>171187.62</v>
      </c>
      <c r="F93" s="8">
        <f t="shared" si="11"/>
        <v>166952.65657280761</v>
      </c>
      <c r="G93" s="8">
        <f>IFERROR(INDEX('2024 FFS IP UPL Test'!AE:AE,MATCH(A93,'2024 FFS IP UPL Test'!A:A,0)),0)</f>
        <v>94426.93</v>
      </c>
      <c r="H93" s="2">
        <f>IFERROR(INDEX('2024 FFS IP UPL Test'!V:V,MATCH(A93,'2024 FFS IP UPL Test'!A:A,0)),0)</f>
        <v>823866.49</v>
      </c>
      <c r="I93" s="43" t="str">
        <f>IFERROR(INDEX('Nominal Fee Test'!I:I,MATCH(A93,'Nominal Fee Test'!J:J,0)),"Not Required")</f>
        <v>Not Required</v>
      </c>
      <c r="J93" s="2">
        <f t="shared" si="12"/>
        <v>166952.65657280761</v>
      </c>
      <c r="K93" s="2">
        <f>IFERROR(INDEX('2024 FFS OP UPL Test'!AN:AN,MATCH(A93,'2024 FFS OP UPL Test'!A:A,0)),0)</f>
        <v>395882.44</v>
      </c>
      <c r="L93" s="104">
        <f t="shared" si="13"/>
        <v>390039.9097483189</v>
      </c>
      <c r="M93" s="104">
        <f t="shared" si="14"/>
        <v>556992.56999999995</v>
      </c>
      <c r="N93" s="104">
        <f t="shared" si="9"/>
        <v>278496.28999999998</v>
      </c>
      <c r="O93" s="104">
        <f t="shared" si="10"/>
        <v>278496.27999999997</v>
      </c>
      <c r="P93" s="104">
        <v>110958.63</v>
      </c>
    </row>
    <row r="94" spans="1:16" x14ac:dyDescent="0.2">
      <c r="A94" t="s">
        <v>297</v>
      </c>
      <c r="B94" t="s">
        <v>298</v>
      </c>
      <c r="C94" s="7" t="s">
        <v>299</v>
      </c>
      <c r="D94" s="139" t="str">
        <f>IFERROR(INDEX('2024 FFS IP UPL Test'!L:L,MATCH(A:A,'2024 FFS IP UPL Test'!A:A,0)),INDEX('2024 FFS OP UPL Test'!L:L,MATCH(A:A,'2024 FFS OP UPL Test'!A:A,0)))</f>
        <v>Private</v>
      </c>
      <c r="E94" s="2">
        <f>IFERROR(INDEX('2024 FFS IP UPL Test'!AN:AN,MATCH(A94,'2024 FFS IP UPL Test'!A:A,0)),0)</f>
        <v>189244.36</v>
      </c>
      <c r="F94" s="8">
        <f t="shared" si="11"/>
        <v>184562.69585044042</v>
      </c>
      <c r="G94" s="8">
        <f>IFERROR(INDEX('2024 FFS IP UPL Test'!AE:AE,MATCH(A94,'2024 FFS IP UPL Test'!A:A,0)),0)</f>
        <v>159947.12</v>
      </c>
      <c r="H94" s="2">
        <f>IFERROR(INDEX('2024 FFS IP UPL Test'!V:V,MATCH(A94,'2024 FFS IP UPL Test'!A:A,0)),0)</f>
        <v>1865339.1</v>
      </c>
      <c r="I94" s="43" t="str">
        <f>IFERROR(INDEX('Nominal Fee Test'!I:I,MATCH(A94,'Nominal Fee Test'!J:J,0)),"Not Required")</f>
        <v>Not Required</v>
      </c>
      <c r="J94" s="2">
        <f t="shared" si="12"/>
        <v>184562.69585044042</v>
      </c>
      <c r="K94" s="2">
        <f>IFERROR(INDEX('2024 FFS OP UPL Test'!AN:AN,MATCH(A94,'2024 FFS OP UPL Test'!A:A,0)),0)</f>
        <v>65926.59</v>
      </c>
      <c r="L94" s="104">
        <f t="shared" si="13"/>
        <v>64953.629197633571</v>
      </c>
      <c r="M94" s="104">
        <f t="shared" si="14"/>
        <v>249516.33</v>
      </c>
      <c r="N94" s="104">
        <f t="shared" si="9"/>
        <v>124758.17</v>
      </c>
      <c r="O94" s="104">
        <f t="shared" si="10"/>
        <v>124758.15999999999</v>
      </c>
      <c r="P94" s="104">
        <v>49721.14</v>
      </c>
    </row>
    <row r="95" spans="1:16" x14ac:dyDescent="0.2">
      <c r="A95" t="s">
        <v>300</v>
      </c>
      <c r="B95" t="s">
        <v>301</v>
      </c>
      <c r="C95" s="7" t="s">
        <v>302</v>
      </c>
      <c r="D95" s="139" t="str">
        <f>IFERROR(INDEX('2024 FFS IP UPL Test'!L:L,MATCH(A:A,'2024 FFS IP UPL Test'!A:A,0)),INDEX('2024 FFS OP UPL Test'!L:L,MATCH(A:A,'2024 FFS OP UPL Test'!A:A,0)))</f>
        <v>Private</v>
      </c>
      <c r="E95" s="2">
        <f>IFERROR(INDEX('2024 FFS IP UPL Test'!AN:AN,MATCH(A95,'2024 FFS IP UPL Test'!A:A,0)),0)</f>
        <v>-15741.33</v>
      </c>
      <c r="F95" s="8">
        <f t="shared" si="11"/>
        <v>0</v>
      </c>
      <c r="G95" s="8">
        <f>IFERROR(INDEX('2024 FFS IP UPL Test'!AE:AE,MATCH(A95,'2024 FFS IP UPL Test'!A:A,0)),0)</f>
        <v>24513.7</v>
      </c>
      <c r="H95" s="2">
        <f>IFERROR(INDEX('2024 FFS IP UPL Test'!V:V,MATCH(A95,'2024 FFS IP UPL Test'!A:A,0)),0)</f>
        <v>40552.57</v>
      </c>
      <c r="I95" s="43" t="str">
        <f>IFERROR(INDEX('Nominal Fee Test'!I:I,MATCH(A95,'Nominal Fee Test'!J:J,0)),"Not Required")</f>
        <v>Not Required</v>
      </c>
      <c r="J95" s="2">
        <f t="shared" si="12"/>
        <v>0</v>
      </c>
      <c r="K95" s="2">
        <f>IFERROR(INDEX('2024 FFS OP UPL Test'!AN:AN,MATCH(A95,'2024 FFS OP UPL Test'!A:A,0)),0)</f>
        <v>-1943.32</v>
      </c>
      <c r="L95" s="104">
        <f t="shared" si="13"/>
        <v>0</v>
      </c>
      <c r="M95" s="104">
        <f t="shared" si="14"/>
        <v>0</v>
      </c>
      <c r="N95" s="104">
        <f t="shared" si="9"/>
        <v>0</v>
      </c>
      <c r="O95" s="104">
        <f t="shared" si="10"/>
        <v>0</v>
      </c>
      <c r="P95" s="104">
        <v>0</v>
      </c>
    </row>
    <row r="96" spans="1:16" x14ac:dyDescent="0.2">
      <c r="A96" t="s">
        <v>303</v>
      </c>
      <c r="B96" t="s">
        <v>304</v>
      </c>
      <c r="C96" s="7" t="s">
        <v>305</v>
      </c>
      <c r="D96" s="139" t="str">
        <f>IFERROR(INDEX('2024 FFS IP UPL Test'!L:L,MATCH(A:A,'2024 FFS IP UPL Test'!A:A,0)),INDEX('2024 FFS OP UPL Test'!L:L,MATCH(A:A,'2024 FFS OP UPL Test'!A:A,0)))</f>
        <v>Private</v>
      </c>
      <c r="E96" s="2">
        <f>IFERROR(INDEX('2024 FFS IP UPL Test'!AN:AN,MATCH(A96,'2024 FFS IP UPL Test'!A:A,0)),0)</f>
        <v>8507.4699999999993</v>
      </c>
      <c r="F96" s="8">
        <f t="shared" si="11"/>
        <v>8297.0060405855493</v>
      </c>
      <c r="G96" s="8">
        <f>IFERROR(INDEX('2024 FFS IP UPL Test'!AE:AE,MATCH(A96,'2024 FFS IP UPL Test'!A:A,0)),0)</f>
        <v>228149.41</v>
      </c>
      <c r="H96" s="2">
        <f>IFERROR(INDEX('2024 FFS IP UPL Test'!V:V,MATCH(A96,'2024 FFS IP UPL Test'!A:A,0)),0)</f>
        <v>1167983.8</v>
      </c>
      <c r="I96" s="43" t="str">
        <f>IFERROR(INDEX('Nominal Fee Test'!I:I,MATCH(A96,'Nominal Fee Test'!J:J,0)),"Not Required")</f>
        <v>Not Required</v>
      </c>
      <c r="J96" s="2">
        <f t="shared" si="12"/>
        <v>8297.0060405855493</v>
      </c>
      <c r="K96" s="2">
        <f>IFERROR(INDEX('2024 FFS OP UPL Test'!AN:AN,MATCH(A96,'2024 FFS OP UPL Test'!A:A,0)),0)</f>
        <v>-2722.57</v>
      </c>
      <c r="L96" s="104">
        <f t="shared" si="13"/>
        <v>0</v>
      </c>
      <c r="M96" s="104">
        <f t="shared" si="14"/>
        <v>8297.01</v>
      </c>
      <c r="N96" s="104">
        <f t="shared" si="9"/>
        <v>4148.51</v>
      </c>
      <c r="O96" s="104">
        <f t="shared" si="10"/>
        <v>4148.5</v>
      </c>
      <c r="P96" s="104">
        <v>1653.64</v>
      </c>
    </row>
    <row r="97" spans="1:16" x14ac:dyDescent="0.2">
      <c r="A97" t="s">
        <v>306</v>
      </c>
      <c r="B97" t="s">
        <v>307</v>
      </c>
      <c r="C97" s="7" t="s">
        <v>308</v>
      </c>
      <c r="D97" s="139" t="str">
        <f>IFERROR(INDEX('2024 FFS IP UPL Test'!L:L,MATCH(A:A,'2024 FFS IP UPL Test'!A:A,0)),INDEX('2024 FFS OP UPL Test'!L:L,MATCH(A:A,'2024 FFS OP UPL Test'!A:A,0)))</f>
        <v>Private</v>
      </c>
      <c r="E97" s="2">
        <f>IFERROR(INDEX('2024 FFS IP UPL Test'!AN:AN,MATCH(A97,'2024 FFS IP UPL Test'!A:A,0)),0)</f>
        <v>-6520.18</v>
      </c>
      <c r="F97" s="8">
        <f t="shared" si="11"/>
        <v>0</v>
      </c>
      <c r="G97" s="8">
        <f>IFERROR(INDEX('2024 FFS IP UPL Test'!AE:AE,MATCH(A97,'2024 FFS IP UPL Test'!A:A,0)),0)</f>
        <v>122863.49</v>
      </c>
      <c r="H97" s="2">
        <f>IFERROR(INDEX('2024 FFS IP UPL Test'!V:V,MATCH(A97,'2024 FFS IP UPL Test'!A:A,0)),0)</f>
        <v>658050.43999999994</v>
      </c>
      <c r="I97" s="43" t="str">
        <f>IFERROR(INDEX('Nominal Fee Test'!I:I,MATCH(A97,'Nominal Fee Test'!J:J,0)),"Not Required")</f>
        <v>Not Required</v>
      </c>
      <c r="J97" s="2">
        <f t="shared" si="12"/>
        <v>0</v>
      </c>
      <c r="K97" s="2">
        <f>IFERROR(INDEX('2024 FFS OP UPL Test'!AN:AN,MATCH(A97,'2024 FFS OP UPL Test'!A:A,0)),0)</f>
        <v>-6880.87</v>
      </c>
      <c r="L97" s="104">
        <f t="shared" si="13"/>
        <v>0</v>
      </c>
      <c r="M97" s="104">
        <f t="shared" si="14"/>
        <v>0</v>
      </c>
      <c r="N97" s="104">
        <f t="shared" si="9"/>
        <v>0</v>
      </c>
      <c r="O97" s="104">
        <f t="shared" si="10"/>
        <v>0</v>
      </c>
      <c r="P97" s="104">
        <v>0</v>
      </c>
    </row>
    <row r="98" spans="1:16" x14ac:dyDescent="0.2">
      <c r="A98" t="s">
        <v>309</v>
      </c>
      <c r="B98" t="s">
        <v>310</v>
      </c>
      <c r="C98" s="7" t="s">
        <v>311</v>
      </c>
      <c r="D98" s="139" t="str">
        <f>IFERROR(INDEX('2024 FFS IP UPL Test'!L:L,MATCH(A:A,'2024 FFS IP UPL Test'!A:A,0)),INDEX('2024 FFS OP UPL Test'!L:L,MATCH(A:A,'2024 FFS OP UPL Test'!A:A,0)))</f>
        <v>Private</v>
      </c>
      <c r="E98" s="2">
        <f>IFERROR(INDEX('2024 FFS IP UPL Test'!AN:AN,MATCH(A98,'2024 FFS IP UPL Test'!A:A,0)),0)</f>
        <v>0</v>
      </c>
      <c r="F98" s="8">
        <f t="shared" si="11"/>
        <v>0</v>
      </c>
      <c r="G98" s="8">
        <f>IFERROR(INDEX('2024 FFS IP UPL Test'!AE:AE,MATCH(A98,'2024 FFS IP UPL Test'!A:A,0)),0)</f>
        <v>0</v>
      </c>
      <c r="H98" s="2">
        <f>IFERROR(INDEX('2024 FFS IP UPL Test'!V:V,MATCH(A98,'2024 FFS IP UPL Test'!A:A,0)),0)</f>
        <v>0</v>
      </c>
      <c r="I98" s="43" t="str">
        <f>IFERROR(INDEX('Nominal Fee Test'!I:I,MATCH(A98,'Nominal Fee Test'!J:J,0)),"Not Required")</f>
        <v>Not Required</v>
      </c>
      <c r="J98" s="2">
        <f t="shared" si="12"/>
        <v>0</v>
      </c>
      <c r="K98" s="2">
        <f>IFERROR(INDEX('2024 FFS OP UPL Test'!AN:AN,MATCH(A98,'2024 FFS OP UPL Test'!A:A,0)),0)</f>
        <v>-33542.71</v>
      </c>
      <c r="L98" s="104">
        <f t="shared" si="13"/>
        <v>0</v>
      </c>
      <c r="M98" s="104">
        <f t="shared" si="14"/>
        <v>0</v>
      </c>
      <c r="N98" s="104">
        <f t="shared" si="9"/>
        <v>0</v>
      </c>
      <c r="O98" s="104">
        <f t="shared" si="10"/>
        <v>0</v>
      </c>
      <c r="P98" s="104">
        <v>0</v>
      </c>
    </row>
    <row r="99" spans="1:16" x14ac:dyDescent="0.2">
      <c r="A99" t="s">
        <v>312</v>
      </c>
      <c r="B99" t="s">
        <v>313</v>
      </c>
      <c r="C99" s="7" t="s">
        <v>314</v>
      </c>
      <c r="D99" s="139" t="str">
        <f>IFERROR(INDEX('2024 FFS IP UPL Test'!L:L,MATCH(A:A,'2024 FFS IP UPL Test'!A:A,0)),INDEX('2024 FFS OP UPL Test'!L:L,MATCH(A:A,'2024 FFS OP UPL Test'!A:A,0)))</f>
        <v>Private</v>
      </c>
      <c r="E99" s="2">
        <f>IFERROR(INDEX('2024 FFS IP UPL Test'!AN:AN,MATCH(A99,'2024 FFS IP UPL Test'!A:A,0)),0)</f>
        <v>8693.2900000000009</v>
      </c>
      <c r="F99" s="8">
        <f t="shared" si="11"/>
        <v>8478.2290907357838</v>
      </c>
      <c r="G99" s="8">
        <f>IFERROR(INDEX('2024 FFS IP UPL Test'!AE:AE,MATCH(A99,'2024 FFS IP UPL Test'!A:A,0)),0)</f>
        <v>7840.69</v>
      </c>
      <c r="H99" s="2">
        <f>IFERROR(INDEX('2024 FFS IP UPL Test'!V:V,MATCH(A99,'2024 FFS IP UPL Test'!A:A,0)),0)</f>
        <v>56778.79</v>
      </c>
      <c r="I99" s="43" t="str">
        <f>IFERROR(INDEX('Nominal Fee Test'!I:I,MATCH(A99,'Nominal Fee Test'!J:J,0)),"Not Required")</f>
        <v>Not Required</v>
      </c>
      <c r="J99" s="2">
        <f t="shared" si="12"/>
        <v>8478.2290907357838</v>
      </c>
      <c r="K99" s="2">
        <f>IFERROR(INDEX('2024 FFS OP UPL Test'!AN:AN,MATCH(A99,'2024 FFS OP UPL Test'!A:A,0)),0)</f>
        <v>-31012.41</v>
      </c>
      <c r="L99" s="104">
        <f t="shared" si="13"/>
        <v>0</v>
      </c>
      <c r="M99" s="104">
        <f t="shared" si="14"/>
        <v>8478.23</v>
      </c>
      <c r="N99" s="104">
        <f t="shared" si="9"/>
        <v>4239.12</v>
      </c>
      <c r="O99" s="104">
        <f t="shared" si="10"/>
        <v>4239.1099999999997</v>
      </c>
      <c r="P99" s="104">
        <v>1689.76</v>
      </c>
    </row>
    <row r="100" spans="1:16" x14ac:dyDescent="0.2">
      <c r="A100" t="s">
        <v>315</v>
      </c>
      <c r="B100" t="s">
        <v>316</v>
      </c>
      <c r="C100" s="7" t="s">
        <v>317</v>
      </c>
      <c r="D100" s="139" t="str">
        <f>IFERROR(INDEX('2024 FFS IP UPL Test'!L:L,MATCH(A:A,'2024 FFS IP UPL Test'!A:A,0)),INDEX('2024 FFS OP UPL Test'!L:L,MATCH(A:A,'2024 FFS OP UPL Test'!A:A,0)))</f>
        <v>Private</v>
      </c>
      <c r="E100" s="2">
        <f>IFERROR(INDEX('2024 FFS IP UPL Test'!AN:AN,MATCH(A100,'2024 FFS IP UPL Test'!A:A,0)),0)</f>
        <v>-6555.99</v>
      </c>
      <c r="F100" s="8">
        <f t="shared" si="11"/>
        <v>0</v>
      </c>
      <c r="G100" s="8">
        <f>IFERROR(INDEX('2024 FFS IP UPL Test'!AE:AE,MATCH(A100,'2024 FFS IP UPL Test'!A:A,0)),0)</f>
        <v>31762.25</v>
      </c>
      <c r="H100" s="2">
        <f>IFERROR(INDEX('2024 FFS IP UPL Test'!V:V,MATCH(A100,'2024 FFS IP UPL Test'!A:A,0)),0)</f>
        <v>269297.64</v>
      </c>
      <c r="I100" s="43" t="str">
        <f>IFERROR(INDEX('Nominal Fee Test'!I:I,MATCH(A100,'Nominal Fee Test'!J:J,0)),"Not Required")</f>
        <v>Not Required</v>
      </c>
      <c r="J100" s="2">
        <f t="shared" si="12"/>
        <v>0</v>
      </c>
      <c r="K100" s="2">
        <f>IFERROR(INDEX('2024 FFS OP UPL Test'!AN:AN,MATCH(A100,'2024 FFS OP UPL Test'!A:A,0)),0)</f>
        <v>0</v>
      </c>
      <c r="L100" s="104">
        <f t="shared" si="13"/>
        <v>0</v>
      </c>
      <c r="M100" s="104">
        <f t="shared" si="14"/>
        <v>0</v>
      </c>
      <c r="N100" s="104">
        <f t="shared" si="9"/>
        <v>0</v>
      </c>
      <c r="O100" s="104">
        <f t="shared" si="10"/>
        <v>0</v>
      </c>
      <c r="P100" s="104">
        <v>0</v>
      </c>
    </row>
    <row r="101" spans="1:16" x14ac:dyDescent="0.2">
      <c r="A101" t="s">
        <v>318</v>
      </c>
      <c r="B101" t="s">
        <v>319</v>
      </c>
      <c r="C101" s="7" t="s">
        <v>320</v>
      </c>
      <c r="D101" s="139" t="str">
        <f>IFERROR(INDEX('2024 FFS IP UPL Test'!L:L,MATCH(A:A,'2024 FFS IP UPL Test'!A:A,0)),INDEX('2024 FFS OP UPL Test'!L:L,MATCH(A:A,'2024 FFS OP UPL Test'!A:A,0)))</f>
        <v>Private</v>
      </c>
      <c r="E101" s="2">
        <f>IFERROR(INDEX('2024 FFS IP UPL Test'!AN:AN,MATCH(A101,'2024 FFS IP UPL Test'!A:A,0)),0)</f>
        <v>911732.05</v>
      </c>
      <c r="F101" s="8">
        <f t="shared" si="11"/>
        <v>889176.96168725216</v>
      </c>
      <c r="G101" s="8">
        <f>IFERROR(INDEX('2024 FFS IP UPL Test'!AE:AE,MATCH(A101,'2024 FFS IP UPL Test'!A:A,0)),0)</f>
        <v>2589984.3199999998</v>
      </c>
      <c r="H101" s="2">
        <f>IFERROR(INDEX('2024 FFS IP UPL Test'!V:V,MATCH(A101,'2024 FFS IP UPL Test'!A:A,0)),0)</f>
        <v>24050249.809999999</v>
      </c>
      <c r="I101" s="43" t="str">
        <f>IFERROR(INDEX('Nominal Fee Test'!I:I,MATCH(A101,'Nominal Fee Test'!J:J,0)),"Not Required")</f>
        <v>Not Required</v>
      </c>
      <c r="J101" s="2">
        <f t="shared" si="12"/>
        <v>889176.96168725216</v>
      </c>
      <c r="K101" s="2">
        <f>IFERROR(INDEX('2024 FFS OP UPL Test'!AN:AN,MATCH(A101,'2024 FFS OP UPL Test'!A:A,0)),0)</f>
        <v>176194.67</v>
      </c>
      <c r="L101" s="104">
        <f t="shared" si="13"/>
        <v>173594.34579855282</v>
      </c>
      <c r="M101" s="104">
        <f t="shared" si="14"/>
        <v>1062771.31</v>
      </c>
      <c r="N101" s="104">
        <f t="shared" si="9"/>
        <v>531385.66</v>
      </c>
      <c r="O101" s="104">
        <f t="shared" si="10"/>
        <v>531385.65</v>
      </c>
      <c r="P101" s="104">
        <v>211792.55</v>
      </c>
    </row>
    <row r="102" spans="1:16" x14ac:dyDescent="0.2">
      <c r="A102" t="s">
        <v>321</v>
      </c>
      <c r="B102" t="s">
        <v>322</v>
      </c>
      <c r="C102" s="7" t="s">
        <v>323</v>
      </c>
      <c r="D102" s="139" t="str">
        <f>IFERROR(INDEX('2024 FFS IP UPL Test'!L:L,MATCH(A:A,'2024 FFS IP UPL Test'!A:A,0)),INDEX('2024 FFS OP UPL Test'!L:L,MATCH(A:A,'2024 FFS OP UPL Test'!A:A,0)))</f>
        <v>Private</v>
      </c>
      <c r="E102" s="2">
        <f>IFERROR(INDEX('2024 FFS IP UPL Test'!AN:AN,MATCH(A102,'2024 FFS IP UPL Test'!A:A,0)),0)</f>
        <v>7988840.0099999998</v>
      </c>
      <c r="F102" s="8">
        <f t="shared" si="11"/>
        <v>7791206.2952019246</v>
      </c>
      <c r="G102" s="8">
        <f>IFERROR(INDEX('2024 FFS IP UPL Test'!AE:AE,MATCH(A102,'2024 FFS IP UPL Test'!A:A,0)),0)</f>
        <v>13079899.74</v>
      </c>
      <c r="H102" s="2">
        <f>IFERROR(INDEX('2024 FFS IP UPL Test'!V:V,MATCH(A102,'2024 FFS IP UPL Test'!A:A,0)),0)</f>
        <v>54752442.189999998</v>
      </c>
      <c r="I102" s="43" t="str">
        <f>IFERROR(INDEX('Nominal Fee Test'!I:I,MATCH(A102,'Nominal Fee Test'!J:J,0)),"Not Required")</f>
        <v>Not Required</v>
      </c>
      <c r="J102" s="2">
        <f t="shared" si="12"/>
        <v>7791206.2952019246</v>
      </c>
      <c r="K102" s="2">
        <f>IFERROR(INDEX('2024 FFS OP UPL Test'!AN:AN,MATCH(A102,'2024 FFS OP UPL Test'!A:A,0)),0)</f>
        <v>331616.93</v>
      </c>
      <c r="L102" s="104">
        <f t="shared" si="13"/>
        <v>326722.84592419554</v>
      </c>
      <c r="M102" s="104">
        <f t="shared" si="14"/>
        <v>8117929.1399999997</v>
      </c>
      <c r="N102" s="104">
        <f t="shared" si="9"/>
        <v>4058964.57</v>
      </c>
      <c r="O102" s="104">
        <f t="shared" si="10"/>
        <v>4058964.57</v>
      </c>
      <c r="P102" s="104">
        <v>1617903.45</v>
      </c>
    </row>
    <row r="103" spans="1:16" ht="30" x14ac:dyDescent="0.2">
      <c r="A103" t="s">
        <v>324</v>
      </c>
      <c r="B103" t="s">
        <v>325</v>
      </c>
      <c r="C103" s="7" t="s">
        <v>326</v>
      </c>
      <c r="D103" s="139" t="str">
        <f>IFERROR(INDEX('2024 FFS IP UPL Test'!L:L,MATCH(A:A,'2024 FFS IP UPL Test'!A:A,0)),INDEX('2024 FFS OP UPL Test'!L:L,MATCH(A:A,'2024 FFS OP UPL Test'!A:A,0)))</f>
        <v>Private</v>
      </c>
      <c r="E103" s="2">
        <f>IFERROR(INDEX('2024 FFS IP UPL Test'!AN:AN,MATCH(A103,'2024 FFS IP UPL Test'!A:A,0)),0)</f>
        <v>59533.11</v>
      </c>
      <c r="F103" s="8">
        <f t="shared" si="11"/>
        <v>58060.336772841278</v>
      </c>
      <c r="G103" s="8">
        <f>IFERROR(INDEX('2024 FFS IP UPL Test'!AE:AE,MATCH(A103,'2024 FFS IP UPL Test'!A:A,0)),0)</f>
        <v>101855.41</v>
      </c>
      <c r="H103" s="2">
        <f>IFERROR(INDEX('2024 FFS IP UPL Test'!V:V,MATCH(A103,'2024 FFS IP UPL Test'!A:A,0)),0)</f>
        <v>705369.41</v>
      </c>
      <c r="I103" s="43" t="str">
        <f>IFERROR(INDEX('Nominal Fee Test'!I:I,MATCH(A103,'Nominal Fee Test'!J:J,0)),"Not Required")</f>
        <v>Not Required</v>
      </c>
      <c r="J103" s="2">
        <f t="shared" si="12"/>
        <v>58060.336772841278</v>
      </c>
      <c r="K103" s="2">
        <f>IFERROR(INDEX('2024 FFS OP UPL Test'!AN:AN,MATCH(A103,'2024 FFS OP UPL Test'!A:A,0)),0)</f>
        <v>3294.01</v>
      </c>
      <c r="L103" s="104">
        <f t="shared" si="13"/>
        <v>3245.3961916321928</v>
      </c>
      <c r="M103" s="104">
        <f t="shared" si="14"/>
        <v>61305.73</v>
      </c>
      <c r="N103" s="104">
        <f t="shared" si="9"/>
        <v>30652.87</v>
      </c>
      <c r="O103" s="104">
        <f t="shared" si="10"/>
        <v>30652.860000000004</v>
      </c>
      <c r="P103" s="104">
        <v>12218.13</v>
      </c>
    </row>
    <row r="104" spans="1:16" ht="30" x14ac:dyDescent="0.2">
      <c r="A104" t="s">
        <v>327</v>
      </c>
      <c r="B104" t="s">
        <v>328</v>
      </c>
      <c r="C104" s="7" t="s">
        <v>329</v>
      </c>
      <c r="D104" s="139" t="str">
        <f>IFERROR(INDEX('2024 FFS IP UPL Test'!L:L,MATCH(A:A,'2024 FFS IP UPL Test'!A:A,0)),INDEX('2024 FFS OP UPL Test'!L:L,MATCH(A:A,'2024 FFS OP UPL Test'!A:A,0)))</f>
        <v>Private</v>
      </c>
      <c r="E104" s="2">
        <f>IFERROR(INDEX('2024 FFS IP UPL Test'!AN:AN,MATCH(A104,'2024 FFS IP UPL Test'!A:A,0)),0)</f>
        <v>903697.8</v>
      </c>
      <c r="F104" s="8">
        <f t="shared" si="11"/>
        <v>881341.46878729772</v>
      </c>
      <c r="G104" s="8">
        <f>IFERROR(INDEX('2024 FFS IP UPL Test'!AE:AE,MATCH(A104,'2024 FFS IP UPL Test'!A:A,0)),0)</f>
        <v>1105579.79</v>
      </c>
      <c r="H104" s="2">
        <f>IFERROR(INDEX('2024 FFS IP UPL Test'!V:V,MATCH(A104,'2024 FFS IP UPL Test'!A:A,0)),0)</f>
        <v>7155546.9800000004</v>
      </c>
      <c r="I104" s="43" t="str">
        <f>IFERROR(INDEX('Nominal Fee Test'!I:I,MATCH(A104,'Nominal Fee Test'!J:J,0)),"Not Required")</f>
        <v>Not Required</v>
      </c>
      <c r="J104" s="2">
        <f t="shared" si="12"/>
        <v>881341.46878729772</v>
      </c>
      <c r="K104" s="2">
        <f>IFERROR(INDEX('2024 FFS OP UPL Test'!AN:AN,MATCH(A104,'2024 FFS OP UPL Test'!A:A,0)),0)</f>
        <v>151176.63</v>
      </c>
      <c r="L104" s="104">
        <f t="shared" si="13"/>
        <v>148945.52817562455</v>
      </c>
      <c r="M104" s="104">
        <f t="shared" si="14"/>
        <v>1030287</v>
      </c>
      <c r="N104" s="104">
        <f t="shared" si="9"/>
        <v>515143.5</v>
      </c>
      <c r="O104" s="104">
        <f t="shared" si="10"/>
        <v>515143.5</v>
      </c>
      <c r="P104" s="104">
        <v>205321.60000000001</v>
      </c>
    </row>
    <row r="105" spans="1:16" ht="30" x14ac:dyDescent="0.2">
      <c r="A105" t="s">
        <v>330</v>
      </c>
      <c r="B105" t="s">
        <v>331</v>
      </c>
      <c r="C105" s="7" t="s">
        <v>332</v>
      </c>
      <c r="D105" s="139" t="str">
        <f>IFERROR(INDEX('2024 FFS IP UPL Test'!L:L,MATCH(A:A,'2024 FFS IP UPL Test'!A:A,0)),INDEX('2024 FFS OP UPL Test'!L:L,MATCH(A:A,'2024 FFS OP UPL Test'!A:A,0)))</f>
        <v>Private</v>
      </c>
      <c r="E105" s="2">
        <f>IFERROR(INDEX('2024 FFS IP UPL Test'!AN:AN,MATCH(A105,'2024 FFS IP UPL Test'!A:A,0)),0)</f>
        <v>198116.65</v>
      </c>
      <c r="F105" s="8">
        <f t="shared" si="11"/>
        <v>193215.49670942983</v>
      </c>
      <c r="G105" s="8">
        <f>IFERROR(INDEX('2024 FFS IP UPL Test'!AE:AE,MATCH(A105,'2024 FFS IP UPL Test'!A:A,0)),0)</f>
        <v>256096.79</v>
      </c>
      <c r="H105" s="2">
        <f>IFERROR(INDEX('2024 FFS IP UPL Test'!V:V,MATCH(A105,'2024 FFS IP UPL Test'!A:A,0)),0)</f>
        <v>1559798.91</v>
      </c>
      <c r="I105" s="43" t="str">
        <f>IFERROR(INDEX('Nominal Fee Test'!I:I,MATCH(A105,'Nominal Fee Test'!J:J,0)),"Not Required")</f>
        <v>Not Required</v>
      </c>
      <c r="J105" s="2">
        <f t="shared" si="12"/>
        <v>193215.49670942983</v>
      </c>
      <c r="K105" s="2">
        <f>IFERROR(INDEX('2024 FFS OP UPL Test'!AN:AN,MATCH(A105,'2024 FFS OP UPL Test'!A:A,0)),0)</f>
        <v>18641.580000000002</v>
      </c>
      <c r="L105" s="104">
        <f t="shared" si="13"/>
        <v>18366.462985238919</v>
      </c>
      <c r="M105" s="104">
        <f t="shared" si="14"/>
        <v>211581.96</v>
      </c>
      <c r="N105" s="104">
        <f t="shared" si="9"/>
        <v>105790.98</v>
      </c>
      <c r="O105" s="104">
        <f t="shared" si="10"/>
        <v>105790.98</v>
      </c>
      <c r="P105" s="104">
        <v>42166.95</v>
      </c>
    </row>
    <row r="106" spans="1:16" ht="30" x14ac:dyDescent="0.2">
      <c r="A106" t="s">
        <v>333</v>
      </c>
      <c r="B106" t="s">
        <v>334</v>
      </c>
      <c r="C106" s="7" t="s">
        <v>335</v>
      </c>
      <c r="D106" s="139" t="str">
        <f>IFERROR(INDEX('2024 FFS IP UPL Test'!L:L,MATCH(A:A,'2024 FFS IP UPL Test'!A:A,0)),INDEX('2024 FFS OP UPL Test'!L:L,MATCH(A:A,'2024 FFS OP UPL Test'!A:A,0)))</f>
        <v>Private</v>
      </c>
      <c r="E106" s="2">
        <f>IFERROR(INDEX('2024 FFS IP UPL Test'!AN:AN,MATCH(A106,'2024 FFS IP UPL Test'!A:A,0)),0)</f>
        <v>667748.42000000004</v>
      </c>
      <c r="F106" s="8">
        <f t="shared" si="11"/>
        <v>651229.17557528347</v>
      </c>
      <c r="G106" s="8">
        <f>IFERROR(INDEX('2024 FFS IP UPL Test'!AE:AE,MATCH(A106,'2024 FFS IP UPL Test'!A:A,0)),0)</f>
        <v>597319.14</v>
      </c>
      <c r="H106" s="2">
        <f>IFERROR(INDEX('2024 FFS IP UPL Test'!V:V,MATCH(A106,'2024 FFS IP UPL Test'!A:A,0)),0)</f>
        <v>4194521.0999999996</v>
      </c>
      <c r="I106" s="43" t="str">
        <f>IFERROR(INDEX('Nominal Fee Test'!I:I,MATCH(A106,'Nominal Fee Test'!J:J,0)),"Not Required")</f>
        <v>Not Required</v>
      </c>
      <c r="J106" s="2">
        <f t="shared" si="12"/>
        <v>651229.17557528347</v>
      </c>
      <c r="K106" s="2">
        <f>IFERROR(INDEX('2024 FFS OP UPL Test'!AN:AN,MATCH(A106,'2024 FFS OP UPL Test'!A:A,0)),0)</f>
        <v>236542.77</v>
      </c>
      <c r="L106" s="104">
        <f t="shared" si="13"/>
        <v>233051.81372130915</v>
      </c>
      <c r="M106" s="104">
        <f t="shared" si="14"/>
        <v>884280.99</v>
      </c>
      <c r="N106" s="104">
        <f t="shared" si="9"/>
        <v>442140.5</v>
      </c>
      <c r="O106" s="104">
        <f t="shared" si="10"/>
        <v>442140.49</v>
      </c>
      <c r="P106" s="104">
        <v>176210.36</v>
      </c>
    </row>
    <row r="107" spans="1:16" ht="30" x14ac:dyDescent="0.2">
      <c r="A107" t="s">
        <v>336</v>
      </c>
      <c r="B107" t="s">
        <v>337</v>
      </c>
      <c r="C107" s="7" t="s">
        <v>338</v>
      </c>
      <c r="D107" s="139" t="str">
        <f>IFERROR(INDEX('2024 FFS IP UPL Test'!L:L,MATCH(A:A,'2024 FFS IP UPL Test'!A:A,0)),INDEX('2024 FFS OP UPL Test'!L:L,MATCH(A:A,'2024 FFS OP UPL Test'!A:A,0)))</f>
        <v>Private</v>
      </c>
      <c r="E107" s="2">
        <f>IFERROR(INDEX('2024 FFS IP UPL Test'!AN:AN,MATCH(A107,'2024 FFS IP UPL Test'!A:A,0)),0)</f>
        <v>289917.46000000002</v>
      </c>
      <c r="F107" s="8">
        <f t="shared" si="11"/>
        <v>282745.27173075185</v>
      </c>
      <c r="G107" s="8">
        <f>IFERROR(INDEX('2024 FFS IP UPL Test'!AE:AE,MATCH(A107,'2024 FFS IP UPL Test'!A:A,0)),0)</f>
        <v>437879.51</v>
      </c>
      <c r="H107" s="2">
        <f>IFERROR(INDEX('2024 FFS IP UPL Test'!V:V,MATCH(A107,'2024 FFS IP UPL Test'!A:A,0)),0)</f>
        <v>3042629.46</v>
      </c>
      <c r="I107" s="43" t="str">
        <f>IFERROR(INDEX('Nominal Fee Test'!I:I,MATCH(A107,'Nominal Fee Test'!J:J,0)),"Not Required")</f>
        <v>Not Required</v>
      </c>
      <c r="J107" s="2">
        <f t="shared" si="12"/>
        <v>282745.27173075185</v>
      </c>
      <c r="K107" s="2">
        <f>IFERROR(INDEX('2024 FFS OP UPL Test'!AN:AN,MATCH(A107,'2024 FFS OP UPL Test'!A:A,0)),0)</f>
        <v>55197.75</v>
      </c>
      <c r="L107" s="104">
        <f t="shared" si="13"/>
        <v>54383.128052636712</v>
      </c>
      <c r="M107" s="104">
        <f t="shared" si="14"/>
        <v>337128.4</v>
      </c>
      <c r="N107" s="104">
        <f t="shared" si="9"/>
        <v>168564.2</v>
      </c>
      <c r="O107" s="104">
        <f t="shared" si="10"/>
        <v>168564.2</v>
      </c>
      <c r="P107" s="104">
        <v>67184.149999999994</v>
      </c>
    </row>
    <row r="108" spans="1:16" ht="30" x14ac:dyDescent="0.2">
      <c r="A108" t="s">
        <v>339</v>
      </c>
      <c r="B108" t="s">
        <v>340</v>
      </c>
      <c r="C108" s="7" t="s">
        <v>341</v>
      </c>
      <c r="D108" s="139" t="str">
        <f>IFERROR(INDEX('2024 FFS IP UPL Test'!L:L,MATCH(A:A,'2024 FFS IP UPL Test'!A:A,0)),INDEX('2024 FFS OP UPL Test'!L:L,MATCH(A:A,'2024 FFS OP UPL Test'!A:A,0)))</f>
        <v>Private</v>
      </c>
      <c r="E108" s="2">
        <f>IFERROR(INDEX('2024 FFS IP UPL Test'!AN:AN,MATCH(A108,'2024 FFS IP UPL Test'!A:A,0)),0)</f>
        <v>613290.11</v>
      </c>
      <c r="F108" s="8">
        <f t="shared" si="11"/>
        <v>598118.09472162416</v>
      </c>
      <c r="G108" s="8">
        <f>IFERROR(INDEX('2024 FFS IP UPL Test'!AE:AE,MATCH(A108,'2024 FFS IP UPL Test'!A:A,0)),0)</f>
        <v>460389.05</v>
      </c>
      <c r="H108" s="2">
        <f>IFERROR(INDEX('2024 FFS IP UPL Test'!V:V,MATCH(A108,'2024 FFS IP UPL Test'!A:A,0)),0)</f>
        <v>4129535.25</v>
      </c>
      <c r="I108" s="43" t="str">
        <f>IFERROR(INDEX('Nominal Fee Test'!I:I,MATCH(A108,'Nominal Fee Test'!J:J,0)),"Not Required")</f>
        <v>Not Required</v>
      </c>
      <c r="J108" s="2">
        <f t="shared" si="12"/>
        <v>598118.09472162416</v>
      </c>
      <c r="K108" s="2">
        <f>IFERROR(INDEX('2024 FFS OP UPL Test'!AN:AN,MATCH(A108,'2024 FFS OP UPL Test'!A:A,0)),0)</f>
        <v>39349.82</v>
      </c>
      <c r="L108" s="104">
        <f t="shared" si="13"/>
        <v>38769.085694764821</v>
      </c>
      <c r="M108" s="104">
        <f t="shared" si="14"/>
        <v>636887.18000000005</v>
      </c>
      <c r="N108" s="104">
        <f t="shared" si="9"/>
        <v>318443.59000000003</v>
      </c>
      <c r="O108" s="104">
        <f t="shared" si="10"/>
        <v>318443.59000000003</v>
      </c>
      <c r="P108" s="104">
        <v>126929.84</v>
      </c>
    </row>
    <row r="109" spans="1:16" ht="30" x14ac:dyDescent="0.2">
      <c r="A109" t="s">
        <v>342</v>
      </c>
      <c r="B109" t="s">
        <v>343</v>
      </c>
      <c r="C109" s="7" t="s">
        <v>344</v>
      </c>
      <c r="D109" s="139" t="str">
        <f>IFERROR(INDEX('2024 FFS IP UPL Test'!L:L,MATCH(A:A,'2024 FFS IP UPL Test'!A:A,0)),INDEX('2024 FFS OP UPL Test'!L:L,MATCH(A:A,'2024 FFS OP UPL Test'!A:A,0)))</f>
        <v>Private</v>
      </c>
      <c r="E109" s="2">
        <f>IFERROR(INDEX('2024 FFS IP UPL Test'!AN:AN,MATCH(A109,'2024 FFS IP UPL Test'!A:A,0)),0)</f>
        <v>170406.53</v>
      </c>
      <c r="F109" s="8">
        <f t="shared" si="11"/>
        <v>166190.88974339288</v>
      </c>
      <c r="G109" s="8">
        <f>IFERROR(INDEX('2024 FFS IP UPL Test'!AE:AE,MATCH(A109,'2024 FFS IP UPL Test'!A:A,0)),0)</f>
        <v>128590.06</v>
      </c>
      <c r="H109" s="2">
        <f>IFERROR(INDEX('2024 FFS IP UPL Test'!V:V,MATCH(A109,'2024 FFS IP UPL Test'!A:A,0)),0)</f>
        <v>1249985.72</v>
      </c>
      <c r="I109" s="43" t="str">
        <f>IFERROR(INDEX('Nominal Fee Test'!I:I,MATCH(A109,'Nominal Fee Test'!J:J,0)),"Not Required")</f>
        <v>Not Required</v>
      </c>
      <c r="J109" s="2">
        <f t="shared" si="12"/>
        <v>166190.88974339288</v>
      </c>
      <c r="K109" s="2">
        <f>IFERROR(INDEX('2024 FFS OP UPL Test'!AN:AN,MATCH(A109,'2024 FFS OP UPL Test'!A:A,0)),0)</f>
        <v>11659.11</v>
      </c>
      <c r="L109" s="104">
        <f t="shared" si="13"/>
        <v>11487.041991924983</v>
      </c>
      <c r="M109" s="104">
        <f t="shared" si="14"/>
        <v>177677.93</v>
      </c>
      <c r="N109" s="104">
        <f t="shared" si="9"/>
        <v>88838.97</v>
      </c>
      <c r="O109" s="104">
        <f t="shared" si="10"/>
        <v>88838.959999999992</v>
      </c>
      <c r="P109" s="104">
        <v>35410.629999999997</v>
      </c>
    </row>
    <row r="110" spans="1:16" x14ac:dyDescent="0.2">
      <c r="A110" t="s">
        <v>345</v>
      </c>
      <c r="B110" t="s">
        <v>346</v>
      </c>
      <c r="C110" s="7" t="s">
        <v>347</v>
      </c>
      <c r="D110" s="139" t="str">
        <f>IFERROR(INDEX('2024 FFS IP UPL Test'!L:L,MATCH(A:A,'2024 FFS IP UPL Test'!A:A,0)),INDEX('2024 FFS OP UPL Test'!L:L,MATCH(A:A,'2024 FFS OP UPL Test'!A:A,0)))</f>
        <v>Private</v>
      </c>
      <c r="E110" s="2">
        <f>IFERROR(INDEX('2024 FFS IP UPL Test'!AN:AN,MATCH(A110,'2024 FFS IP UPL Test'!A:A,0)),0)</f>
        <v>13101.49</v>
      </c>
      <c r="F110" s="8">
        <f t="shared" si="11"/>
        <v>12777.375843896149</v>
      </c>
      <c r="G110" s="8">
        <f>IFERROR(INDEX('2024 FFS IP UPL Test'!AE:AE,MATCH(A110,'2024 FFS IP UPL Test'!A:A,0)),0)</f>
        <v>1121.58</v>
      </c>
      <c r="H110" s="2">
        <f>IFERROR(INDEX('2024 FFS IP UPL Test'!V:V,MATCH(A110,'2024 FFS IP UPL Test'!A:A,0)),0)</f>
        <v>54704.13</v>
      </c>
      <c r="I110" s="43" t="str">
        <f>IFERROR(INDEX('Nominal Fee Test'!I:I,MATCH(A110,'Nominal Fee Test'!J:J,0)),"Not Required")</f>
        <v>Not Required</v>
      </c>
      <c r="J110" s="2">
        <f t="shared" si="12"/>
        <v>12777.375843896149</v>
      </c>
      <c r="K110" s="2">
        <f>IFERROR(INDEX('2024 FFS OP UPL Test'!AN:AN,MATCH(A110,'2024 FFS OP UPL Test'!A:A,0)),0)</f>
        <v>423.47</v>
      </c>
      <c r="L110" s="104">
        <f t="shared" si="13"/>
        <v>417.22032576418547</v>
      </c>
      <c r="M110" s="104">
        <f t="shared" si="14"/>
        <v>13194.6</v>
      </c>
      <c r="N110" s="104">
        <f t="shared" si="9"/>
        <v>6597.3</v>
      </c>
      <c r="O110" s="104">
        <f t="shared" si="10"/>
        <v>6597.3</v>
      </c>
      <c r="P110" s="104">
        <v>2629.7</v>
      </c>
    </row>
    <row r="111" spans="1:16" ht="30" x14ac:dyDescent="0.2">
      <c r="A111" t="s">
        <v>348</v>
      </c>
      <c r="B111" t="s">
        <v>349</v>
      </c>
      <c r="C111" s="7" t="s">
        <v>350</v>
      </c>
      <c r="D111" s="139" t="str">
        <f>IFERROR(INDEX('2024 FFS IP UPL Test'!L:L,MATCH(A:A,'2024 FFS IP UPL Test'!A:A,0)),INDEX('2024 FFS OP UPL Test'!L:L,MATCH(A:A,'2024 FFS OP UPL Test'!A:A,0)))</f>
        <v>Private</v>
      </c>
      <c r="E111" s="2">
        <f>IFERROR(INDEX('2024 FFS IP UPL Test'!AN:AN,MATCH(A111,'2024 FFS IP UPL Test'!A:A,0)),0)</f>
        <v>685077.15</v>
      </c>
      <c r="F111" s="8">
        <f t="shared" si="11"/>
        <v>668129.21489198704</v>
      </c>
      <c r="G111" s="8">
        <f>IFERROR(INDEX('2024 FFS IP UPL Test'!AE:AE,MATCH(A111,'2024 FFS IP UPL Test'!A:A,0)),0)</f>
        <v>509762.31</v>
      </c>
      <c r="H111" s="2">
        <f>IFERROR(INDEX('2024 FFS IP UPL Test'!V:V,MATCH(A111,'2024 FFS IP UPL Test'!A:A,0)),0)</f>
        <v>4255126.29</v>
      </c>
      <c r="I111" s="43" t="str">
        <f>IFERROR(INDEX('Nominal Fee Test'!I:I,MATCH(A111,'Nominal Fee Test'!J:J,0)),"Not Required")</f>
        <v>Not Required</v>
      </c>
      <c r="J111" s="2">
        <f t="shared" si="12"/>
        <v>668129.21489198704</v>
      </c>
      <c r="K111" s="2">
        <f>IFERROR(INDEX('2024 FFS OP UPL Test'!AN:AN,MATCH(A111,'2024 FFS OP UPL Test'!A:A,0)),0)</f>
        <v>59951.64</v>
      </c>
      <c r="L111" s="104">
        <f t="shared" si="13"/>
        <v>59066.858976780342</v>
      </c>
      <c r="M111" s="104">
        <f t="shared" si="14"/>
        <v>727196.07</v>
      </c>
      <c r="N111" s="104">
        <f t="shared" si="9"/>
        <v>363598.04</v>
      </c>
      <c r="O111" s="104">
        <f t="shared" si="10"/>
        <v>363598.02999999997</v>
      </c>
      <c r="P111" s="104">
        <v>144926.14000000001</v>
      </c>
    </row>
    <row r="112" spans="1:16" ht="30" x14ac:dyDescent="0.2">
      <c r="A112" t="s">
        <v>351</v>
      </c>
      <c r="B112" t="s">
        <v>352</v>
      </c>
      <c r="C112" s="7" t="s">
        <v>353</v>
      </c>
      <c r="D112" s="139" t="str">
        <f>IFERROR(INDEX('2024 FFS IP UPL Test'!L:L,MATCH(A:A,'2024 FFS IP UPL Test'!A:A,0)),INDEX('2024 FFS OP UPL Test'!L:L,MATCH(A:A,'2024 FFS OP UPL Test'!A:A,0)))</f>
        <v>Private</v>
      </c>
      <c r="E112" s="2">
        <f>IFERROR(INDEX('2024 FFS IP UPL Test'!AN:AN,MATCH(A112,'2024 FFS IP UPL Test'!A:A,0)),0)</f>
        <v>3746117.64</v>
      </c>
      <c r="F112" s="8">
        <f t="shared" si="11"/>
        <v>3653443.4664858161</v>
      </c>
      <c r="G112" s="8">
        <f>IFERROR(INDEX('2024 FFS IP UPL Test'!AE:AE,MATCH(A112,'2024 FFS IP UPL Test'!A:A,0)),0)</f>
        <v>1919628.39</v>
      </c>
      <c r="H112" s="2">
        <f>IFERROR(INDEX('2024 FFS IP UPL Test'!V:V,MATCH(A112,'2024 FFS IP UPL Test'!A:A,0)),0)</f>
        <v>17024477.25</v>
      </c>
      <c r="I112" s="43" t="str">
        <f>IFERROR(INDEX('Nominal Fee Test'!I:I,MATCH(A112,'Nominal Fee Test'!J:J,0)),"Not Required")</f>
        <v>Not Required</v>
      </c>
      <c r="J112" s="2">
        <f t="shared" si="12"/>
        <v>3653443.4664858161</v>
      </c>
      <c r="K112" s="2">
        <f>IFERROR(INDEX('2024 FFS OP UPL Test'!AN:AN,MATCH(A112,'2024 FFS OP UPL Test'!A:A,0)),0)</f>
        <v>294255.33</v>
      </c>
      <c r="L112" s="104">
        <f t="shared" si="13"/>
        <v>289912.63759049732</v>
      </c>
      <c r="M112" s="104">
        <f t="shared" si="14"/>
        <v>3943356.1</v>
      </c>
      <c r="N112" s="104">
        <f t="shared" si="9"/>
        <v>1971678.05</v>
      </c>
      <c r="O112" s="104">
        <f t="shared" si="10"/>
        <v>1971678.05</v>
      </c>
      <c r="P112" s="104">
        <v>785893.11</v>
      </c>
    </row>
    <row r="113" spans="1:16" x14ac:dyDescent="0.2">
      <c r="A113" t="s">
        <v>354</v>
      </c>
      <c r="B113" t="s">
        <v>355</v>
      </c>
      <c r="C113" s="7" t="s">
        <v>356</v>
      </c>
      <c r="D113" s="139" t="str">
        <f>IFERROR(INDEX('2024 FFS IP UPL Test'!L:L,MATCH(A:A,'2024 FFS IP UPL Test'!A:A,0)),INDEX('2024 FFS OP UPL Test'!L:L,MATCH(A:A,'2024 FFS OP UPL Test'!A:A,0)))</f>
        <v>Private</v>
      </c>
      <c r="E113" s="2">
        <f>IFERROR(INDEX('2024 FFS IP UPL Test'!AN:AN,MATCH(A113,'2024 FFS IP UPL Test'!A:A,0)),0)</f>
        <v>1764184.9</v>
      </c>
      <c r="F113" s="8">
        <f t="shared" si="11"/>
        <v>1720541.2151920386</v>
      </c>
      <c r="G113" s="8">
        <f>IFERROR(INDEX('2024 FFS IP UPL Test'!AE:AE,MATCH(A113,'2024 FFS IP UPL Test'!A:A,0)),0)</f>
        <v>1197936.8799999999</v>
      </c>
      <c r="H113" s="2">
        <f>IFERROR(INDEX('2024 FFS IP UPL Test'!V:V,MATCH(A113,'2024 FFS IP UPL Test'!A:A,0)),0)</f>
        <v>13922951.16</v>
      </c>
      <c r="I113" s="43" t="str">
        <f>IFERROR(INDEX('Nominal Fee Test'!I:I,MATCH(A113,'Nominal Fee Test'!J:J,0)),"Not Required")</f>
        <v>Not Required</v>
      </c>
      <c r="J113" s="2">
        <f t="shared" si="12"/>
        <v>1720541.2151920386</v>
      </c>
      <c r="K113" s="2">
        <f>IFERROR(INDEX('2024 FFS OP UPL Test'!AN:AN,MATCH(A113,'2024 FFS OP UPL Test'!A:A,0)),0)</f>
        <v>1017889.28</v>
      </c>
      <c r="L113" s="104">
        <f t="shared" si="13"/>
        <v>1002867.0200804595</v>
      </c>
      <c r="M113" s="104">
        <f t="shared" si="14"/>
        <v>2723408.24</v>
      </c>
      <c r="N113" s="104">
        <f t="shared" si="9"/>
        <v>1361704.12</v>
      </c>
      <c r="O113" s="104">
        <f t="shared" si="10"/>
        <v>1361704.12</v>
      </c>
      <c r="P113" s="104">
        <v>542653.82999999996</v>
      </c>
    </row>
    <row r="114" spans="1:16" ht="30" x14ac:dyDescent="0.2">
      <c r="A114" t="s">
        <v>357</v>
      </c>
      <c r="B114" t="s">
        <v>358</v>
      </c>
      <c r="C114" s="7" t="s">
        <v>359</v>
      </c>
      <c r="D114" s="139" t="str">
        <f>IFERROR(INDEX('2024 FFS IP UPL Test'!L:L,MATCH(A:A,'2024 FFS IP UPL Test'!A:A,0)),INDEX('2024 FFS OP UPL Test'!L:L,MATCH(A:A,'2024 FFS OP UPL Test'!A:A,0)))</f>
        <v>Private</v>
      </c>
      <c r="E114" s="2">
        <f>IFERROR(INDEX('2024 FFS IP UPL Test'!AN:AN,MATCH(A114,'2024 FFS IP UPL Test'!A:A,0)),0)</f>
        <v>2907472.22</v>
      </c>
      <c r="F114" s="8">
        <f t="shared" si="11"/>
        <v>2835545.064769512</v>
      </c>
      <c r="G114" s="8">
        <f>IFERROR(INDEX('2024 FFS IP UPL Test'!AE:AE,MATCH(A114,'2024 FFS IP UPL Test'!A:A,0)),0)</f>
        <v>4000875.08</v>
      </c>
      <c r="H114" s="2">
        <f>IFERROR(INDEX('2024 FFS IP UPL Test'!V:V,MATCH(A114,'2024 FFS IP UPL Test'!A:A,0)),0)</f>
        <v>23513855.719999999</v>
      </c>
      <c r="I114" s="43" t="str">
        <f>IFERROR(INDEX('Nominal Fee Test'!I:I,MATCH(A114,'Nominal Fee Test'!J:J,0)),"Not Required")</f>
        <v>Not Required</v>
      </c>
      <c r="J114" s="2">
        <f t="shared" si="12"/>
        <v>2835545.064769512</v>
      </c>
      <c r="K114" s="2">
        <f>IFERROR(INDEX('2024 FFS OP UPL Test'!AN:AN,MATCH(A114,'2024 FFS OP UPL Test'!A:A,0)),0)</f>
        <v>358352.72</v>
      </c>
      <c r="L114" s="104">
        <f t="shared" si="13"/>
        <v>353064.06257085962</v>
      </c>
      <c r="M114" s="104">
        <f t="shared" si="14"/>
        <v>3188609.13</v>
      </c>
      <c r="N114" s="104">
        <f t="shared" si="9"/>
        <v>1594304.57</v>
      </c>
      <c r="O114" s="104">
        <f t="shared" si="10"/>
        <v>1594304.5599999998</v>
      </c>
      <c r="P114" s="104">
        <v>635459.30000000005</v>
      </c>
    </row>
    <row r="115" spans="1:16" ht="30" x14ac:dyDescent="0.2">
      <c r="A115" t="s">
        <v>360</v>
      </c>
      <c r="B115" t="s">
        <v>361</v>
      </c>
      <c r="C115" s="7" t="s">
        <v>362</v>
      </c>
      <c r="D115" s="139" t="str">
        <f>IFERROR(INDEX('2024 FFS IP UPL Test'!L:L,MATCH(A:A,'2024 FFS IP UPL Test'!A:A,0)),INDEX('2024 FFS OP UPL Test'!L:L,MATCH(A:A,'2024 FFS OP UPL Test'!A:A,0)))</f>
        <v>Private</v>
      </c>
      <c r="E115" s="2">
        <f>IFERROR(INDEX('2024 FFS IP UPL Test'!AN:AN,MATCH(A115,'2024 FFS IP UPL Test'!A:A,0)),0)</f>
        <v>148740.01</v>
      </c>
      <c r="F115" s="8">
        <f t="shared" si="11"/>
        <v>145060.37181991298</v>
      </c>
      <c r="G115" s="8">
        <f>IFERROR(INDEX('2024 FFS IP UPL Test'!AE:AE,MATCH(A115,'2024 FFS IP UPL Test'!A:A,0)),0)</f>
        <v>269471.71000000002</v>
      </c>
      <c r="H115" s="2">
        <f>IFERROR(INDEX('2024 FFS IP UPL Test'!V:V,MATCH(A115,'2024 FFS IP UPL Test'!A:A,0)),0)</f>
        <v>1489357.96</v>
      </c>
      <c r="I115" s="43" t="str">
        <f>IFERROR(INDEX('Nominal Fee Test'!I:I,MATCH(A115,'Nominal Fee Test'!J:J,0)),"Not Required")</f>
        <v>Not Required</v>
      </c>
      <c r="J115" s="2">
        <f t="shared" si="12"/>
        <v>145060.37181991298</v>
      </c>
      <c r="K115" s="2">
        <f>IFERROR(INDEX('2024 FFS OP UPL Test'!AN:AN,MATCH(A115,'2024 FFS OP UPL Test'!A:A,0)),0)</f>
        <v>207842.12</v>
      </c>
      <c r="L115" s="104">
        <f t="shared" si="13"/>
        <v>204774.73496096281</v>
      </c>
      <c r="M115" s="104">
        <f t="shared" si="14"/>
        <v>349835.11</v>
      </c>
      <c r="N115" s="104">
        <f t="shared" ref="N115:N174" si="15">ROUND(M115/2,2)</f>
        <v>174917.56</v>
      </c>
      <c r="O115" s="104">
        <f t="shared" ref="O115:O174" si="16">M115-N115</f>
        <v>174917.55</v>
      </c>
      <c r="P115" s="104">
        <v>69696.210000000006</v>
      </c>
    </row>
    <row r="116" spans="1:16" ht="30" x14ac:dyDescent="0.2">
      <c r="A116" t="s">
        <v>363</v>
      </c>
      <c r="B116" t="s">
        <v>364</v>
      </c>
      <c r="C116" s="7" t="s">
        <v>365</v>
      </c>
      <c r="D116" s="139" t="str">
        <f>IFERROR(INDEX('2024 FFS IP UPL Test'!L:L,MATCH(A:A,'2024 FFS IP UPL Test'!A:A,0)),INDEX('2024 FFS OP UPL Test'!L:L,MATCH(A:A,'2024 FFS OP UPL Test'!A:A,0)))</f>
        <v>Private</v>
      </c>
      <c r="E116" s="2">
        <f>IFERROR(INDEX('2024 FFS IP UPL Test'!AN:AN,MATCH(A116,'2024 FFS IP UPL Test'!A:A,0)),0)</f>
        <v>3374879.36</v>
      </c>
      <c r="F116" s="8">
        <f t="shared" si="11"/>
        <v>3291389.1481448058</v>
      </c>
      <c r="G116" s="8">
        <f>IFERROR(INDEX('2024 FFS IP UPL Test'!AE:AE,MATCH(A116,'2024 FFS IP UPL Test'!A:A,0)),0)</f>
        <v>2649471.66</v>
      </c>
      <c r="H116" s="2">
        <f>IFERROR(INDEX('2024 FFS IP UPL Test'!V:V,MATCH(A116,'2024 FFS IP UPL Test'!A:A,0)),0)</f>
        <v>16709476.25</v>
      </c>
      <c r="I116" s="43" t="str">
        <f>IFERROR(INDEX('Nominal Fee Test'!I:I,MATCH(A116,'Nominal Fee Test'!J:J,0)),"Not Required")</f>
        <v>Not Required</v>
      </c>
      <c r="J116" s="2">
        <f t="shared" si="12"/>
        <v>3291389.1481448058</v>
      </c>
      <c r="K116" s="2">
        <f>IFERROR(INDEX('2024 FFS OP UPL Test'!AN:AN,MATCH(A116,'2024 FFS OP UPL Test'!A:A,0)),0)</f>
        <v>794703.25</v>
      </c>
      <c r="L116" s="104">
        <f t="shared" si="13"/>
        <v>782974.82431071124</v>
      </c>
      <c r="M116" s="104">
        <f t="shared" si="14"/>
        <v>4074363.97</v>
      </c>
      <c r="N116" s="104">
        <f t="shared" si="15"/>
        <v>2037181.99</v>
      </c>
      <c r="O116" s="104">
        <f t="shared" si="16"/>
        <v>2037181.9800000002</v>
      </c>
      <c r="P116" s="104">
        <v>811936.64</v>
      </c>
    </row>
    <row r="117" spans="1:16" ht="30" x14ac:dyDescent="0.2">
      <c r="A117" t="s">
        <v>366</v>
      </c>
      <c r="B117" t="s">
        <v>367</v>
      </c>
      <c r="C117" s="7" t="s">
        <v>368</v>
      </c>
      <c r="D117" s="139" t="str">
        <f>IFERROR(INDEX('2024 FFS IP UPL Test'!L:L,MATCH(A:A,'2024 FFS IP UPL Test'!A:A,0)),INDEX('2024 FFS OP UPL Test'!L:L,MATCH(A:A,'2024 FFS OP UPL Test'!A:A,0)))</f>
        <v>Private</v>
      </c>
      <c r="E117" s="2">
        <f>IFERROR(INDEX('2024 FFS IP UPL Test'!AN:AN,MATCH(A117,'2024 FFS IP UPL Test'!A:A,0)),0)</f>
        <v>484860.47</v>
      </c>
      <c r="F117" s="8">
        <f t="shared" si="11"/>
        <v>472865.64024688286</v>
      </c>
      <c r="G117" s="8">
        <f>IFERROR(INDEX('2024 FFS IP UPL Test'!AE:AE,MATCH(A117,'2024 FFS IP UPL Test'!A:A,0)),0)</f>
        <v>457694.13</v>
      </c>
      <c r="H117" s="2">
        <f>IFERROR(INDEX('2024 FFS IP UPL Test'!V:V,MATCH(A117,'2024 FFS IP UPL Test'!A:A,0)),0)</f>
        <v>3125181.03</v>
      </c>
      <c r="I117" s="43" t="str">
        <f>IFERROR(INDEX('Nominal Fee Test'!I:I,MATCH(A117,'Nominal Fee Test'!J:J,0)),"Not Required")</f>
        <v>Not Required</v>
      </c>
      <c r="J117" s="2">
        <f t="shared" si="12"/>
        <v>472865.64024688286</v>
      </c>
      <c r="K117" s="2">
        <f>IFERROR(INDEX('2024 FFS OP UPL Test'!AN:AN,MATCH(A117,'2024 FFS OP UPL Test'!A:A,0)),0)</f>
        <v>178151.38</v>
      </c>
      <c r="L117" s="104">
        <f t="shared" si="13"/>
        <v>175522.17819193614</v>
      </c>
      <c r="M117" s="104">
        <f t="shared" si="14"/>
        <v>648387.81999999995</v>
      </c>
      <c r="N117" s="104">
        <f t="shared" si="15"/>
        <v>324193.90999999997</v>
      </c>
      <c r="O117" s="104">
        <f t="shared" si="16"/>
        <v>324193.90999999997</v>
      </c>
      <c r="P117" s="104">
        <v>129203.38</v>
      </c>
    </row>
    <row r="118" spans="1:16" ht="30" x14ac:dyDescent="0.2">
      <c r="A118" t="s">
        <v>369</v>
      </c>
      <c r="B118" t="s">
        <v>370</v>
      </c>
      <c r="C118" s="7" t="s">
        <v>371</v>
      </c>
      <c r="D118" s="139" t="str">
        <f>IFERROR(INDEX('2024 FFS IP UPL Test'!L:L,MATCH(A:A,'2024 FFS IP UPL Test'!A:A,0)),INDEX('2024 FFS OP UPL Test'!L:L,MATCH(A:A,'2024 FFS OP UPL Test'!A:A,0)))</f>
        <v>Private</v>
      </c>
      <c r="E118" s="2">
        <f>IFERROR(INDEX('2024 FFS IP UPL Test'!AN:AN,MATCH(A118,'2024 FFS IP UPL Test'!A:A,0)),0)</f>
        <v>-112583.98</v>
      </c>
      <c r="F118" s="8">
        <f t="shared" si="11"/>
        <v>0</v>
      </c>
      <c r="G118" s="8">
        <f>IFERROR(INDEX('2024 FFS IP UPL Test'!AE:AE,MATCH(A118,'2024 FFS IP UPL Test'!A:A,0)),0)</f>
        <v>429579.45</v>
      </c>
      <c r="H118" s="2">
        <f>IFERROR(INDEX('2024 FFS IP UPL Test'!V:V,MATCH(A118,'2024 FFS IP UPL Test'!A:A,0)),0)</f>
        <v>1016011.14</v>
      </c>
      <c r="I118" s="43" t="str">
        <f>IFERROR(INDEX('Nominal Fee Test'!I:I,MATCH(A118,'Nominal Fee Test'!J:J,0)),"Not Required")</f>
        <v>Not Required</v>
      </c>
      <c r="J118" s="2">
        <f t="shared" si="12"/>
        <v>0</v>
      </c>
      <c r="K118" s="2">
        <f>IFERROR(INDEX('2024 FFS OP UPL Test'!AN:AN,MATCH(A118,'2024 FFS OP UPL Test'!A:A,0)),0)</f>
        <v>30237.61</v>
      </c>
      <c r="L118" s="104">
        <f t="shared" si="13"/>
        <v>29791.355927292116</v>
      </c>
      <c r="M118" s="104">
        <f t="shared" si="14"/>
        <v>29791.360000000001</v>
      </c>
      <c r="N118" s="104">
        <f t="shared" si="15"/>
        <v>14895.68</v>
      </c>
      <c r="O118" s="104">
        <f t="shared" si="16"/>
        <v>14895.68</v>
      </c>
      <c r="P118" s="104">
        <v>5933.53</v>
      </c>
    </row>
    <row r="119" spans="1:16" ht="30" x14ac:dyDescent="0.2">
      <c r="A119" t="s">
        <v>372</v>
      </c>
      <c r="B119" t="s">
        <v>373</v>
      </c>
      <c r="C119" s="7" t="s">
        <v>374</v>
      </c>
      <c r="D119" s="139" t="str">
        <f>IFERROR(INDEX('2024 FFS IP UPL Test'!L:L,MATCH(A:A,'2024 FFS IP UPL Test'!A:A,0)),INDEX('2024 FFS OP UPL Test'!L:L,MATCH(A:A,'2024 FFS OP UPL Test'!A:A,0)))</f>
        <v>Private</v>
      </c>
      <c r="E119" s="2">
        <f>IFERROR(INDEX('2024 FFS IP UPL Test'!AN:AN,MATCH(A119,'2024 FFS IP UPL Test'!A:A,0)),0)</f>
        <v>-9304041.6400000006</v>
      </c>
      <c r="F119" s="8">
        <f t="shared" si="11"/>
        <v>0</v>
      </c>
      <c r="G119" s="8">
        <f>IFERROR(INDEX('2024 FFS IP UPL Test'!AE:AE,MATCH(A119,'2024 FFS IP UPL Test'!A:A,0)),0)</f>
        <v>21907031.57</v>
      </c>
      <c r="H119" s="2">
        <f>IFERROR(INDEX('2024 FFS IP UPL Test'!V:V,MATCH(A119,'2024 FFS IP UPL Test'!A:A,0)),0)</f>
        <v>35641939.840000004</v>
      </c>
      <c r="I119" s="43" t="str">
        <f>IFERROR(INDEX('Nominal Fee Test'!I:I,MATCH(A119,'Nominal Fee Test'!J:J,0)),"Not Required")</f>
        <v>Not Required</v>
      </c>
      <c r="J119" s="2">
        <f t="shared" si="12"/>
        <v>0</v>
      </c>
      <c r="K119" s="2">
        <f>IFERROR(INDEX('2024 FFS OP UPL Test'!AN:AN,MATCH(A119,'2024 FFS OP UPL Test'!A:A,0)),0)</f>
        <v>1272250.48</v>
      </c>
      <c r="L119" s="104">
        <f t="shared" si="13"/>
        <v>1253474.2950368179</v>
      </c>
      <c r="M119" s="104">
        <f t="shared" si="14"/>
        <v>1253474.3</v>
      </c>
      <c r="N119" s="104">
        <f t="shared" si="15"/>
        <v>626737.15</v>
      </c>
      <c r="O119" s="104">
        <f t="shared" si="16"/>
        <v>626737.15</v>
      </c>
      <c r="P119" s="104">
        <v>249653.84</v>
      </c>
    </row>
    <row r="120" spans="1:16" ht="30" x14ac:dyDescent="0.2">
      <c r="A120" t="s">
        <v>375</v>
      </c>
      <c r="B120" t="s">
        <v>376</v>
      </c>
      <c r="C120" s="7" t="s">
        <v>377</v>
      </c>
      <c r="D120" s="139" t="str">
        <f>IFERROR(INDEX('2024 FFS IP UPL Test'!L:L,MATCH(A:A,'2024 FFS IP UPL Test'!A:A,0)),INDEX('2024 FFS OP UPL Test'!L:L,MATCH(A:A,'2024 FFS OP UPL Test'!A:A,0)))</f>
        <v>Private</v>
      </c>
      <c r="E120" s="2">
        <f>IFERROR(INDEX('2024 FFS IP UPL Test'!AN:AN,MATCH(A120,'2024 FFS IP UPL Test'!A:A,0)),0)</f>
        <v>78061.289999999994</v>
      </c>
      <c r="F120" s="8">
        <f t="shared" si="11"/>
        <v>76130.153226035502</v>
      </c>
      <c r="G120" s="8">
        <f>IFERROR(INDEX('2024 FFS IP UPL Test'!AE:AE,MATCH(A120,'2024 FFS IP UPL Test'!A:A,0)),0)</f>
        <v>31056.02</v>
      </c>
      <c r="H120" s="2">
        <f>IFERROR(INDEX('2024 FFS IP UPL Test'!V:V,MATCH(A120,'2024 FFS IP UPL Test'!A:A,0)),0)</f>
        <v>361794.79</v>
      </c>
      <c r="I120" s="43" t="str">
        <f>IFERROR(INDEX('Nominal Fee Test'!I:I,MATCH(A120,'Nominal Fee Test'!J:J,0)),"Not Required")</f>
        <v>Not Required</v>
      </c>
      <c r="J120" s="2">
        <f t="shared" si="12"/>
        <v>76130.153226035502</v>
      </c>
      <c r="K120" s="2">
        <f>IFERROR(INDEX('2024 FFS OP UPL Test'!AN:AN,MATCH(A120,'2024 FFS OP UPL Test'!A:A,0)),0)</f>
        <v>0</v>
      </c>
      <c r="L120" s="104">
        <f t="shared" si="13"/>
        <v>0</v>
      </c>
      <c r="M120" s="104">
        <f t="shared" si="14"/>
        <v>76130.149999999994</v>
      </c>
      <c r="N120" s="104">
        <f t="shared" si="15"/>
        <v>38065.08</v>
      </c>
      <c r="O120" s="104">
        <f t="shared" si="16"/>
        <v>38065.069999999992</v>
      </c>
      <c r="P120" s="104">
        <v>15173.16</v>
      </c>
    </row>
    <row r="121" spans="1:16" ht="30" x14ac:dyDescent="0.2">
      <c r="A121" t="s">
        <v>378</v>
      </c>
      <c r="B121" t="s">
        <v>379</v>
      </c>
      <c r="C121" s="7" t="s">
        <v>380</v>
      </c>
      <c r="D121" s="139" t="str">
        <f>IFERROR(INDEX('2024 FFS IP UPL Test'!L:L,MATCH(A:A,'2024 FFS IP UPL Test'!A:A,0)),INDEX('2024 FFS OP UPL Test'!L:L,MATCH(A:A,'2024 FFS OP UPL Test'!A:A,0)))</f>
        <v>Private</v>
      </c>
      <c r="E121" s="2">
        <f>IFERROR(INDEX('2024 FFS IP UPL Test'!AN:AN,MATCH(A121,'2024 FFS IP UPL Test'!A:A,0)),0)</f>
        <v>0</v>
      </c>
      <c r="F121" s="8">
        <f t="shared" si="11"/>
        <v>0</v>
      </c>
      <c r="G121" s="8">
        <f>IFERROR(INDEX('2024 FFS IP UPL Test'!AE:AE,MATCH(A121,'2024 FFS IP UPL Test'!A:A,0)),0)</f>
        <v>0</v>
      </c>
      <c r="H121" s="2">
        <f>IFERROR(INDEX('2024 FFS IP UPL Test'!V:V,MATCH(A121,'2024 FFS IP UPL Test'!A:A,0)),0)</f>
        <v>0</v>
      </c>
      <c r="I121" s="43" t="str">
        <f>IFERROR(INDEX('Nominal Fee Test'!I:I,MATCH(A121,'Nominal Fee Test'!J:J,0)),"Not Required")</f>
        <v>Not Required</v>
      </c>
      <c r="J121" s="2">
        <f t="shared" si="12"/>
        <v>0</v>
      </c>
      <c r="K121" s="2">
        <f>IFERROR(INDEX('2024 FFS OP UPL Test'!AN:AN,MATCH(A121,'2024 FFS OP UPL Test'!A:A,0)),0)</f>
        <v>28402.07</v>
      </c>
      <c r="L121" s="104">
        <f t="shared" si="13"/>
        <v>27982.905277297563</v>
      </c>
      <c r="M121" s="104">
        <f t="shared" si="14"/>
        <v>27982.91</v>
      </c>
      <c r="N121" s="104">
        <f t="shared" si="15"/>
        <v>13991.46</v>
      </c>
      <c r="O121" s="104">
        <f t="shared" si="16"/>
        <v>13991.45</v>
      </c>
      <c r="P121" s="104">
        <v>5573.34</v>
      </c>
    </row>
    <row r="122" spans="1:16" ht="30" x14ac:dyDescent="0.2">
      <c r="A122" t="s">
        <v>381</v>
      </c>
      <c r="B122" t="s">
        <v>382</v>
      </c>
      <c r="C122" s="7" t="s">
        <v>383</v>
      </c>
      <c r="D122" s="139" t="str">
        <f>IFERROR(INDEX('2024 FFS IP UPL Test'!L:L,MATCH(A:A,'2024 FFS IP UPL Test'!A:A,0)),INDEX('2024 FFS OP UPL Test'!L:L,MATCH(A:A,'2024 FFS OP UPL Test'!A:A,0)))</f>
        <v>Private</v>
      </c>
      <c r="E122" s="2">
        <f>IFERROR(INDEX('2024 FFS IP UPL Test'!AN:AN,MATCH(A122,'2024 FFS IP UPL Test'!A:A,0)),0)</f>
        <v>19450.28</v>
      </c>
      <c r="F122" s="8">
        <f t="shared" si="11"/>
        <v>18969.104875019282</v>
      </c>
      <c r="G122" s="8">
        <f>IFERROR(INDEX('2024 FFS IP UPL Test'!AE:AE,MATCH(A122,'2024 FFS IP UPL Test'!A:A,0)),0)</f>
        <v>35731.89</v>
      </c>
      <c r="H122" s="2">
        <f>IFERROR(INDEX('2024 FFS IP UPL Test'!V:V,MATCH(A122,'2024 FFS IP UPL Test'!A:A,0)),0)</f>
        <v>108285.27</v>
      </c>
      <c r="I122" s="43" t="str">
        <f>IFERROR(INDEX('Nominal Fee Test'!I:I,MATCH(A122,'Nominal Fee Test'!J:J,0)),"Not Required")</f>
        <v>Not Required</v>
      </c>
      <c r="J122" s="2">
        <f t="shared" si="12"/>
        <v>18969.104875019282</v>
      </c>
      <c r="K122" s="2">
        <f>IFERROR(INDEX('2024 FFS OP UPL Test'!AN:AN,MATCH(A122,'2024 FFS OP UPL Test'!A:A,0)),0)</f>
        <v>-35228.629999999997</v>
      </c>
      <c r="L122" s="104">
        <f t="shared" si="13"/>
        <v>0</v>
      </c>
      <c r="M122" s="104">
        <f t="shared" si="14"/>
        <v>18969.099999999999</v>
      </c>
      <c r="N122" s="104">
        <f t="shared" si="15"/>
        <v>9484.5499999999993</v>
      </c>
      <c r="O122" s="104">
        <f t="shared" si="16"/>
        <v>9484.5499999999993</v>
      </c>
      <c r="P122" s="104">
        <v>3780.65</v>
      </c>
    </row>
    <row r="123" spans="1:16" ht="30" x14ac:dyDescent="0.2">
      <c r="A123" t="s">
        <v>384</v>
      </c>
      <c r="B123" t="s">
        <v>385</v>
      </c>
      <c r="C123" s="7" t="s">
        <v>386</v>
      </c>
      <c r="D123" s="139" t="str">
        <f>IFERROR(INDEX('2024 FFS IP UPL Test'!L:L,MATCH(A:A,'2024 FFS IP UPL Test'!A:A,0)),INDEX('2024 FFS OP UPL Test'!L:L,MATCH(A:A,'2024 FFS OP UPL Test'!A:A,0)))</f>
        <v>Private</v>
      </c>
      <c r="E123" s="2">
        <f>IFERROR(INDEX('2024 FFS IP UPL Test'!AN:AN,MATCH(A123,'2024 FFS IP UPL Test'!A:A,0)),0)</f>
        <v>33530.51</v>
      </c>
      <c r="F123" s="8">
        <f t="shared" si="11"/>
        <v>32701.007939365543</v>
      </c>
      <c r="G123" s="8">
        <f>IFERROR(INDEX('2024 FFS IP UPL Test'!AE:AE,MATCH(A123,'2024 FFS IP UPL Test'!A:A,0)),0)</f>
        <v>20191.25</v>
      </c>
      <c r="H123" s="2">
        <f>IFERROR(INDEX('2024 FFS IP UPL Test'!V:V,MATCH(A123,'2024 FFS IP UPL Test'!A:A,0)),0)</f>
        <v>203950.4</v>
      </c>
      <c r="I123" s="43" t="str">
        <f>IFERROR(INDEX('Nominal Fee Test'!I:I,MATCH(A123,'Nominal Fee Test'!J:J,0)),"Not Required")</f>
        <v>Not Required</v>
      </c>
      <c r="J123" s="2">
        <f t="shared" si="12"/>
        <v>32701.007939365543</v>
      </c>
      <c r="K123" s="2">
        <f>IFERROR(INDEX('2024 FFS OP UPL Test'!AN:AN,MATCH(A123,'2024 FFS OP UPL Test'!A:A,0)),0)</f>
        <v>23337.18</v>
      </c>
      <c r="L123" s="104">
        <f t="shared" si="13"/>
        <v>22992.764167514662</v>
      </c>
      <c r="M123" s="104">
        <f t="shared" si="14"/>
        <v>55693.77</v>
      </c>
      <c r="N123" s="104">
        <f t="shared" si="15"/>
        <v>27846.89</v>
      </c>
      <c r="O123" s="104">
        <f t="shared" si="16"/>
        <v>27846.879999999997</v>
      </c>
      <c r="P123" s="104">
        <v>11096.95</v>
      </c>
    </row>
    <row r="124" spans="1:16" ht="30" x14ac:dyDescent="0.2">
      <c r="A124" t="s">
        <v>387</v>
      </c>
      <c r="B124" t="s">
        <v>388</v>
      </c>
      <c r="C124" s="7" t="s">
        <v>389</v>
      </c>
      <c r="D124" s="139" t="str">
        <f>IFERROR(INDEX('2024 FFS IP UPL Test'!L:L,MATCH(A:A,'2024 FFS IP UPL Test'!A:A,0)),INDEX('2024 FFS OP UPL Test'!L:L,MATCH(A:A,'2024 FFS OP UPL Test'!A:A,0)))</f>
        <v>Private</v>
      </c>
      <c r="E124" s="2">
        <f>IFERROR(INDEX('2024 FFS IP UPL Test'!AN:AN,MATCH(A124,'2024 FFS IP UPL Test'!A:A,0)),0)</f>
        <v>15768.11</v>
      </c>
      <c r="F124" s="8">
        <f t="shared" si="11"/>
        <v>15378.027065463342</v>
      </c>
      <c r="G124" s="8">
        <f>IFERROR(INDEX('2024 FFS IP UPL Test'!AE:AE,MATCH(A124,'2024 FFS IP UPL Test'!A:A,0)),0)</f>
        <v>4341.3</v>
      </c>
      <c r="H124" s="2">
        <f>IFERROR(INDEX('2024 FFS IP UPL Test'!V:V,MATCH(A124,'2024 FFS IP UPL Test'!A:A,0)),0)</f>
        <v>41140.370000000003</v>
      </c>
      <c r="I124" s="43" t="str">
        <f>IFERROR(INDEX('Nominal Fee Test'!I:I,MATCH(A124,'Nominal Fee Test'!J:J,0)),"Not Required")</f>
        <v>Not Required</v>
      </c>
      <c r="J124" s="2">
        <f t="shared" si="12"/>
        <v>15378.027065463342</v>
      </c>
      <c r="K124" s="2">
        <f>IFERROR(INDEX('2024 FFS OP UPL Test'!AN:AN,MATCH(A124,'2024 FFS OP UPL Test'!A:A,0)),0)</f>
        <v>2576.62</v>
      </c>
      <c r="L124" s="104">
        <f t="shared" si="13"/>
        <v>2538.5936093950349</v>
      </c>
      <c r="M124" s="104">
        <f t="shared" si="14"/>
        <v>17916.62</v>
      </c>
      <c r="N124" s="104">
        <f t="shared" si="15"/>
        <v>8958.31</v>
      </c>
      <c r="O124" s="104">
        <f t="shared" si="16"/>
        <v>8958.31</v>
      </c>
      <c r="P124" s="104">
        <v>3570.54</v>
      </c>
    </row>
    <row r="125" spans="1:16" ht="30" x14ac:dyDescent="0.2">
      <c r="A125" t="s">
        <v>390</v>
      </c>
      <c r="B125" t="s">
        <v>391</v>
      </c>
      <c r="C125" s="7" t="s">
        <v>392</v>
      </c>
      <c r="D125" s="139" t="str">
        <f>IFERROR(INDEX('2024 FFS IP UPL Test'!L:L,MATCH(A:A,'2024 FFS IP UPL Test'!A:A,0)),INDEX('2024 FFS OP UPL Test'!L:L,MATCH(A:A,'2024 FFS OP UPL Test'!A:A,0)))</f>
        <v>Private</v>
      </c>
      <c r="E125" s="2">
        <f>IFERROR(INDEX('2024 FFS IP UPL Test'!AN:AN,MATCH(A125,'2024 FFS IP UPL Test'!A:A,0)),0)</f>
        <v>0</v>
      </c>
      <c r="F125" s="8">
        <f t="shared" si="11"/>
        <v>0</v>
      </c>
      <c r="G125" s="8">
        <f>IFERROR(INDEX('2024 FFS IP UPL Test'!AE:AE,MATCH(A125,'2024 FFS IP UPL Test'!A:A,0)),0)</f>
        <v>0</v>
      </c>
      <c r="H125" s="2">
        <f>IFERROR(INDEX('2024 FFS IP UPL Test'!V:V,MATCH(A125,'2024 FFS IP UPL Test'!A:A,0)),0)</f>
        <v>0</v>
      </c>
      <c r="I125" s="43" t="str">
        <f>IFERROR(INDEX('Nominal Fee Test'!I:I,MATCH(A125,'Nominal Fee Test'!J:J,0)),"Not Required")</f>
        <v>Not Required</v>
      </c>
      <c r="J125" s="2">
        <f t="shared" si="12"/>
        <v>0</v>
      </c>
      <c r="K125" s="2">
        <f>IFERROR(INDEX('2024 FFS OP UPL Test'!AN:AN,MATCH(A125,'2024 FFS OP UPL Test'!A:A,0)),0)</f>
        <v>6853.59</v>
      </c>
      <c r="L125" s="104">
        <f t="shared" si="13"/>
        <v>6752.4430359982143</v>
      </c>
      <c r="M125" s="104">
        <f t="shared" si="14"/>
        <v>6752.44</v>
      </c>
      <c r="N125" s="104">
        <f t="shared" si="15"/>
        <v>3376.22</v>
      </c>
      <c r="O125" s="104">
        <f t="shared" si="16"/>
        <v>3376.22</v>
      </c>
      <c r="P125" s="104">
        <v>1344.88</v>
      </c>
    </row>
    <row r="126" spans="1:16" x14ac:dyDescent="0.2">
      <c r="A126" t="s">
        <v>393</v>
      </c>
      <c r="B126" t="s">
        <v>394</v>
      </c>
      <c r="C126" s="7" t="s">
        <v>395</v>
      </c>
      <c r="D126" s="139" t="str">
        <f>IFERROR(INDEX('2024 FFS IP UPL Test'!L:L,MATCH(A:A,'2024 FFS IP UPL Test'!A:A,0)),INDEX('2024 FFS OP UPL Test'!L:L,MATCH(A:A,'2024 FFS OP UPL Test'!A:A,0)))</f>
        <v>NSGO</v>
      </c>
      <c r="E126" s="2">
        <f>IFERROR(INDEX('2024 FFS IP UPL Test'!AN:AN,MATCH(A126,'2024 FFS IP UPL Test'!A:A,0)),0)</f>
        <v>0</v>
      </c>
      <c r="F126" s="8">
        <f t="shared" si="11"/>
        <v>0</v>
      </c>
      <c r="G126" s="8">
        <f>IFERROR(INDEX('2024 FFS IP UPL Test'!AE:AE,MATCH(A126,'2024 FFS IP UPL Test'!A:A,0)),0)</f>
        <v>0</v>
      </c>
      <c r="H126" s="2">
        <f>IFERROR(INDEX('2024 FFS IP UPL Test'!V:V,MATCH(A126,'2024 FFS IP UPL Test'!A:A,0)),0)</f>
        <v>0</v>
      </c>
      <c r="I126" s="43" t="str">
        <f>IFERROR(INDEX('Nominal Fee Test'!I:I,MATCH(A126,'Nominal Fee Test'!J:J,0)),"Not Required")</f>
        <v>Not Required</v>
      </c>
      <c r="J126" s="2">
        <f t="shared" si="12"/>
        <v>0</v>
      </c>
      <c r="K126" s="2">
        <f>IFERROR(INDEX('2024 FFS OP UPL Test'!AN:AN,MATCH(A126,'2024 FFS OP UPL Test'!A:A,0)),0)</f>
        <v>-297.27999999999997</v>
      </c>
      <c r="L126" s="104">
        <f t="shared" si="13"/>
        <v>0</v>
      </c>
      <c r="M126" s="104">
        <f t="shared" si="14"/>
        <v>0</v>
      </c>
      <c r="N126" s="104">
        <f t="shared" si="15"/>
        <v>0</v>
      </c>
      <c r="O126" s="104">
        <f t="shared" si="16"/>
        <v>0</v>
      </c>
      <c r="P126" s="104">
        <v>0</v>
      </c>
    </row>
    <row r="127" spans="1:16" x14ac:dyDescent="0.2">
      <c r="A127" t="s">
        <v>396</v>
      </c>
      <c r="B127" t="s">
        <v>397</v>
      </c>
      <c r="C127" s="7" t="s">
        <v>398</v>
      </c>
      <c r="D127" s="139" t="str">
        <f>IFERROR(INDEX('2024 FFS IP UPL Test'!L:L,MATCH(A:A,'2024 FFS IP UPL Test'!A:A,0)),INDEX('2024 FFS OP UPL Test'!L:L,MATCH(A:A,'2024 FFS OP UPL Test'!A:A,0)))</f>
        <v>Private</v>
      </c>
      <c r="E127" s="2">
        <f>IFERROR(INDEX('2024 FFS IP UPL Test'!AN:AN,MATCH(A127,'2024 FFS IP UPL Test'!A:A,0)),0)</f>
        <v>51185511.060000002</v>
      </c>
      <c r="F127" s="8">
        <f t="shared" si="11"/>
        <v>49919246.786092512</v>
      </c>
      <c r="G127" s="8">
        <f>IFERROR(INDEX('2024 FFS IP UPL Test'!AE:AE,MATCH(A127,'2024 FFS IP UPL Test'!A:A,0)),0)</f>
        <v>92304689.840000004</v>
      </c>
      <c r="H127" s="2">
        <f>IFERROR(INDEX('2024 FFS IP UPL Test'!V:V,MATCH(A127,'2024 FFS IP UPL Test'!A:A,0)),0)</f>
        <v>260323296.27000001</v>
      </c>
      <c r="I127" s="43" t="str">
        <f>IFERROR(INDEX('Nominal Fee Test'!I:I,MATCH(A127,'Nominal Fee Test'!J:J,0)),"Not Required")</f>
        <v>Not Required</v>
      </c>
      <c r="J127" s="2">
        <f t="shared" si="12"/>
        <v>49919246.786092512</v>
      </c>
      <c r="K127" s="2">
        <f>IFERROR(INDEX('2024 FFS OP UPL Test'!AN:AN,MATCH(A127,'2024 FFS OP UPL Test'!A:A,0)),0)</f>
        <v>1574543.9</v>
      </c>
      <c r="L127" s="104">
        <f t="shared" si="13"/>
        <v>1551306.3945214797</v>
      </c>
      <c r="M127" s="104">
        <f t="shared" si="14"/>
        <v>51470553.18</v>
      </c>
      <c r="N127" s="104">
        <f t="shared" si="15"/>
        <v>25735276.59</v>
      </c>
      <c r="O127" s="104">
        <f t="shared" si="16"/>
        <v>25735276.59</v>
      </c>
      <c r="P127" s="104">
        <v>10258153.07</v>
      </c>
    </row>
    <row r="128" spans="1:16" ht="30" x14ac:dyDescent="0.2">
      <c r="A128" t="s">
        <v>399</v>
      </c>
      <c r="B128" t="s">
        <v>400</v>
      </c>
      <c r="C128" s="7" t="s">
        <v>401</v>
      </c>
      <c r="D128" s="139" t="str">
        <f>IFERROR(INDEX('2024 FFS IP UPL Test'!L:L,MATCH(A:A,'2024 FFS IP UPL Test'!A:A,0)),INDEX('2024 FFS OP UPL Test'!L:L,MATCH(A:A,'2024 FFS OP UPL Test'!A:A,0)))</f>
        <v>NSGO</v>
      </c>
      <c r="E128" s="2">
        <f>IFERROR(INDEX('2024 FFS IP UPL Test'!AN:AN,MATCH(A128,'2024 FFS IP UPL Test'!A:A,0)),0)</f>
        <v>476091.98</v>
      </c>
      <c r="F128" s="8">
        <f t="shared" si="11"/>
        <v>475315.78586296865</v>
      </c>
      <c r="G128" s="8">
        <f>IFERROR(INDEX('2024 FFS IP UPL Test'!AE:AE,MATCH(A128,'2024 FFS IP UPL Test'!A:A,0)),0)</f>
        <v>556055.27</v>
      </c>
      <c r="H128" s="2">
        <f>IFERROR(INDEX('2024 FFS IP UPL Test'!V:V,MATCH(A128,'2024 FFS IP UPL Test'!A:A,0)),0)</f>
        <v>793959.42</v>
      </c>
      <c r="I128" s="43" t="str">
        <f>IFERROR(INDEX('Nominal Fee Test'!I:I,MATCH(A128,'Nominal Fee Test'!J:J,0)),"Not Required")</f>
        <v>Y</v>
      </c>
      <c r="J128" s="2">
        <f t="shared" si="12"/>
        <v>475315.78586296865</v>
      </c>
      <c r="K128" s="2">
        <f>IFERROR(INDEX('2024 FFS OP UPL Test'!AN:AN,MATCH(A128,'2024 FFS OP UPL Test'!A:A,0)),0)</f>
        <v>1913.08</v>
      </c>
      <c r="L128" s="104">
        <f t="shared" si="13"/>
        <v>1847.7222576855916</v>
      </c>
      <c r="M128" s="104">
        <f t="shared" si="14"/>
        <v>477163.51</v>
      </c>
      <c r="N128" s="104">
        <f t="shared" si="15"/>
        <v>238581.76000000001</v>
      </c>
      <c r="O128" s="104">
        <f t="shared" si="16"/>
        <v>238581.75</v>
      </c>
      <c r="P128" s="104">
        <v>95060.81</v>
      </c>
    </row>
    <row r="129" spans="1:16" ht="30" x14ac:dyDescent="0.2">
      <c r="A129" t="s">
        <v>402</v>
      </c>
      <c r="B129" t="s">
        <v>403</v>
      </c>
      <c r="C129" s="7" t="s">
        <v>404</v>
      </c>
      <c r="D129" s="139" t="str">
        <f>IFERROR(INDEX('2024 FFS IP UPL Test'!L:L,MATCH(A:A,'2024 FFS IP UPL Test'!A:A,0)),INDEX('2024 FFS OP UPL Test'!L:L,MATCH(A:A,'2024 FFS OP UPL Test'!A:A,0)))</f>
        <v>Private</v>
      </c>
      <c r="E129" s="2">
        <f>IFERROR(INDEX('2024 FFS IP UPL Test'!AN:AN,MATCH(A129,'2024 FFS IP UPL Test'!A:A,0)),0)</f>
        <v>2760210</v>
      </c>
      <c r="F129" s="8">
        <f t="shared" si="11"/>
        <v>2691925.9243094176</v>
      </c>
      <c r="G129" s="8">
        <f>IFERROR(INDEX('2024 FFS IP UPL Test'!AE:AE,MATCH(A129,'2024 FFS IP UPL Test'!A:A,0)),0)</f>
        <v>2009635.91</v>
      </c>
      <c r="H129" s="2">
        <f>IFERROR(INDEX('2024 FFS IP UPL Test'!V:V,MATCH(A129,'2024 FFS IP UPL Test'!A:A,0)),0)</f>
        <v>15815138.949999999</v>
      </c>
      <c r="I129" s="43" t="str">
        <f>IFERROR(INDEX('Nominal Fee Test'!I:I,MATCH(A129,'Nominal Fee Test'!J:J,0)),"Not Required")</f>
        <v>Not Required</v>
      </c>
      <c r="J129" s="2">
        <f t="shared" si="12"/>
        <v>2691925.9243094176</v>
      </c>
      <c r="K129" s="2">
        <f>IFERROR(INDEX('2024 FFS OP UPL Test'!AN:AN,MATCH(A129,'2024 FFS OP UPL Test'!A:A,0)),0)</f>
        <v>562993.03</v>
      </c>
      <c r="L129" s="104">
        <f t="shared" si="13"/>
        <v>554684.24062995217</v>
      </c>
      <c r="M129" s="104">
        <f t="shared" si="14"/>
        <v>3246610.16</v>
      </c>
      <c r="N129" s="104">
        <f t="shared" si="15"/>
        <v>1623305.08</v>
      </c>
      <c r="O129" s="104">
        <f t="shared" si="16"/>
        <v>1623305.08</v>
      </c>
      <c r="P129" s="104">
        <v>646991.81000000006</v>
      </c>
    </row>
    <row r="130" spans="1:16" ht="30" x14ac:dyDescent="0.2">
      <c r="A130" t="s">
        <v>405</v>
      </c>
      <c r="B130" t="s">
        <v>406</v>
      </c>
      <c r="C130" s="7" t="s">
        <v>407</v>
      </c>
      <c r="D130" s="139" t="str">
        <f>IFERROR(INDEX('2024 FFS IP UPL Test'!L:L,MATCH(A:A,'2024 FFS IP UPL Test'!A:A,0)),INDEX('2024 FFS OP UPL Test'!L:L,MATCH(A:A,'2024 FFS OP UPL Test'!A:A,0)))</f>
        <v>NSGO</v>
      </c>
      <c r="E130" s="2">
        <f>IFERROR(INDEX('2024 FFS IP UPL Test'!AN:AN,MATCH(A130,'2024 FFS IP UPL Test'!A:A,0)),0)</f>
        <v>434525.73</v>
      </c>
      <c r="F130" s="8">
        <f t="shared" si="11"/>
        <v>433817.30318714911</v>
      </c>
      <c r="G130" s="8">
        <f>IFERROR(INDEX('2024 FFS IP UPL Test'!AE:AE,MATCH(A130,'2024 FFS IP UPL Test'!A:A,0)),0)</f>
        <v>615816.87</v>
      </c>
      <c r="H130" s="2">
        <f>IFERROR(INDEX('2024 FFS IP UPL Test'!V:V,MATCH(A130,'2024 FFS IP UPL Test'!A:A,0)),0)</f>
        <v>429763.75</v>
      </c>
      <c r="I130" s="43" t="str">
        <f>IFERROR(INDEX('Nominal Fee Test'!I:I,MATCH(A130,'Nominal Fee Test'!J:J,0)),"Not Required")</f>
        <v>Y</v>
      </c>
      <c r="J130" s="2">
        <f t="shared" si="12"/>
        <v>433817.30318714911</v>
      </c>
      <c r="K130" s="2">
        <f>IFERROR(INDEX('2024 FFS OP UPL Test'!AN:AN,MATCH(A130,'2024 FFS OP UPL Test'!A:A,0)),0)</f>
        <v>-515.04</v>
      </c>
      <c r="L130" s="104">
        <f t="shared" si="13"/>
        <v>0</v>
      </c>
      <c r="M130" s="104">
        <f t="shared" si="14"/>
        <v>433817.3</v>
      </c>
      <c r="N130" s="104">
        <f t="shared" si="15"/>
        <v>216908.65</v>
      </c>
      <c r="O130" s="104">
        <f t="shared" si="16"/>
        <v>216908.65</v>
      </c>
      <c r="P130" s="104">
        <v>86424.59</v>
      </c>
    </row>
    <row r="131" spans="1:16" x14ac:dyDescent="0.2">
      <c r="A131" t="s">
        <v>408</v>
      </c>
      <c r="B131" t="s">
        <v>409</v>
      </c>
      <c r="C131" s="7" t="s">
        <v>410</v>
      </c>
      <c r="D131" s="139" t="str">
        <f>IFERROR(INDEX('2024 FFS IP UPL Test'!L:L,MATCH(A:A,'2024 FFS IP UPL Test'!A:A,0)),INDEX('2024 FFS OP UPL Test'!L:L,MATCH(A:A,'2024 FFS OP UPL Test'!A:A,0)))</f>
        <v>NSGO</v>
      </c>
      <c r="E131" s="2">
        <f>IFERROR(INDEX('2024 FFS IP UPL Test'!AN:AN,MATCH(A131,'2024 FFS IP UPL Test'!A:A,0)),0)</f>
        <v>-4494.5200000000004</v>
      </c>
      <c r="F131" s="8">
        <f t="shared" si="11"/>
        <v>0</v>
      </c>
      <c r="G131" s="8">
        <f>IFERROR(INDEX('2024 FFS IP UPL Test'!AE:AE,MATCH(A131,'2024 FFS IP UPL Test'!A:A,0)),0)</f>
        <v>8418.01</v>
      </c>
      <c r="H131" s="2">
        <f>IFERROR(INDEX('2024 FFS IP UPL Test'!V:V,MATCH(A131,'2024 FFS IP UPL Test'!A:A,0)),0)</f>
        <v>5313.5</v>
      </c>
      <c r="I131" s="43" t="str">
        <f>IFERROR(INDEX('Nominal Fee Test'!I:I,MATCH(A131,'Nominal Fee Test'!J:J,0)),"Not Required")</f>
        <v>Not Required</v>
      </c>
      <c r="J131" s="2">
        <f t="shared" si="12"/>
        <v>0</v>
      </c>
      <c r="K131" s="2">
        <f>IFERROR(INDEX('2024 FFS OP UPL Test'!AN:AN,MATCH(A131,'2024 FFS OP UPL Test'!A:A,0)),0)</f>
        <v>-10765.54</v>
      </c>
      <c r="L131" s="104">
        <f t="shared" si="13"/>
        <v>0</v>
      </c>
      <c r="M131" s="104">
        <f t="shared" si="14"/>
        <v>0</v>
      </c>
      <c r="N131" s="104">
        <f t="shared" si="15"/>
        <v>0</v>
      </c>
      <c r="O131" s="104">
        <f t="shared" si="16"/>
        <v>0</v>
      </c>
      <c r="P131" s="104">
        <v>0</v>
      </c>
    </row>
    <row r="132" spans="1:16" x14ac:dyDescent="0.2">
      <c r="A132" t="s">
        <v>411</v>
      </c>
      <c r="B132" t="s">
        <v>412</v>
      </c>
      <c r="C132" s="7" t="s">
        <v>413</v>
      </c>
      <c r="D132" s="139" t="str">
        <f>IFERROR(INDEX('2024 FFS IP UPL Test'!L:L,MATCH(A:A,'2024 FFS IP UPL Test'!A:A,0)),INDEX('2024 FFS OP UPL Test'!L:L,MATCH(A:A,'2024 FFS OP UPL Test'!A:A,0)))</f>
        <v>NSGO</v>
      </c>
      <c r="E132" s="2">
        <f>IFERROR(INDEX('2024 FFS IP UPL Test'!AN:AN,MATCH(A132,'2024 FFS IP UPL Test'!A:A,0)),0)</f>
        <v>1931934.81</v>
      </c>
      <c r="F132" s="8">
        <f t="shared" si="11"/>
        <v>1928785.0899130355</v>
      </c>
      <c r="G132" s="8">
        <f>IFERROR(INDEX('2024 FFS IP UPL Test'!AE:AE,MATCH(A132,'2024 FFS IP UPL Test'!A:A,0)),0)</f>
        <v>640526.04</v>
      </c>
      <c r="H132" s="2">
        <f>IFERROR(INDEX('2024 FFS IP UPL Test'!V:V,MATCH(A132,'2024 FFS IP UPL Test'!A:A,0)),0)</f>
        <v>6509263.2800000003</v>
      </c>
      <c r="I132" s="43" t="str">
        <f>IFERROR(INDEX('Nominal Fee Test'!I:I,MATCH(A132,'Nominal Fee Test'!J:J,0)),"Not Required")</f>
        <v>Not Required</v>
      </c>
      <c r="J132" s="2">
        <f t="shared" si="12"/>
        <v>1928785.0899130355</v>
      </c>
      <c r="K132" s="2">
        <f>IFERROR(INDEX('2024 FFS OP UPL Test'!AN:AN,MATCH(A132,'2024 FFS OP UPL Test'!A:A,0)),0)</f>
        <v>118987.98</v>
      </c>
      <c r="L132" s="104">
        <f t="shared" si="13"/>
        <v>114922.9196076735</v>
      </c>
      <c r="M132" s="104">
        <f t="shared" si="14"/>
        <v>2043708.01</v>
      </c>
      <c r="N132" s="104">
        <f t="shared" si="15"/>
        <v>1021854.01</v>
      </c>
      <c r="O132" s="104">
        <f t="shared" si="16"/>
        <v>1021854</v>
      </c>
      <c r="P132" s="104">
        <v>407197.36</v>
      </c>
    </row>
    <row r="133" spans="1:16" x14ac:dyDescent="0.2">
      <c r="A133" t="s">
        <v>414</v>
      </c>
      <c r="B133" t="s">
        <v>415</v>
      </c>
      <c r="C133" s="7" t="s">
        <v>416</v>
      </c>
      <c r="D133" s="139" t="str">
        <f>IFERROR(INDEX('2024 FFS IP UPL Test'!L:L,MATCH(A:A,'2024 FFS IP UPL Test'!A:A,0)),INDEX('2024 FFS OP UPL Test'!L:L,MATCH(A:A,'2024 FFS OP UPL Test'!A:A,0)))</f>
        <v>Private</v>
      </c>
      <c r="E133" s="2">
        <f>IFERROR(INDEX('2024 FFS IP UPL Test'!AN:AN,MATCH(A133,'2024 FFS IP UPL Test'!A:A,0)),0)</f>
        <v>4507457.37</v>
      </c>
      <c r="F133" s="8">
        <f t="shared" si="11"/>
        <v>4395948.6223955955</v>
      </c>
      <c r="G133" s="8">
        <f>IFERROR(INDEX('2024 FFS IP UPL Test'!AE:AE,MATCH(A133,'2024 FFS IP UPL Test'!A:A,0)),0)</f>
        <v>4013040.46</v>
      </c>
      <c r="H133" s="2">
        <f>IFERROR(INDEX('2024 FFS IP UPL Test'!V:V,MATCH(A133,'2024 FFS IP UPL Test'!A:A,0)),0)</f>
        <v>75195681.170000002</v>
      </c>
      <c r="I133" s="43" t="str">
        <f>IFERROR(INDEX('Nominal Fee Test'!I:I,MATCH(A133,'Nominal Fee Test'!J:J,0)),"Not Required")</f>
        <v>Not Required</v>
      </c>
      <c r="J133" s="2">
        <f t="shared" si="12"/>
        <v>4395948.6223955955</v>
      </c>
      <c r="K133" s="2">
        <f>IFERROR(INDEX('2024 FFS OP UPL Test'!AN:AN,MATCH(A133,'2024 FFS OP UPL Test'!A:A,0)),0)</f>
        <v>263989.81</v>
      </c>
      <c r="L133" s="104">
        <f t="shared" si="13"/>
        <v>260093.78356583801</v>
      </c>
      <c r="M133" s="104">
        <f t="shared" si="14"/>
        <v>4656042.41</v>
      </c>
      <c r="N133" s="104">
        <f t="shared" si="15"/>
        <v>2328021.21</v>
      </c>
      <c r="O133" s="104">
        <f t="shared" si="16"/>
        <v>2328021.2000000002</v>
      </c>
      <c r="P133" s="104">
        <v>927939.46</v>
      </c>
    </row>
    <row r="134" spans="1:16" ht="30" x14ac:dyDescent="0.2">
      <c r="A134" t="s">
        <v>417</v>
      </c>
      <c r="B134" t="s">
        <v>418</v>
      </c>
      <c r="C134" s="7" t="s">
        <v>419</v>
      </c>
      <c r="D134" s="139" t="str">
        <f>IFERROR(INDEX('2024 FFS IP UPL Test'!L:L,MATCH(A:A,'2024 FFS IP UPL Test'!A:A,0)),INDEX('2024 FFS OP UPL Test'!L:L,MATCH(A:A,'2024 FFS OP UPL Test'!A:A,0)))</f>
        <v>Private</v>
      </c>
      <c r="E134" s="2">
        <f>IFERROR(INDEX('2024 FFS IP UPL Test'!AN:AN,MATCH(A134,'2024 FFS IP UPL Test'!A:A,0)),0)</f>
        <v>11277577.51</v>
      </c>
      <c r="F134" s="8">
        <f t="shared" si="11"/>
        <v>10998584.623118475</v>
      </c>
      <c r="G134" s="8">
        <f>IFERROR(INDEX('2024 FFS IP UPL Test'!AE:AE,MATCH(A134,'2024 FFS IP UPL Test'!A:A,0)),0)</f>
        <v>7251479.2699999996</v>
      </c>
      <c r="H134" s="2">
        <f>IFERROR(INDEX('2024 FFS IP UPL Test'!V:V,MATCH(A134,'2024 FFS IP UPL Test'!A:A,0)),0)</f>
        <v>152412206.56999999</v>
      </c>
      <c r="I134" s="43" t="str">
        <f>IFERROR(INDEX('Nominal Fee Test'!I:I,MATCH(A134,'Nominal Fee Test'!J:J,0)),"Not Required")</f>
        <v>Not Required</v>
      </c>
      <c r="J134" s="2">
        <f t="shared" si="12"/>
        <v>10998584.623118475</v>
      </c>
      <c r="K134" s="2">
        <f>IFERROR(INDEX('2024 FFS OP UPL Test'!AN:AN,MATCH(A134,'2024 FFS OP UPL Test'!A:A,0)),0)</f>
        <v>126463.74</v>
      </c>
      <c r="L134" s="104">
        <f t="shared" si="13"/>
        <v>124597.35707407196</v>
      </c>
      <c r="M134" s="104">
        <f t="shared" si="14"/>
        <v>11123181.98</v>
      </c>
      <c r="N134" s="104">
        <f t="shared" si="15"/>
        <v>5561590.9900000002</v>
      </c>
      <c r="O134" s="104">
        <f t="shared" si="16"/>
        <v>5561590.9900000002</v>
      </c>
      <c r="P134" s="104">
        <v>2216894.34</v>
      </c>
    </row>
    <row r="135" spans="1:16" ht="30" x14ac:dyDescent="0.2">
      <c r="A135" t="s">
        <v>420</v>
      </c>
      <c r="B135" t="s">
        <v>421</v>
      </c>
      <c r="C135" s="7" t="s">
        <v>422</v>
      </c>
      <c r="D135" s="139" t="str">
        <f>IFERROR(INDEX('2024 FFS IP UPL Test'!L:L,MATCH(A:A,'2024 FFS IP UPL Test'!A:A,0)),INDEX('2024 FFS OP UPL Test'!L:L,MATCH(A:A,'2024 FFS OP UPL Test'!A:A,0)))</f>
        <v>Private</v>
      </c>
      <c r="E135" s="2">
        <f>IFERROR(INDEX('2024 FFS IP UPL Test'!AN:AN,MATCH(A135,'2024 FFS IP UPL Test'!A:A,0)),0)</f>
        <v>6284878.7999999998</v>
      </c>
      <c r="F135" s="8">
        <f t="shared" ref="F135:F198" si="17">MAX(E135,0)*IF(D135="NSGO",NSGO_IP_PCT,Private_IP_PCT)</f>
        <v>6129398.9127141275</v>
      </c>
      <c r="G135" s="8">
        <f>IFERROR(INDEX('2024 FFS IP UPL Test'!AE:AE,MATCH(A135,'2024 FFS IP UPL Test'!A:A,0)),0)</f>
        <v>3640304.5</v>
      </c>
      <c r="H135" s="2">
        <f>IFERROR(INDEX('2024 FFS IP UPL Test'!V:V,MATCH(A135,'2024 FFS IP UPL Test'!A:A,0)),0)</f>
        <v>95434454.769999996</v>
      </c>
      <c r="I135" s="43" t="str">
        <f>IFERROR(INDEX('Nominal Fee Test'!I:I,MATCH(A135,'Nominal Fee Test'!J:J,0)),"Not Required")</f>
        <v>Not Required</v>
      </c>
      <c r="J135" s="2">
        <f t="shared" ref="J135:J198" si="18">IF(AND(F135+G135&gt;H135,I135="N"),IF(H135-G135&lt;0,0,H135-G135),F135)</f>
        <v>6129398.9127141275</v>
      </c>
      <c r="K135" s="2">
        <f>IFERROR(INDEX('2024 FFS OP UPL Test'!AN:AN,MATCH(A135,'2024 FFS OP UPL Test'!A:A,0)),0)</f>
        <v>84262.51</v>
      </c>
      <c r="L135" s="104">
        <f t="shared" ref="L135:L198" si="19">MAX(K135,0)*IF(D135="NSGO",NSGO_OP_PCT,Private_OP_PCT)</f>
        <v>83018.943188202073</v>
      </c>
      <c r="M135" s="104">
        <f t="shared" ref="M135:M198" si="20">ROUND(J135+L135,2)</f>
        <v>6212417.8600000003</v>
      </c>
      <c r="N135" s="104">
        <f t="shared" si="15"/>
        <v>3106208.93</v>
      </c>
      <c r="O135" s="104">
        <f t="shared" si="16"/>
        <v>3106208.93</v>
      </c>
      <c r="P135" s="104">
        <v>1238157.72</v>
      </c>
    </row>
    <row r="136" spans="1:16" x14ac:dyDescent="0.2">
      <c r="A136" t="s">
        <v>423</v>
      </c>
      <c r="B136" t="s">
        <v>424</v>
      </c>
      <c r="C136" s="7" t="s">
        <v>425</v>
      </c>
      <c r="D136" s="139" t="str">
        <f>IFERROR(INDEX('2024 FFS IP UPL Test'!L:L,MATCH(A:A,'2024 FFS IP UPL Test'!A:A,0)),INDEX('2024 FFS OP UPL Test'!L:L,MATCH(A:A,'2024 FFS OP UPL Test'!A:A,0)))</f>
        <v>Private</v>
      </c>
      <c r="E136" s="2">
        <f>IFERROR(INDEX('2024 FFS IP UPL Test'!AN:AN,MATCH(A136,'2024 FFS IP UPL Test'!A:A,0)),0)</f>
        <v>-53734.559999999998</v>
      </c>
      <c r="F136" s="8">
        <f t="shared" si="17"/>
        <v>0</v>
      </c>
      <c r="G136" s="8">
        <f>IFERROR(INDEX('2024 FFS IP UPL Test'!AE:AE,MATCH(A136,'2024 FFS IP UPL Test'!A:A,0)),0)</f>
        <v>121314.35</v>
      </c>
      <c r="H136" s="2">
        <f>IFERROR(INDEX('2024 FFS IP UPL Test'!V:V,MATCH(A136,'2024 FFS IP UPL Test'!A:A,0)),0)</f>
        <v>295366.21999999997</v>
      </c>
      <c r="I136" s="43" t="str">
        <f>IFERROR(INDEX('Nominal Fee Test'!I:I,MATCH(A136,'Nominal Fee Test'!J:J,0)),"Not Required")</f>
        <v>Not Required</v>
      </c>
      <c r="J136" s="2">
        <f t="shared" si="18"/>
        <v>0</v>
      </c>
      <c r="K136" s="2">
        <f>IFERROR(INDEX('2024 FFS OP UPL Test'!AN:AN,MATCH(A136,'2024 FFS OP UPL Test'!A:A,0)),0)</f>
        <v>-11379.34</v>
      </c>
      <c r="L136" s="104">
        <f t="shared" si="19"/>
        <v>0</v>
      </c>
      <c r="M136" s="104">
        <f t="shared" si="20"/>
        <v>0</v>
      </c>
      <c r="N136" s="104">
        <f t="shared" si="15"/>
        <v>0</v>
      </c>
      <c r="O136" s="104">
        <f t="shared" si="16"/>
        <v>0</v>
      </c>
      <c r="P136" s="104">
        <v>0</v>
      </c>
    </row>
    <row r="137" spans="1:16" x14ac:dyDescent="0.2">
      <c r="A137" t="s">
        <v>426</v>
      </c>
      <c r="B137" t="s">
        <v>427</v>
      </c>
      <c r="C137" s="7" t="s">
        <v>428</v>
      </c>
      <c r="D137" s="139" t="str">
        <f>IFERROR(INDEX('2024 FFS IP UPL Test'!L:L,MATCH(A:A,'2024 FFS IP UPL Test'!A:A,0)),INDEX('2024 FFS OP UPL Test'!L:L,MATCH(A:A,'2024 FFS OP UPL Test'!A:A,0)))</f>
        <v>Private</v>
      </c>
      <c r="E137" s="2">
        <f>IFERROR(INDEX('2024 FFS IP UPL Test'!AN:AN,MATCH(A137,'2024 FFS IP UPL Test'!A:A,0)),0)</f>
        <v>-471519.89</v>
      </c>
      <c r="F137" s="8">
        <f t="shared" si="17"/>
        <v>0</v>
      </c>
      <c r="G137" s="8">
        <f>IFERROR(INDEX('2024 FFS IP UPL Test'!AE:AE,MATCH(A137,'2024 FFS IP UPL Test'!A:A,0)),0)</f>
        <v>1145740.7</v>
      </c>
      <c r="H137" s="2">
        <f>IFERROR(INDEX('2024 FFS IP UPL Test'!V:V,MATCH(A137,'2024 FFS IP UPL Test'!A:A,0)),0)</f>
        <v>6482892.3700000001</v>
      </c>
      <c r="I137" s="43" t="str">
        <f>IFERROR(INDEX('Nominal Fee Test'!I:I,MATCH(A137,'Nominal Fee Test'!J:J,0)),"Not Required")</f>
        <v>Not Required</v>
      </c>
      <c r="J137" s="2">
        <f t="shared" si="18"/>
        <v>0</v>
      </c>
      <c r="K137" s="2">
        <f>IFERROR(INDEX('2024 FFS OP UPL Test'!AN:AN,MATCH(A137,'2024 FFS OP UPL Test'!A:A,0)),0)</f>
        <v>43512.42</v>
      </c>
      <c r="L137" s="104">
        <f t="shared" si="19"/>
        <v>42870.253021909601</v>
      </c>
      <c r="M137" s="104">
        <f t="shared" si="20"/>
        <v>42870.25</v>
      </c>
      <c r="N137" s="104">
        <f t="shared" si="15"/>
        <v>21435.13</v>
      </c>
      <c r="O137" s="104">
        <f t="shared" si="16"/>
        <v>21435.119999999999</v>
      </c>
      <c r="P137" s="104">
        <v>8538.4500000000007</v>
      </c>
    </row>
    <row r="138" spans="1:16" x14ac:dyDescent="0.2">
      <c r="A138" t="s">
        <v>429</v>
      </c>
      <c r="B138" t="s">
        <v>430</v>
      </c>
      <c r="C138" s="7" t="s">
        <v>431</v>
      </c>
      <c r="D138" s="139" t="str">
        <f>IFERROR(INDEX('2024 FFS IP UPL Test'!L:L,MATCH(A:A,'2024 FFS IP UPL Test'!A:A,0)),INDEX('2024 FFS OP UPL Test'!L:L,MATCH(A:A,'2024 FFS OP UPL Test'!A:A,0)))</f>
        <v>Private</v>
      </c>
      <c r="E138" s="2">
        <f>IFERROR(INDEX('2024 FFS IP UPL Test'!AN:AN,MATCH(A138,'2024 FFS IP UPL Test'!A:A,0)),0)</f>
        <v>5036503.9000000004</v>
      </c>
      <c r="F138" s="8">
        <f t="shared" si="17"/>
        <v>4911907.2158623757</v>
      </c>
      <c r="G138" s="8">
        <f>IFERROR(INDEX('2024 FFS IP UPL Test'!AE:AE,MATCH(A138,'2024 FFS IP UPL Test'!A:A,0)),0)</f>
        <v>4399035.22</v>
      </c>
      <c r="H138" s="2">
        <f>IFERROR(INDEX('2024 FFS IP UPL Test'!V:V,MATCH(A138,'2024 FFS IP UPL Test'!A:A,0)),0)</f>
        <v>66525227.490000002</v>
      </c>
      <c r="I138" s="43" t="str">
        <f>IFERROR(INDEX('Nominal Fee Test'!I:I,MATCH(A138,'Nominal Fee Test'!J:J,0)),"Not Required")</f>
        <v>Not Required</v>
      </c>
      <c r="J138" s="2">
        <f t="shared" si="18"/>
        <v>4911907.2158623757</v>
      </c>
      <c r="K138" s="2">
        <f>IFERROR(INDEX('2024 FFS OP UPL Test'!AN:AN,MATCH(A138,'2024 FFS OP UPL Test'!A:A,0)),0)</f>
        <v>855275.57</v>
      </c>
      <c r="L138" s="104">
        <f t="shared" si="19"/>
        <v>842653.20313965424</v>
      </c>
      <c r="M138" s="104">
        <f t="shared" si="20"/>
        <v>5754560.4199999999</v>
      </c>
      <c r="N138" s="104">
        <f t="shared" si="15"/>
        <v>2877280.21</v>
      </c>
      <c r="O138" s="104">
        <f t="shared" si="16"/>
        <v>2877280.21</v>
      </c>
      <c r="P138" s="104">
        <v>1146800.9099999999</v>
      </c>
    </row>
    <row r="139" spans="1:16" ht="30" x14ac:dyDescent="0.2">
      <c r="A139" t="s">
        <v>432</v>
      </c>
      <c r="B139" t="s">
        <v>433</v>
      </c>
      <c r="C139" s="7" t="s">
        <v>434</v>
      </c>
      <c r="D139" s="139" t="str">
        <f>IFERROR(INDEX('2024 FFS IP UPL Test'!L:L,MATCH(A:A,'2024 FFS IP UPL Test'!A:A,0)),INDEX('2024 FFS OP UPL Test'!L:L,MATCH(A:A,'2024 FFS OP UPL Test'!A:A,0)))</f>
        <v>Private</v>
      </c>
      <c r="E139" s="2">
        <f>IFERROR(INDEX('2024 FFS IP UPL Test'!AN:AN,MATCH(A139,'2024 FFS IP UPL Test'!A:A,0)),0)</f>
        <v>500302.26</v>
      </c>
      <c r="F139" s="8">
        <f t="shared" si="17"/>
        <v>487925.42005303601</v>
      </c>
      <c r="G139" s="8">
        <f>IFERROR(INDEX('2024 FFS IP UPL Test'!AE:AE,MATCH(A139,'2024 FFS IP UPL Test'!A:A,0)),0)</f>
        <v>295697.44</v>
      </c>
      <c r="H139" s="2">
        <f>IFERROR(INDEX('2024 FFS IP UPL Test'!V:V,MATCH(A139,'2024 FFS IP UPL Test'!A:A,0)),0)</f>
        <v>5467030.9299999997</v>
      </c>
      <c r="I139" s="43" t="str">
        <f>IFERROR(INDEX('Nominal Fee Test'!I:I,MATCH(A139,'Nominal Fee Test'!J:J,0)),"Not Required")</f>
        <v>Not Required</v>
      </c>
      <c r="J139" s="2">
        <f t="shared" si="18"/>
        <v>487925.42005303601</v>
      </c>
      <c r="K139" s="2">
        <f>IFERROR(INDEX('2024 FFS OP UPL Test'!AN:AN,MATCH(A139,'2024 FFS OP UPL Test'!A:A,0)),0)</f>
        <v>54848.18</v>
      </c>
      <c r="L139" s="104">
        <f t="shared" si="19"/>
        <v>54038.717092527644</v>
      </c>
      <c r="M139" s="104">
        <f t="shared" si="20"/>
        <v>541964.14</v>
      </c>
      <c r="N139" s="104">
        <f t="shared" si="15"/>
        <v>270982.07</v>
      </c>
      <c r="O139" s="104">
        <f t="shared" si="16"/>
        <v>270982.07</v>
      </c>
      <c r="P139" s="104">
        <v>108009.08</v>
      </c>
    </row>
    <row r="140" spans="1:16" x14ac:dyDescent="0.2">
      <c r="A140" t="s">
        <v>435</v>
      </c>
      <c r="B140" t="s">
        <v>436</v>
      </c>
      <c r="C140" s="7" t="s">
        <v>437</v>
      </c>
      <c r="D140" s="139" t="str">
        <f>IFERROR(INDEX('2024 FFS IP UPL Test'!L:L,MATCH(A:A,'2024 FFS IP UPL Test'!A:A,0)),INDEX('2024 FFS OP UPL Test'!L:L,MATCH(A:A,'2024 FFS OP UPL Test'!A:A,0)))</f>
        <v>Private</v>
      </c>
      <c r="E140" s="2">
        <f>IFERROR(INDEX('2024 FFS IP UPL Test'!AN:AN,MATCH(A140,'2024 FFS IP UPL Test'!A:A,0)),0)</f>
        <v>-108542.47</v>
      </c>
      <c r="F140" s="8">
        <f t="shared" si="17"/>
        <v>0</v>
      </c>
      <c r="G140" s="8">
        <f>IFERROR(INDEX('2024 FFS IP UPL Test'!AE:AE,MATCH(A140,'2024 FFS IP UPL Test'!A:A,0)),0)</f>
        <v>594872.81000000006</v>
      </c>
      <c r="H140" s="2">
        <f>IFERROR(INDEX('2024 FFS IP UPL Test'!V:V,MATCH(A140,'2024 FFS IP UPL Test'!A:A,0)),0)</f>
        <v>4364016.2699999996</v>
      </c>
      <c r="I140" s="43" t="str">
        <f>IFERROR(INDEX('Nominal Fee Test'!I:I,MATCH(A140,'Nominal Fee Test'!J:J,0)),"Not Required")</f>
        <v>Not Required</v>
      </c>
      <c r="J140" s="2">
        <f t="shared" si="18"/>
        <v>0</v>
      </c>
      <c r="K140" s="2">
        <f>IFERROR(INDEX('2024 FFS OP UPL Test'!AN:AN,MATCH(A140,'2024 FFS OP UPL Test'!A:A,0)),0)</f>
        <v>327972.36</v>
      </c>
      <c r="L140" s="104">
        <f t="shared" si="19"/>
        <v>323132.06338311732</v>
      </c>
      <c r="M140" s="104">
        <f t="shared" si="20"/>
        <v>323132.06</v>
      </c>
      <c r="N140" s="104">
        <f t="shared" si="15"/>
        <v>161566.03</v>
      </c>
      <c r="O140" s="104">
        <f t="shared" si="16"/>
        <v>161566.03</v>
      </c>
      <c r="P140" s="104">
        <v>64358.05</v>
      </c>
    </row>
    <row r="141" spans="1:16" x14ac:dyDescent="0.2">
      <c r="A141" t="s">
        <v>438</v>
      </c>
      <c r="B141" t="s">
        <v>439</v>
      </c>
      <c r="C141" s="7" t="s">
        <v>440</v>
      </c>
      <c r="D141" s="139" t="str">
        <f>IFERROR(INDEX('2024 FFS IP UPL Test'!L:L,MATCH(A:A,'2024 FFS IP UPL Test'!A:A,0)),INDEX('2024 FFS OP UPL Test'!L:L,MATCH(A:A,'2024 FFS OP UPL Test'!A:A,0)))</f>
        <v>Private</v>
      </c>
      <c r="E141" s="2">
        <f>IFERROR(INDEX('2024 FFS IP UPL Test'!AN:AN,MATCH(A141,'2024 FFS IP UPL Test'!A:A,0)),0)</f>
        <v>687957.41</v>
      </c>
      <c r="F141" s="8">
        <f t="shared" si="17"/>
        <v>670938.22093237936</v>
      </c>
      <c r="G141" s="8">
        <f>IFERROR(INDEX('2024 FFS IP UPL Test'!AE:AE,MATCH(A141,'2024 FFS IP UPL Test'!A:A,0)),0)</f>
        <v>1003424.88</v>
      </c>
      <c r="H141" s="2">
        <f>IFERROR(INDEX('2024 FFS IP UPL Test'!V:V,MATCH(A141,'2024 FFS IP UPL Test'!A:A,0)),0)</f>
        <v>16695116.880000001</v>
      </c>
      <c r="I141" s="43" t="str">
        <f>IFERROR(INDEX('Nominal Fee Test'!I:I,MATCH(A141,'Nominal Fee Test'!J:J,0)),"Not Required")</f>
        <v>Not Required</v>
      </c>
      <c r="J141" s="2">
        <f t="shared" si="18"/>
        <v>670938.22093237936</v>
      </c>
      <c r="K141" s="2">
        <f>IFERROR(INDEX('2024 FFS OP UPL Test'!AN:AN,MATCH(A141,'2024 FFS OP UPL Test'!A:A,0)),0)</f>
        <v>212322.68</v>
      </c>
      <c r="L141" s="104">
        <f t="shared" si="19"/>
        <v>209189.16975635794</v>
      </c>
      <c r="M141" s="104">
        <f t="shared" si="20"/>
        <v>880127.39</v>
      </c>
      <c r="N141" s="104">
        <f t="shared" si="15"/>
        <v>440063.7</v>
      </c>
      <c r="O141" s="104">
        <f t="shared" si="16"/>
        <v>440063.69</v>
      </c>
      <c r="P141" s="104">
        <v>175385.78</v>
      </c>
    </row>
    <row r="142" spans="1:16" x14ac:dyDescent="0.2">
      <c r="A142" t="s">
        <v>441</v>
      </c>
      <c r="B142" t="s">
        <v>442</v>
      </c>
      <c r="C142" s="7" t="s">
        <v>443</v>
      </c>
      <c r="D142" s="139" t="str">
        <f>IFERROR(INDEX('2024 FFS IP UPL Test'!L:L,MATCH(A:A,'2024 FFS IP UPL Test'!A:A,0)),INDEX('2024 FFS OP UPL Test'!L:L,MATCH(A:A,'2024 FFS OP UPL Test'!A:A,0)))</f>
        <v>Private</v>
      </c>
      <c r="E142" s="2">
        <f>IFERROR(INDEX('2024 FFS IP UPL Test'!AN:AN,MATCH(A142,'2024 FFS IP UPL Test'!A:A,0)),0)</f>
        <v>-258815.32</v>
      </c>
      <c r="F142" s="8">
        <f t="shared" si="17"/>
        <v>0</v>
      </c>
      <c r="G142" s="8">
        <f>IFERROR(INDEX('2024 FFS IP UPL Test'!AE:AE,MATCH(A142,'2024 FFS IP UPL Test'!A:A,0)),0)</f>
        <v>905524.23</v>
      </c>
      <c r="H142" s="2">
        <f>IFERROR(INDEX('2024 FFS IP UPL Test'!V:V,MATCH(A142,'2024 FFS IP UPL Test'!A:A,0)),0)</f>
        <v>5653049.9000000004</v>
      </c>
      <c r="I142" s="43" t="str">
        <f>IFERROR(INDEX('Nominal Fee Test'!I:I,MATCH(A142,'Nominal Fee Test'!J:J,0)),"Not Required")</f>
        <v>Not Required</v>
      </c>
      <c r="J142" s="2">
        <f t="shared" si="18"/>
        <v>0</v>
      </c>
      <c r="K142" s="2">
        <f>IFERROR(INDEX('2024 FFS OP UPL Test'!AN:AN,MATCH(A142,'2024 FFS OP UPL Test'!A:A,0)),0)</f>
        <v>149854.47</v>
      </c>
      <c r="L142" s="104">
        <f t="shared" si="19"/>
        <v>147642.88093753831</v>
      </c>
      <c r="M142" s="104">
        <f t="shared" si="20"/>
        <v>147642.88</v>
      </c>
      <c r="N142" s="104">
        <f t="shared" si="15"/>
        <v>73821.440000000002</v>
      </c>
      <c r="O142" s="104">
        <f t="shared" si="16"/>
        <v>73821.440000000002</v>
      </c>
      <c r="P142" s="104">
        <v>29405.96</v>
      </c>
    </row>
    <row r="143" spans="1:16" x14ac:dyDescent="0.2">
      <c r="A143" t="s">
        <v>444</v>
      </c>
      <c r="B143" t="s">
        <v>445</v>
      </c>
      <c r="C143" s="7" t="s">
        <v>446</v>
      </c>
      <c r="D143" s="139" t="str">
        <f>IFERROR(INDEX('2024 FFS IP UPL Test'!L:L,MATCH(A:A,'2024 FFS IP UPL Test'!A:A,0)),INDEX('2024 FFS OP UPL Test'!L:L,MATCH(A:A,'2024 FFS OP UPL Test'!A:A,0)))</f>
        <v>Private</v>
      </c>
      <c r="E143" s="2">
        <f>IFERROR(INDEX('2024 FFS IP UPL Test'!AN:AN,MATCH(A143,'2024 FFS IP UPL Test'!A:A,0)),0)</f>
        <v>-253087.81</v>
      </c>
      <c r="F143" s="8">
        <f t="shared" si="17"/>
        <v>0</v>
      </c>
      <c r="G143" s="8">
        <f>IFERROR(INDEX('2024 FFS IP UPL Test'!AE:AE,MATCH(A143,'2024 FFS IP UPL Test'!A:A,0)),0)</f>
        <v>826930.41</v>
      </c>
      <c r="H143" s="2">
        <f>IFERROR(INDEX('2024 FFS IP UPL Test'!V:V,MATCH(A143,'2024 FFS IP UPL Test'!A:A,0)),0)</f>
        <v>4244397.9400000004</v>
      </c>
      <c r="I143" s="43" t="str">
        <f>IFERROR(INDEX('Nominal Fee Test'!I:I,MATCH(A143,'Nominal Fee Test'!J:J,0)),"Not Required")</f>
        <v>Not Required</v>
      </c>
      <c r="J143" s="2">
        <f t="shared" si="18"/>
        <v>0</v>
      </c>
      <c r="K143" s="2">
        <f>IFERROR(INDEX('2024 FFS OP UPL Test'!AN:AN,MATCH(A143,'2024 FFS OP UPL Test'!A:A,0)),0)</f>
        <v>112313.26</v>
      </c>
      <c r="L143" s="104">
        <f t="shared" si="19"/>
        <v>110655.71333232024</v>
      </c>
      <c r="M143" s="104">
        <f t="shared" si="20"/>
        <v>110655.71</v>
      </c>
      <c r="N143" s="104">
        <f t="shared" si="15"/>
        <v>55327.86</v>
      </c>
      <c r="O143" s="104">
        <f t="shared" si="16"/>
        <v>55327.850000000006</v>
      </c>
      <c r="P143" s="104">
        <v>22039.24</v>
      </c>
    </row>
    <row r="144" spans="1:16" ht="45" x14ac:dyDescent="0.2">
      <c r="A144" t="s">
        <v>447</v>
      </c>
      <c r="B144" t="s">
        <v>448</v>
      </c>
      <c r="C144" s="7" t="s">
        <v>449</v>
      </c>
      <c r="D144" s="139" t="str">
        <f>IFERROR(INDEX('2024 FFS IP UPL Test'!L:L,MATCH(A:A,'2024 FFS IP UPL Test'!A:A,0)),INDEX('2024 FFS OP UPL Test'!L:L,MATCH(A:A,'2024 FFS OP UPL Test'!A:A,0)))</f>
        <v>Private</v>
      </c>
      <c r="E144" s="2">
        <f>IFERROR(INDEX('2024 FFS IP UPL Test'!AN:AN,MATCH(A144,'2024 FFS IP UPL Test'!A:A,0)),0)</f>
        <v>955493.63</v>
      </c>
      <c r="F144" s="8">
        <f t="shared" si="17"/>
        <v>931855.93600106891</v>
      </c>
      <c r="G144" s="8">
        <f>IFERROR(INDEX('2024 FFS IP UPL Test'!AE:AE,MATCH(A144,'2024 FFS IP UPL Test'!A:A,0)),0)</f>
        <v>621484.06999999995</v>
      </c>
      <c r="H144" s="2">
        <f>IFERROR(INDEX('2024 FFS IP UPL Test'!V:V,MATCH(A144,'2024 FFS IP UPL Test'!A:A,0)),0)</f>
        <v>7581623.5300000003</v>
      </c>
      <c r="I144" s="43" t="str">
        <f>IFERROR(INDEX('Nominal Fee Test'!I:I,MATCH(A144,'Nominal Fee Test'!J:J,0)),"Not Required")</f>
        <v>Not Required</v>
      </c>
      <c r="J144" s="2">
        <f t="shared" si="18"/>
        <v>931855.93600106891</v>
      </c>
      <c r="K144" s="2">
        <f>IFERROR(INDEX('2024 FFS OP UPL Test'!AN:AN,MATCH(A144,'2024 FFS OP UPL Test'!A:A,0)),0)</f>
        <v>104311.15</v>
      </c>
      <c r="L144" s="104">
        <f t="shared" si="19"/>
        <v>102771.70043648148</v>
      </c>
      <c r="M144" s="104">
        <f t="shared" si="20"/>
        <v>1034627.64</v>
      </c>
      <c r="N144" s="104">
        <f t="shared" si="15"/>
        <v>517313.82</v>
      </c>
      <c r="O144" s="104">
        <f t="shared" si="16"/>
        <v>517313.82</v>
      </c>
      <c r="P144" s="104">
        <v>206193</v>
      </c>
    </row>
    <row r="145" spans="1:16" ht="30" x14ac:dyDescent="0.2">
      <c r="A145" t="s">
        <v>450</v>
      </c>
      <c r="B145" t="s">
        <v>451</v>
      </c>
      <c r="C145" s="7" t="s">
        <v>452</v>
      </c>
      <c r="D145" s="139" t="str">
        <f>IFERROR(INDEX('2024 FFS IP UPL Test'!L:L,MATCH(A:A,'2024 FFS IP UPL Test'!A:A,0)),INDEX('2024 FFS OP UPL Test'!L:L,MATCH(A:A,'2024 FFS OP UPL Test'!A:A,0)))</f>
        <v>Private</v>
      </c>
      <c r="E145" s="2">
        <f>IFERROR(INDEX('2024 FFS IP UPL Test'!AN:AN,MATCH(A145,'2024 FFS IP UPL Test'!A:A,0)),0)</f>
        <v>57723.22</v>
      </c>
      <c r="F145" s="8">
        <f t="shared" si="17"/>
        <v>56295.221143541923</v>
      </c>
      <c r="G145" s="8">
        <f>IFERROR(INDEX('2024 FFS IP UPL Test'!AE:AE,MATCH(A145,'2024 FFS IP UPL Test'!A:A,0)),0)</f>
        <v>42388.81</v>
      </c>
      <c r="H145" s="2">
        <f>IFERROR(INDEX('2024 FFS IP UPL Test'!V:V,MATCH(A145,'2024 FFS IP UPL Test'!A:A,0)),0)</f>
        <v>437552.58</v>
      </c>
      <c r="I145" s="43" t="str">
        <f>IFERROR(INDEX('Nominal Fee Test'!I:I,MATCH(A145,'Nominal Fee Test'!J:J,0)),"Not Required")</f>
        <v>Not Required</v>
      </c>
      <c r="J145" s="2">
        <f t="shared" si="18"/>
        <v>56295.221143541923</v>
      </c>
      <c r="K145" s="2">
        <f>IFERROR(INDEX('2024 FFS OP UPL Test'!AN:AN,MATCH(A145,'2024 FFS OP UPL Test'!A:A,0)),0)</f>
        <v>-4829.2700000000004</v>
      </c>
      <c r="L145" s="104">
        <f t="shared" si="19"/>
        <v>0</v>
      </c>
      <c r="M145" s="104">
        <f t="shared" si="20"/>
        <v>56295.22</v>
      </c>
      <c r="N145" s="104">
        <f t="shared" si="15"/>
        <v>28147.61</v>
      </c>
      <c r="O145" s="104">
        <f t="shared" si="16"/>
        <v>28147.61</v>
      </c>
      <c r="P145" s="104">
        <v>11219.95</v>
      </c>
    </row>
    <row r="146" spans="1:16" ht="30" x14ac:dyDescent="0.2">
      <c r="A146" t="s">
        <v>453</v>
      </c>
      <c r="B146" t="s">
        <v>454</v>
      </c>
      <c r="C146" s="7" t="s">
        <v>455</v>
      </c>
      <c r="D146" s="139" t="str">
        <f>IFERROR(INDEX('2024 FFS IP UPL Test'!L:L,MATCH(A:A,'2024 FFS IP UPL Test'!A:A,0)),INDEX('2024 FFS OP UPL Test'!L:L,MATCH(A:A,'2024 FFS OP UPL Test'!A:A,0)))</f>
        <v>Private</v>
      </c>
      <c r="E146" s="2">
        <f>IFERROR(INDEX('2024 FFS IP UPL Test'!AN:AN,MATCH(A146,'2024 FFS IP UPL Test'!A:A,0)),0)</f>
        <v>415863.99</v>
      </c>
      <c r="F146" s="8">
        <f t="shared" si="17"/>
        <v>405576.04518053058</v>
      </c>
      <c r="G146" s="8">
        <f>IFERROR(INDEX('2024 FFS IP UPL Test'!AE:AE,MATCH(A146,'2024 FFS IP UPL Test'!A:A,0)),0)</f>
        <v>385788.23</v>
      </c>
      <c r="H146" s="2">
        <f>IFERROR(INDEX('2024 FFS IP UPL Test'!V:V,MATCH(A146,'2024 FFS IP UPL Test'!A:A,0)),0)</f>
        <v>2930690.25</v>
      </c>
      <c r="I146" s="43" t="str">
        <f>IFERROR(INDEX('Nominal Fee Test'!I:I,MATCH(A146,'Nominal Fee Test'!J:J,0)),"Not Required")</f>
        <v>Not Required</v>
      </c>
      <c r="J146" s="2">
        <f t="shared" si="18"/>
        <v>405576.04518053058</v>
      </c>
      <c r="K146" s="2">
        <f>IFERROR(INDEX('2024 FFS OP UPL Test'!AN:AN,MATCH(A146,'2024 FFS OP UPL Test'!A:A,0)),0)</f>
        <v>142222.71</v>
      </c>
      <c r="L146" s="104">
        <f t="shared" si="19"/>
        <v>140123.75232546643</v>
      </c>
      <c r="M146" s="104">
        <f t="shared" si="20"/>
        <v>545699.80000000005</v>
      </c>
      <c r="N146" s="104">
        <f t="shared" si="15"/>
        <v>272849.90000000002</v>
      </c>
      <c r="O146" s="104">
        <f t="shared" si="16"/>
        <v>272849.90000000002</v>
      </c>
      <c r="P146" s="104">
        <v>108741.91</v>
      </c>
    </row>
    <row r="147" spans="1:16" ht="30" x14ac:dyDescent="0.2">
      <c r="A147" t="s">
        <v>456</v>
      </c>
      <c r="B147" t="s">
        <v>457</v>
      </c>
      <c r="C147" s="7" t="s">
        <v>458</v>
      </c>
      <c r="D147" s="139" t="str">
        <f>IFERROR(INDEX('2024 FFS IP UPL Test'!L:L,MATCH(A:A,'2024 FFS IP UPL Test'!A:A,0)),INDEX('2024 FFS OP UPL Test'!L:L,MATCH(A:A,'2024 FFS OP UPL Test'!A:A,0)))</f>
        <v>Private</v>
      </c>
      <c r="E147" s="2">
        <f>IFERROR(INDEX('2024 FFS IP UPL Test'!AN:AN,MATCH(A147,'2024 FFS IP UPL Test'!A:A,0)),0)</f>
        <v>1596.04</v>
      </c>
      <c r="F147" s="8">
        <f t="shared" si="17"/>
        <v>1556.556005606386</v>
      </c>
      <c r="G147" s="8">
        <f>IFERROR(INDEX('2024 FFS IP UPL Test'!AE:AE,MATCH(A147,'2024 FFS IP UPL Test'!A:A,0)),0)</f>
        <v>14701.36</v>
      </c>
      <c r="H147" s="2">
        <f>IFERROR(INDEX('2024 FFS IP UPL Test'!V:V,MATCH(A147,'2024 FFS IP UPL Test'!A:A,0)),0)</f>
        <v>32173.32</v>
      </c>
      <c r="I147" s="43" t="str">
        <f>IFERROR(INDEX('Nominal Fee Test'!I:I,MATCH(A147,'Nominal Fee Test'!J:J,0)),"Not Required")</f>
        <v>Not Required</v>
      </c>
      <c r="J147" s="2">
        <f t="shared" si="18"/>
        <v>1556.556005606386</v>
      </c>
      <c r="K147" s="2">
        <f>IFERROR(INDEX('2024 FFS OP UPL Test'!AN:AN,MATCH(A147,'2024 FFS OP UPL Test'!A:A,0)),0)</f>
        <v>-26874.65</v>
      </c>
      <c r="L147" s="104">
        <f t="shared" si="19"/>
        <v>0</v>
      </c>
      <c r="M147" s="104">
        <f t="shared" si="20"/>
        <v>1556.56</v>
      </c>
      <c r="N147" s="104">
        <f t="shared" si="15"/>
        <v>778.28</v>
      </c>
      <c r="O147" s="104">
        <f t="shared" si="16"/>
        <v>778.28</v>
      </c>
      <c r="P147" s="104">
        <v>310.23</v>
      </c>
    </row>
    <row r="148" spans="1:16" x14ac:dyDescent="0.2">
      <c r="A148" t="s">
        <v>459</v>
      </c>
      <c r="B148" t="s">
        <v>460</v>
      </c>
      <c r="C148" s="7" t="s">
        <v>461</v>
      </c>
      <c r="D148" s="139" t="str">
        <f>IFERROR(INDEX('2024 FFS IP UPL Test'!L:L,MATCH(A:A,'2024 FFS IP UPL Test'!A:A,0)),INDEX('2024 FFS OP UPL Test'!L:L,MATCH(A:A,'2024 FFS OP UPL Test'!A:A,0)))</f>
        <v>Private</v>
      </c>
      <c r="E148" s="2">
        <f>IFERROR(INDEX('2024 FFS IP UPL Test'!AN:AN,MATCH(A148,'2024 FFS IP UPL Test'!A:A,0)),0)</f>
        <v>10685065.369999999</v>
      </c>
      <c r="F148" s="8">
        <f t="shared" si="17"/>
        <v>10420730.477914287</v>
      </c>
      <c r="G148" s="8">
        <f>IFERROR(INDEX('2024 FFS IP UPL Test'!AE:AE,MATCH(A148,'2024 FFS IP UPL Test'!A:A,0)),0)</f>
        <v>7269750.6600000001</v>
      </c>
      <c r="H148" s="2">
        <f>IFERROR(INDEX('2024 FFS IP UPL Test'!V:V,MATCH(A148,'2024 FFS IP UPL Test'!A:A,0)),0)</f>
        <v>52315897.5</v>
      </c>
      <c r="I148" s="43" t="str">
        <f>IFERROR(INDEX('Nominal Fee Test'!I:I,MATCH(A148,'Nominal Fee Test'!J:J,0)),"Not Required")</f>
        <v>Not Required</v>
      </c>
      <c r="J148" s="2">
        <f t="shared" si="18"/>
        <v>10420730.477914287</v>
      </c>
      <c r="K148" s="2">
        <f>IFERROR(INDEX('2024 FFS OP UPL Test'!AN:AN,MATCH(A148,'2024 FFS OP UPL Test'!A:A,0)),0)</f>
        <v>347080.39</v>
      </c>
      <c r="L148" s="104">
        <f t="shared" si="19"/>
        <v>341958.09238472744</v>
      </c>
      <c r="M148" s="104">
        <f t="shared" si="20"/>
        <v>10762688.57</v>
      </c>
      <c r="N148" s="104">
        <f t="shared" si="15"/>
        <v>5381344.29</v>
      </c>
      <c r="O148" s="104">
        <f t="shared" si="16"/>
        <v>5381344.2800000003</v>
      </c>
      <c r="P148" s="104">
        <v>2145016.46</v>
      </c>
    </row>
    <row r="149" spans="1:16" x14ac:dyDescent="0.2">
      <c r="A149" t="s">
        <v>462</v>
      </c>
      <c r="B149" t="s">
        <v>463</v>
      </c>
      <c r="C149" s="7" t="s">
        <v>464</v>
      </c>
      <c r="D149" s="139" t="str">
        <f>IFERROR(INDEX('2024 FFS IP UPL Test'!L:L,MATCH(A:A,'2024 FFS IP UPL Test'!A:A,0)),INDEX('2024 FFS OP UPL Test'!L:L,MATCH(A:A,'2024 FFS OP UPL Test'!A:A,0)))</f>
        <v>Private</v>
      </c>
      <c r="E149" s="2">
        <f>IFERROR(INDEX('2024 FFS IP UPL Test'!AN:AN,MATCH(A149,'2024 FFS IP UPL Test'!A:A,0)),0)</f>
        <v>3101457</v>
      </c>
      <c r="F149" s="8">
        <f t="shared" si="17"/>
        <v>3024730.9086739463</v>
      </c>
      <c r="G149" s="8">
        <f>IFERROR(INDEX('2024 FFS IP UPL Test'!AE:AE,MATCH(A149,'2024 FFS IP UPL Test'!A:A,0)),0)</f>
        <v>1926628.74</v>
      </c>
      <c r="H149" s="2">
        <f>IFERROR(INDEX('2024 FFS IP UPL Test'!V:V,MATCH(A149,'2024 FFS IP UPL Test'!A:A,0)),0)</f>
        <v>21020425.350000001</v>
      </c>
      <c r="I149" s="43" t="str">
        <f>IFERROR(INDEX('Nominal Fee Test'!I:I,MATCH(A149,'Nominal Fee Test'!J:J,0)),"Not Required")</f>
        <v>Not Required</v>
      </c>
      <c r="J149" s="2">
        <f t="shared" si="18"/>
        <v>3024730.9086739463</v>
      </c>
      <c r="K149" s="2">
        <f>IFERROR(INDEX('2024 FFS OP UPL Test'!AN:AN,MATCH(A149,'2024 FFS OP UPL Test'!A:A,0)),0)</f>
        <v>193889.94</v>
      </c>
      <c r="L149" s="104">
        <f t="shared" si="19"/>
        <v>191028.46465912194</v>
      </c>
      <c r="M149" s="104">
        <f t="shared" si="20"/>
        <v>3215759.37</v>
      </c>
      <c r="N149" s="104">
        <f t="shared" si="15"/>
        <v>1607879.69</v>
      </c>
      <c r="O149" s="104">
        <f t="shared" si="16"/>
        <v>1607879.6800000002</v>
      </c>
      <c r="P149" s="104">
        <v>640892.53</v>
      </c>
    </row>
    <row r="150" spans="1:16" ht="30" x14ac:dyDescent="0.2">
      <c r="A150" t="s">
        <v>465</v>
      </c>
      <c r="B150" t="s">
        <v>466</v>
      </c>
      <c r="C150" s="7" t="s">
        <v>467</v>
      </c>
      <c r="D150" s="139" t="str">
        <f>IFERROR(INDEX('2024 FFS IP UPL Test'!L:L,MATCH(A:A,'2024 FFS IP UPL Test'!A:A,0)),INDEX('2024 FFS OP UPL Test'!L:L,MATCH(A:A,'2024 FFS OP UPL Test'!A:A,0)))</f>
        <v>Private</v>
      </c>
      <c r="E150" s="2">
        <f>IFERROR(INDEX('2024 FFS IP UPL Test'!AN:AN,MATCH(A150,'2024 FFS IP UPL Test'!A:A,0)),0)</f>
        <v>957618.06</v>
      </c>
      <c r="F150" s="8">
        <f t="shared" si="17"/>
        <v>933927.81031185715</v>
      </c>
      <c r="G150" s="8">
        <f>IFERROR(INDEX('2024 FFS IP UPL Test'!AE:AE,MATCH(A150,'2024 FFS IP UPL Test'!A:A,0)),0)</f>
        <v>516934.25</v>
      </c>
      <c r="H150" s="2">
        <f>IFERROR(INDEX('2024 FFS IP UPL Test'!V:V,MATCH(A150,'2024 FFS IP UPL Test'!A:A,0)),0)</f>
        <v>6751613.1299999999</v>
      </c>
      <c r="I150" s="43" t="str">
        <f>IFERROR(INDEX('Nominal Fee Test'!I:I,MATCH(A150,'Nominal Fee Test'!J:J,0)),"Not Required")</f>
        <v>Not Required</v>
      </c>
      <c r="J150" s="2">
        <f t="shared" si="18"/>
        <v>933927.81031185715</v>
      </c>
      <c r="K150" s="2">
        <f>IFERROR(INDEX('2024 FFS OP UPL Test'!AN:AN,MATCH(A150,'2024 FFS OP UPL Test'!A:A,0)),0)</f>
        <v>101948.4</v>
      </c>
      <c r="L150" s="104">
        <f t="shared" si="19"/>
        <v>100443.82048111432</v>
      </c>
      <c r="M150" s="104">
        <f t="shared" si="20"/>
        <v>1034371.63</v>
      </c>
      <c r="N150" s="104">
        <f t="shared" si="15"/>
        <v>517185.82</v>
      </c>
      <c r="O150" s="104">
        <f t="shared" si="16"/>
        <v>517185.81</v>
      </c>
      <c r="P150" s="104">
        <v>206142.29</v>
      </c>
    </row>
    <row r="151" spans="1:16" ht="30" x14ac:dyDescent="0.2">
      <c r="A151" t="s">
        <v>468</v>
      </c>
      <c r="B151" t="s">
        <v>469</v>
      </c>
      <c r="C151" s="7" t="s">
        <v>470</v>
      </c>
      <c r="D151" s="139" t="str">
        <f>IFERROR(INDEX('2024 FFS IP UPL Test'!L:L,MATCH(A:A,'2024 FFS IP UPL Test'!A:A,0)),INDEX('2024 FFS OP UPL Test'!L:L,MATCH(A:A,'2024 FFS OP UPL Test'!A:A,0)))</f>
        <v>Private</v>
      </c>
      <c r="E151" s="2">
        <f>IFERROR(INDEX('2024 FFS IP UPL Test'!AN:AN,MATCH(A151,'2024 FFS IP UPL Test'!A:A,0)),0)</f>
        <v>4345080.83</v>
      </c>
      <c r="F151" s="8">
        <f t="shared" si="17"/>
        <v>4237589.0709391246</v>
      </c>
      <c r="G151" s="8">
        <f>IFERROR(INDEX('2024 FFS IP UPL Test'!AE:AE,MATCH(A151,'2024 FFS IP UPL Test'!A:A,0)),0)</f>
        <v>1631508.44</v>
      </c>
      <c r="H151" s="2">
        <f>IFERROR(INDEX('2024 FFS IP UPL Test'!V:V,MATCH(A151,'2024 FFS IP UPL Test'!A:A,0)),0)</f>
        <v>27365335.469999999</v>
      </c>
      <c r="I151" s="43" t="str">
        <f>IFERROR(INDEX('Nominal Fee Test'!I:I,MATCH(A151,'Nominal Fee Test'!J:J,0)),"Not Required")</f>
        <v>Not Required</v>
      </c>
      <c r="J151" s="2">
        <f t="shared" si="18"/>
        <v>4237589.0709391246</v>
      </c>
      <c r="K151" s="2">
        <f>IFERROR(INDEX('2024 FFS OP UPL Test'!AN:AN,MATCH(A151,'2024 FFS OP UPL Test'!A:A,0)),0)</f>
        <v>189522.03</v>
      </c>
      <c r="L151" s="104">
        <f t="shared" si="19"/>
        <v>186725.01734736754</v>
      </c>
      <c r="M151" s="104">
        <f t="shared" si="20"/>
        <v>4424314.09</v>
      </c>
      <c r="N151" s="104">
        <f t="shared" si="15"/>
        <v>2212157.0499999998</v>
      </c>
      <c r="O151" s="104">
        <f t="shared" si="16"/>
        <v>2212157.04</v>
      </c>
      <c r="P151" s="104">
        <v>881764.71</v>
      </c>
    </row>
    <row r="152" spans="1:16" ht="30" x14ac:dyDescent="0.2">
      <c r="A152" t="s">
        <v>471</v>
      </c>
      <c r="B152" t="s">
        <v>472</v>
      </c>
      <c r="C152" s="7" t="s">
        <v>473</v>
      </c>
      <c r="D152" s="139" t="str">
        <f>IFERROR(INDEX('2024 FFS IP UPL Test'!L:L,MATCH(A:A,'2024 FFS IP UPL Test'!A:A,0)),INDEX('2024 FFS OP UPL Test'!L:L,MATCH(A:A,'2024 FFS OP UPL Test'!A:A,0)))</f>
        <v>Private</v>
      </c>
      <c r="E152" s="2">
        <f>IFERROR(INDEX('2024 FFS IP UPL Test'!AN:AN,MATCH(A152,'2024 FFS IP UPL Test'!A:A,0)),0)</f>
        <v>112697.32</v>
      </c>
      <c r="F152" s="8">
        <f t="shared" si="17"/>
        <v>109909.33201031596</v>
      </c>
      <c r="G152" s="8">
        <f>IFERROR(INDEX('2024 FFS IP UPL Test'!AE:AE,MATCH(A152,'2024 FFS IP UPL Test'!A:A,0)),0)</f>
        <v>31058.66</v>
      </c>
      <c r="H152" s="2">
        <f>IFERROR(INDEX('2024 FFS IP UPL Test'!V:V,MATCH(A152,'2024 FFS IP UPL Test'!A:A,0)),0)</f>
        <v>476644.48</v>
      </c>
      <c r="I152" s="43" t="str">
        <f>IFERROR(INDEX('Nominal Fee Test'!I:I,MATCH(A152,'Nominal Fee Test'!J:J,0)),"Not Required")</f>
        <v>Not Required</v>
      </c>
      <c r="J152" s="2">
        <f t="shared" si="18"/>
        <v>109909.33201031596</v>
      </c>
      <c r="K152" s="2">
        <f>IFERROR(INDEX('2024 FFS OP UPL Test'!AN:AN,MATCH(A152,'2024 FFS OP UPL Test'!A:A,0)),0)</f>
        <v>-2458.2600000000002</v>
      </c>
      <c r="L152" s="104">
        <f t="shared" si="19"/>
        <v>0</v>
      </c>
      <c r="M152" s="104">
        <f t="shared" si="20"/>
        <v>109909.33</v>
      </c>
      <c r="N152" s="104">
        <f t="shared" si="15"/>
        <v>54954.67</v>
      </c>
      <c r="O152" s="104">
        <f t="shared" si="16"/>
        <v>54954.66</v>
      </c>
      <c r="P152" s="104">
        <v>21905.53</v>
      </c>
    </row>
    <row r="153" spans="1:16" x14ac:dyDescent="0.2">
      <c r="A153" t="s">
        <v>474</v>
      </c>
      <c r="B153" t="s">
        <v>475</v>
      </c>
      <c r="C153" s="7" t="s">
        <v>476</v>
      </c>
      <c r="D153" s="139" t="str">
        <f>IFERROR(INDEX('2024 FFS IP UPL Test'!L:L,MATCH(A:A,'2024 FFS IP UPL Test'!A:A,0)),INDEX('2024 FFS OP UPL Test'!L:L,MATCH(A:A,'2024 FFS OP UPL Test'!A:A,0)))</f>
        <v>Private</v>
      </c>
      <c r="E153" s="2">
        <f>IFERROR(INDEX('2024 FFS IP UPL Test'!AN:AN,MATCH(A153,'2024 FFS IP UPL Test'!A:A,0)),0)</f>
        <v>0</v>
      </c>
      <c r="F153" s="8">
        <f t="shared" si="17"/>
        <v>0</v>
      </c>
      <c r="G153" s="8">
        <f>IFERROR(INDEX('2024 FFS IP UPL Test'!AE:AE,MATCH(A153,'2024 FFS IP UPL Test'!A:A,0)),0)</f>
        <v>0</v>
      </c>
      <c r="H153" s="2">
        <f>IFERROR(INDEX('2024 FFS IP UPL Test'!V:V,MATCH(A153,'2024 FFS IP UPL Test'!A:A,0)),0)</f>
        <v>0</v>
      </c>
      <c r="I153" s="43" t="str">
        <f>IFERROR(INDEX('Nominal Fee Test'!I:I,MATCH(A153,'Nominal Fee Test'!J:J,0)),"Not Required")</f>
        <v>Not Required</v>
      </c>
      <c r="J153" s="2">
        <f t="shared" si="18"/>
        <v>0</v>
      </c>
      <c r="K153" s="2">
        <f>IFERROR(INDEX('2024 FFS OP UPL Test'!AN:AN,MATCH(A153,'2024 FFS OP UPL Test'!A:A,0)),0)</f>
        <v>-7663.9</v>
      </c>
      <c r="L153" s="104">
        <f t="shared" si="19"/>
        <v>0</v>
      </c>
      <c r="M153" s="104">
        <f t="shared" si="20"/>
        <v>0</v>
      </c>
      <c r="N153" s="104">
        <f t="shared" si="15"/>
        <v>0</v>
      </c>
      <c r="O153" s="104">
        <f t="shared" si="16"/>
        <v>0</v>
      </c>
      <c r="P153" s="104">
        <v>0</v>
      </c>
    </row>
    <row r="154" spans="1:16" ht="30" x14ac:dyDescent="0.2">
      <c r="A154" t="s">
        <v>477</v>
      </c>
      <c r="B154" t="s">
        <v>478</v>
      </c>
      <c r="C154" s="7" t="s">
        <v>479</v>
      </c>
      <c r="D154" s="139" t="str">
        <f>IFERROR(INDEX('2024 FFS IP UPL Test'!L:L,MATCH(A:A,'2024 FFS IP UPL Test'!A:A,0)),INDEX('2024 FFS OP UPL Test'!L:L,MATCH(A:A,'2024 FFS OP UPL Test'!A:A,0)))</f>
        <v>Private</v>
      </c>
      <c r="E154" s="2">
        <f>IFERROR(INDEX('2024 FFS IP UPL Test'!AN:AN,MATCH(A154,'2024 FFS IP UPL Test'!A:A,0)),0)</f>
        <v>0</v>
      </c>
      <c r="F154" s="8">
        <f t="shared" si="17"/>
        <v>0</v>
      </c>
      <c r="G154" s="8">
        <f>IFERROR(INDEX('2024 FFS IP UPL Test'!AE:AE,MATCH(A154,'2024 FFS IP UPL Test'!A:A,0)),0)</f>
        <v>0</v>
      </c>
      <c r="H154" s="2">
        <f>IFERROR(INDEX('2024 FFS IP UPL Test'!V:V,MATCH(A154,'2024 FFS IP UPL Test'!A:A,0)),0)</f>
        <v>0</v>
      </c>
      <c r="I154" s="43" t="str">
        <f>IFERROR(INDEX('Nominal Fee Test'!I:I,MATCH(A154,'Nominal Fee Test'!J:J,0)),"Not Required")</f>
        <v>Not Required</v>
      </c>
      <c r="J154" s="2">
        <f t="shared" si="18"/>
        <v>0</v>
      </c>
      <c r="K154" s="2">
        <f>IFERROR(INDEX('2024 FFS OP UPL Test'!AN:AN,MATCH(A154,'2024 FFS OP UPL Test'!A:A,0)),0)</f>
        <v>-75.2</v>
      </c>
      <c r="L154" s="104">
        <f t="shared" si="19"/>
        <v>0</v>
      </c>
      <c r="M154" s="104">
        <f t="shared" si="20"/>
        <v>0</v>
      </c>
      <c r="N154" s="104">
        <f t="shared" si="15"/>
        <v>0</v>
      </c>
      <c r="O154" s="104">
        <f t="shared" si="16"/>
        <v>0</v>
      </c>
      <c r="P154" s="104">
        <v>0</v>
      </c>
    </row>
    <row r="155" spans="1:16" ht="30" x14ac:dyDescent="0.2">
      <c r="A155" t="s">
        <v>480</v>
      </c>
      <c r="B155" t="s">
        <v>481</v>
      </c>
      <c r="C155" s="7" t="s">
        <v>482</v>
      </c>
      <c r="D155" s="139" t="str">
        <f>IFERROR(INDEX('2024 FFS IP UPL Test'!L:L,MATCH(A:A,'2024 FFS IP UPL Test'!A:A,0)),INDEX('2024 FFS OP UPL Test'!L:L,MATCH(A:A,'2024 FFS OP UPL Test'!A:A,0)))</f>
        <v>Private</v>
      </c>
      <c r="E155" s="2">
        <f>IFERROR(INDEX('2024 FFS IP UPL Test'!AN:AN,MATCH(A155,'2024 FFS IP UPL Test'!A:A,0)),0)</f>
        <v>3950965.45</v>
      </c>
      <c r="F155" s="8">
        <f t="shared" si="17"/>
        <v>3853223.6028801519</v>
      </c>
      <c r="G155" s="8">
        <f>IFERROR(INDEX('2024 FFS IP UPL Test'!AE:AE,MATCH(A155,'2024 FFS IP UPL Test'!A:A,0)),0)</f>
        <v>2526686.79</v>
      </c>
      <c r="H155" s="2">
        <f>IFERROR(INDEX('2024 FFS IP UPL Test'!V:V,MATCH(A155,'2024 FFS IP UPL Test'!A:A,0)),0)</f>
        <v>34602843.159999996</v>
      </c>
      <c r="I155" s="43" t="str">
        <f>IFERROR(INDEX('Nominal Fee Test'!I:I,MATCH(A155,'Nominal Fee Test'!J:J,0)),"Not Required")</f>
        <v>Not Required</v>
      </c>
      <c r="J155" s="2">
        <f t="shared" si="18"/>
        <v>3853223.6028801519</v>
      </c>
      <c r="K155" s="2">
        <f>IFERROR(INDEX('2024 FFS OP UPL Test'!AN:AN,MATCH(A155,'2024 FFS OP UPL Test'!A:A,0)),0)</f>
        <v>291141.73</v>
      </c>
      <c r="L155" s="104">
        <f t="shared" si="19"/>
        <v>286844.98886378849</v>
      </c>
      <c r="M155" s="104">
        <f t="shared" si="20"/>
        <v>4140068.59</v>
      </c>
      <c r="N155" s="104">
        <f t="shared" si="15"/>
        <v>2070034.3</v>
      </c>
      <c r="O155" s="104">
        <f t="shared" si="16"/>
        <v>2070034.2899999998</v>
      </c>
      <c r="P155" s="104">
        <v>825099.41</v>
      </c>
    </row>
    <row r="156" spans="1:16" x14ac:dyDescent="0.2">
      <c r="A156" t="s">
        <v>483</v>
      </c>
      <c r="B156" t="s">
        <v>484</v>
      </c>
      <c r="C156" s="7" t="s">
        <v>485</v>
      </c>
      <c r="D156" s="139" t="str">
        <f>IFERROR(INDEX('2024 FFS IP UPL Test'!L:L,MATCH(A:A,'2024 FFS IP UPL Test'!A:A,0)),INDEX('2024 FFS OP UPL Test'!L:L,MATCH(A:A,'2024 FFS OP UPL Test'!A:A,0)))</f>
        <v>Private</v>
      </c>
      <c r="E156" s="2">
        <f>IFERROR(INDEX('2024 FFS IP UPL Test'!AN:AN,MATCH(A156,'2024 FFS IP UPL Test'!A:A,0)),0)</f>
        <v>4228676.41</v>
      </c>
      <c r="F156" s="8">
        <f t="shared" si="17"/>
        <v>4124064.3478556629</v>
      </c>
      <c r="G156" s="8">
        <f>IFERROR(INDEX('2024 FFS IP UPL Test'!AE:AE,MATCH(A156,'2024 FFS IP UPL Test'!A:A,0)),0)</f>
        <v>5150110.12</v>
      </c>
      <c r="H156" s="2">
        <f>IFERROR(INDEX('2024 FFS IP UPL Test'!V:V,MATCH(A156,'2024 FFS IP UPL Test'!A:A,0)),0)</f>
        <v>50100355.399999999</v>
      </c>
      <c r="I156" s="43" t="str">
        <f>IFERROR(INDEX('Nominal Fee Test'!I:I,MATCH(A156,'Nominal Fee Test'!J:J,0)),"Not Required")</f>
        <v>Not Required</v>
      </c>
      <c r="J156" s="2">
        <f t="shared" si="18"/>
        <v>4124064.3478556629</v>
      </c>
      <c r="K156" s="2">
        <f>IFERROR(INDEX('2024 FFS OP UPL Test'!AN:AN,MATCH(A156,'2024 FFS OP UPL Test'!A:A,0)),0)</f>
        <v>348379.11</v>
      </c>
      <c r="L156" s="104">
        <f t="shared" si="19"/>
        <v>343237.64555608894</v>
      </c>
      <c r="M156" s="104">
        <f t="shared" si="20"/>
        <v>4467301.99</v>
      </c>
      <c r="N156" s="104">
        <f t="shared" si="15"/>
        <v>2233651</v>
      </c>
      <c r="O156" s="104">
        <f t="shared" si="16"/>
        <v>2233650.9900000002</v>
      </c>
      <c r="P156" s="104">
        <v>890311.15</v>
      </c>
    </row>
    <row r="157" spans="1:16" x14ac:dyDescent="0.2">
      <c r="A157" t="s">
        <v>486</v>
      </c>
      <c r="B157" t="s">
        <v>487</v>
      </c>
      <c r="C157" s="7" t="s">
        <v>488</v>
      </c>
      <c r="D157" s="139" t="str">
        <f>IFERROR(INDEX('2024 FFS IP UPL Test'!L:L,MATCH(A:A,'2024 FFS IP UPL Test'!A:A,0)),INDEX('2024 FFS OP UPL Test'!L:L,MATCH(A:A,'2024 FFS OP UPL Test'!A:A,0)))</f>
        <v>NSGO</v>
      </c>
      <c r="E157" s="2">
        <f>IFERROR(INDEX('2024 FFS IP UPL Test'!AN:AN,MATCH(A157,'2024 FFS IP UPL Test'!A:A,0)),0)</f>
        <v>985161.58</v>
      </c>
      <c r="F157" s="8">
        <f t="shared" si="17"/>
        <v>983555.42683097464</v>
      </c>
      <c r="G157" s="8">
        <f>IFERROR(INDEX('2024 FFS IP UPL Test'!AE:AE,MATCH(A157,'2024 FFS IP UPL Test'!A:A,0)),0)</f>
        <v>1002067.77</v>
      </c>
      <c r="H157" s="2">
        <f>IFERROR(INDEX('2024 FFS IP UPL Test'!V:V,MATCH(A157,'2024 FFS IP UPL Test'!A:A,0)),0)</f>
        <v>5769215.4800000004</v>
      </c>
      <c r="I157" s="43" t="str">
        <f>IFERROR(INDEX('Nominal Fee Test'!I:I,MATCH(A157,'Nominal Fee Test'!J:J,0)),"Not Required")</f>
        <v>Not Required</v>
      </c>
      <c r="J157" s="2">
        <f t="shared" si="18"/>
        <v>983555.42683097464</v>
      </c>
      <c r="K157" s="2">
        <f>IFERROR(INDEX('2024 FFS OP UPL Test'!AN:AN,MATCH(A157,'2024 FFS OP UPL Test'!A:A,0)),0)</f>
        <v>182656.84</v>
      </c>
      <c r="L157" s="104">
        <f t="shared" si="19"/>
        <v>176416.62073019208</v>
      </c>
      <c r="M157" s="104">
        <f t="shared" si="20"/>
        <v>1159972.05</v>
      </c>
      <c r="N157" s="104">
        <f t="shared" si="15"/>
        <v>579986.03</v>
      </c>
      <c r="O157" s="104">
        <f t="shared" si="16"/>
        <v>579986.02</v>
      </c>
      <c r="P157" s="104">
        <v>231168.39</v>
      </c>
    </row>
    <row r="158" spans="1:16" ht="30" x14ac:dyDescent="0.2">
      <c r="A158" t="s">
        <v>489</v>
      </c>
      <c r="B158" t="s">
        <v>490</v>
      </c>
      <c r="C158" s="7" t="s">
        <v>491</v>
      </c>
      <c r="D158" s="139" t="str">
        <f>IFERROR(INDEX('2024 FFS IP UPL Test'!L:L,MATCH(A:A,'2024 FFS IP UPL Test'!A:A,0)),INDEX('2024 FFS OP UPL Test'!L:L,MATCH(A:A,'2024 FFS OP UPL Test'!A:A,0)))</f>
        <v>Private</v>
      </c>
      <c r="E158" s="2">
        <f>IFERROR(INDEX('2024 FFS IP UPL Test'!AN:AN,MATCH(A158,'2024 FFS IP UPL Test'!A:A,0)),0)</f>
        <v>1153993.96</v>
      </c>
      <c r="F158" s="8">
        <f t="shared" si="17"/>
        <v>1125445.6209565522</v>
      </c>
      <c r="G158" s="8">
        <f>IFERROR(INDEX('2024 FFS IP UPL Test'!AE:AE,MATCH(A158,'2024 FFS IP UPL Test'!A:A,0)),0)</f>
        <v>1256826.04</v>
      </c>
      <c r="H158" s="2">
        <f>IFERROR(INDEX('2024 FFS IP UPL Test'!V:V,MATCH(A158,'2024 FFS IP UPL Test'!A:A,0)),0)</f>
        <v>14488100.960000001</v>
      </c>
      <c r="I158" s="43" t="str">
        <f>IFERROR(INDEX('Nominal Fee Test'!I:I,MATCH(A158,'Nominal Fee Test'!J:J,0)),"Not Required")</f>
        <v>Not Required</v>
      </c>
      <c r="J158" s="2">
        <f t="shared" si="18"/>
        <v>1125445.6209565522</v>
      </c>
      <c r="K158" s="2">
        <f>IFERROR(INDEX('2024 FFS OP UPL Test'!AN:AN,MATCH(A158,'2024 FFS OP UPL Test'!A:A,0)),0)</f>
        <v>193246.37</v>
      </c>
      <c r="L158" s="104">
        <f t="shared" si="19"/>
        <v>190394.39262319956</v>
      </c>
      <c r="M158" s="104">
        <f t="shared" si="20"/>
        <v>1315840.01</v>
      </c>
      <c r="N158" s="104">
        <f t="shared" si="15"/>
        <v>657920.01</v>
      </c>
      <c r="O158" s="104">
        <f t="shared" si="16"/>
        <v>657920</v>
      </c>
      <c r="P158" s="104">
        <v>262228.25</v>
      </c>
    </row>
    <row r="159" spans="1:16" ht="30" x14ac:dyDescent="0.2">
      <c r="A159" t="s">
        <v>492</v>
      </c>
      <c r="B159" t="s">
        <v>493</v>
      </c>
      <c r="C159" s="7" t="s">
        <v>494</v>
      </c>
      <c r="D159" s="139" t="str">
        <f>IFERROR(INDEX('2024 FFS IP UPL Test'!L:L,MATCH(A:A,'2024 FFS IP UPL Test'!A:A,0)),INDEX('2024 FFS OP UPL Test'!L:L,MATCH(A:A,'2024 FFS OP UPL Test'!A:A,0)))</f>
        <v>Private</v>
      </c>
      <c r="E159" s="2">
        <f>IFERROR(INDEX('2024 FFS IP UPL Test'!AN:AN,MATCH(A159,'2024 FFS IP UPL Test'!A:A,0)),0)</f>
        <v>2911230.44</v>
      </c>
      <c r="F159" s="8">
        <f t="shared" si="17"/>
        <v>2839210.3111990434</v>
      </c>
      <c r="G159" s="8">
        <f>IFERROR(INDEX('2024 FFS IP UPL Test'!AE:AE,MATCH(A159,'2024 FFS IP UPL Test'!A:A,0)),0)</f>
        <v>2391811.98</v>
      </c>
      <c r="H159" s="2">
        <f>IFERROR(INDEX('2024 FFS IP UPL Test'!V:V,MATCH(A159,'2024 FFS IP UPL Test'!A:A,0)),0)</f>
        <v>29994583.82</v>
      </c>
      <c r="I159" s="43" t="str">
        <f>IFERROR(INDEX('Nominal Fee Test'!I:I,MATCH(A159,'Nominal Fee Test'!J:J,0)),"Not Required")</f>
        <v>Not Required</v>
      </c>
      <c r="J159" s="2">
        <f t="shared" si="18"/>
        <v>2839210.3111990434</v>
      </c>
      <c r="K159" s="2">
        <f>IFERROR(INDEX('2024 FFS OP UPL Test'!AN:AN,MATCH(A159,'2024 FFS OP UPL Test'!A:A,0)),0)</f>
        <v>213657.66</v>
      </c>
      <c r="L159" s="104">
        <f t="shared" si="19"/>
        <v>210504.44779373644</v>
      </c>
      <c r="M159" s="104">
        <f t="shared" si="20"/>
        <v>3049714.76</v>
      </c>
      <c r="N159" s="104">
        <f t="shared" si="15"/>
        <v>1524857.38</v>
      </c>
      <c r="O159" s="104">
        <f t="shared" si="16"/>
        <v>1524857.38</v>
      </c>
      <c r="P159" s="104">
        <v>607796.28</v>
      </c>
    </row>
    <row r="160" spans="1:16" x14ac:dyDescent="0.2">
      <c r="A160" t="s">
        <v>495</v>
      </c>
      <c r="B160" t="s">
        <v>496</v>
      </c>
      <c r="C160" s="7" t="s">
        <v>497</v>
      </c>
      <c r="D160" s="139" t="str">
        <f>IFERROR(INDEX('2024 FFS IP UPL Test'!L:L,MATCH(A:A,'2024 FFS IP UPL Test'!A:A,0)),INDEX('2024 FFS OP UPL Test'!L:L,MATCH(A:A,'2024 FFS OP UPL Test'!A:A,0)))</f>
        <v>Private</v>
      </c>
      <c r="E160" s="2">
        <f>IFERROR(INDEX('2024 FFS IP UPL Test'!AN:AN,MATCH(A160,'2024 FFS IP UPL Test'!A:A,0)),0)</f>
        <v>3129410.14</v>
      </c>
      <c r="F160" s="8">
        <f t="shared" si="17"/>
        <v>3051992.5236350726</v>
      </c>
      <c r="G160" s="8">
        <f>IFERROR(INDEX('2024 FFS IP UPL Test'!AE:AE,MATCH(A160,'2024 FFS IP UPL Test'!A:A,0)),0)</f>
        <v>2207318.59</v>
      </c>
      <c r="H160" s="2">
        <f>IFERROR(INDEX('2024 FFS IP UPL Test'!V:V,MATCH(A160,'2024 FFS IP UPL Test'!A:A,0)),0)</f>
        <v>28508166.280000001</v>
      </c>
      <c r="I160" s="43" t="str">
        <f>IFERROR(INDEX('Nominal Fee Test'!I:I,MATCH(A160,'Nominal Fee Test'!J:J,0)),"Not Required")</f>
        <v>Not Required</v>
      </c>
      <c r="J160" s="2">
        <f t="shared" si="18"/>
        <v>3051992.5236350726</v>
      </c>
      <c r="K160" s="2">
        <f>IFERROR(INDEX('2024 FFS OP UPL Test'!AN:AN,MATCH(A160,'2024 FFS OP UPL Test'!A:A,0)),0)</f>
        <v>123800.43</v>
      </c>
      <c r="L160" s="104">
        <f t="shared" si="19"/>
        <v>121973.35285698215</v>
      </c>
      <c r="M160" s="104">
        <f t="shared" si="20"/>
        <v>3173965.88</v>
      </c>
      <c r="N160" s="104">
        <f t="shared" si="15"/>
        <v>1586982.94</v>
      </c>
      <c r="O160" s="104">
        <f t="shared" si="16"/>
        <v>1586982.94</v>
      </c>
      <c r="P160" s="104">
        <v>632572.25</v>
      </c>
    </row>
    <row r="161" spans="1:16" ht="30" x14ac:dyDescent="0.2">
      <c r="A161" t="s">
        <v>498</v>
      </c>
      <c r="B161" t="s">
        <v>499</v>
      </c>
      <c r="C161" s="7" t="s">
        <v>500</v>
      </c>
      <c r="D161" s="139" t="str">
        <f>IFERROR(INDEX('2024 FFS IP UPL Test'!L:L,MATCH(A:A,'2024 FFS IP UPL Test'!A:A,0)),INDEX('2024 FFS OP UPL Test'!L:L,MATCH(A:A,'2024 FFS OP UPL Test'!A:A,0)))</f>
        <v>Private</v>
      </c>
      <c r="E161" s="2">
        <f>IFERROR(INDEX('2024 FFS IP UPL Test'!AN:AN,MATCH(A161,'2024 FFS IP UPL Test'!A:A,0)),0)</f>
        <v>438080.32</v>
      </c>
      <c r="F161" s="8">
        <f t="shared" si="17"/>
        <v>427242.77150570625</v>
      </c>
      <c r="G161" s="8">
        <f>IFERROR(INDEX('2024 FFS IP UPL Test'!AE:AE,MATCH(A161,'2024 FFS IP UPL Test'!A:A,0)),0)</f>
        <v>658601.78</v>
      </c>
      <c r="H161" s="2">
        <f>IFERROR(INDEX('2024 FFS IP UPL Test'!V:V,MATCH(A161,'2024 FFS IP UPL Test'!A:A,0)),0)</f>
        <v>7532157.2999999998</v>
      </c>
      <c r="I161" s="43" t="str">
        <f>IFERROR(INDEX('Nominal Fee Test'!I:I,MATCH(A161,'Nominal Fee Test'!J:J,0)),"Not Required")</f>
        <v>Not Required</v>
      </c>
      <c r="J161" s="2">
        <f t="shared" si="18"/>
        <v>427242.77150570625</v>
      </c>
      <c r="K161" s="2">
        <f>IFERROR(INDEX('2024 FFS OP UPL Test'!AN:AN,MATCH(A161,'2024 FFS OP UPL Test'!A:A,0)),0)</f>
        <v>49980.7</v>
      </c>
      <c r="L161" s="104">
        <f t="shared" si="19"/>
        <v>49243.072557494088</v>
      </c>
      <c r="M161" s="104">
        <f t="shared" si="20"/>
        <v>476485.84</v>
      </c>
      <c r="N161" s="104">
        <f t="shared" si="15"/>
        <v>238242.92</v>
      </c>
      <c r="O161" s="104">
        <f t="shared" si="16"/>
        <v>238242.92</v>
      </c>
      <c r="P161" s="104">
        <v>94959.55</v>
      </c>
    </row>
    <row r="162" spans="1:16" ht="30" x14ac:dyDescent="0.2">
      <c r="A162" t="s">
        <v>501</v>
      </c>
      <c r="B162" t="s">
        <v>502</v>
      </c>
      <c r="C162" s="7" t="s">
        <v>503</v>
      </c>
      <c r="D162" s="139" t="str">
        <f>IFERROR(INDEX('2024 FFS IP UPL Test'!L:L,MATCH(A:A,'2024 FFS IP UPL Test'!A:A,0)),INDEX('2024 FFS OP UPL Test'!L:L,MATCH(A:A,'2024 FFS OP UPL Test'!A:A,0)))</f>
        <v>Private</v>
      </c>
      <c r="E162" s="2">
        <f>IFERROR(INDEX('2024 FFS IP UPL Test'!AN:AN,MATCH(A162,'2024 FFS IP UPL Test'!A:A,0)),0)</f>
        <v>1091949.0900000001</v>
      </c>
      <c r="F162" s="8">
        <f t="shared" si="17"/>
        <v>1064935.661923215</v>
      </c>
      <c r="G162" s="8">
        <f>IFERROR(INDEX('2024 FFS IP UPL Test'!AE:AE,MATCH(A162,'2024 FFS IP UPL Test'!A:A,0)),0)</f>
        <v>483519.84</v>
      </c>
      <c r="H162" s="2">
        <f>IFERROR(INDEX('2024 FFS IP UPL Test'!V:V,MATCH(A162,'2024 FFS IP UPL Test'!A:A,0)),0)</f>
        <v>8911023.3300000001</v>
      </c>
      <c r="I162" s="43" t="str">
        <f>IFERROR(INDEX('Nominal Fee Test'!I:I,MATCH(A162,'Nominal Fee Test'!J:J,0)),"Not Required")</f>
        <v>Not Required</v>
      </c>
      <c r="J162" s="2">
        <f t="shared" si="18"/>
        <v>1064935.661923215</v>
      </c>
      <c r="K162" s="2">
        <f>IFERROR(INDEX('2024 FFS OP UPL Test'!AN:AN,MATCH(A162,'2024 FFS OP UPL Test'!A:A,0)),0)</f>
        <v>103108.74</v>
      </c>
      <c r="L162" s="104">
        <f t="shared" si="19"/>
        <v>101587.03589849269</v>
      </c>
      <c r="M162" s="104">
        <f t="shared" si="20"/>
        <v>1166522.7</v>
      </c>
      <c r="N162" s="104">
        <f t="shared" si="15"/>
        <v>583261.35</v>
      </c>
      <c r="O162" s="104">
        <f t="shared" si="16"/>
        <v>583261.35</v>
      </c>
      <c r="P162" s="104">
        <v>232480.57</v>
      </c>
    </row>
    <row r="163" spans="1:16" ht="30" x14ac:dyDescent="0.2">
      <c r="A163" t="s">
        <v>504</v>
      </c>
      <c r="B163" t="s">
        <v>505</v>
      </c>
      <c r="C163" s="7" t="s">
        <v>506</v>
      </c>
      <c r="D163" s="139" t="str">
        <f>IFERROR(INDEX('2024 FFS IP UPL Test'!L:L,MATCH(A:A,'2024 FFS IP UPL Test'!A:A,0)),INDEX('2024 FFS OP UPL Test'!L:L,MATCH(A:A,'2024 FFS OP UPL Test'!A:A,0)))</f>
        <v>Private</v>
      </c>
      <c r="E163" s="2">
        <f>IFERROR(INDEX('2024 FFS IP UPL Test'!AN:AN,MATCH(A163,'2024 FFS IP UPL Test'!A:A,0)),0)</f>
        <v>4959671.49</v>
      </c>
      <c r="F163" s="8">
        <f t="shared" si="17"/>
        <v>4836975.5417121584</v>
      </c>
      <c r="G163" s="8">
        <f>IFERROR(INDEX('2024 FFS IP UPL Test'!AE:AE,MATCH(A163,'2024 FFS IP UPL Test'!A:A,0)),0)</f>
        <v>805564.52</v>
      </c>
      <c r="H163" s="2">
        <f>IFERROR(INDEX('2024 FFS IP UPL Test'!V:V,MATCH(A163,'2024 FFS IP UPL Test'!A:A,0)),0)</f>
        <v>23097900.66</v>
      </c>
      <c r="I163" s="43" t="str">
        <f>IFERROR(INDEX('Nominal Fee Test'!I:I,MATCH(A163,'Nominal Fee Test'!J:J,0)),"Not Required")</f>
        <v>Not Required</v>
      </c>
      <c r="J163" s="2">
        <f t="shared" si="18"/>
        <v>4836975.5417121584</v>
      </c>
      <c r="K163" s="2">
        <f>IFERROR(INDEX('2024 FFS OP UPL Test'!AN:AN,MATCH(A163,'2024 FFS OP UPL Test'!A:A,0)),0)</f>
        <v>0</v>
      </c>
      <c r="L163" s="104">
        <f t="shared" si="19"/>
        <v>0</v>
      </c>
      <c r="M163" s="104">
        <f t="shared" si="20"/>
        <v>4836975.54</v>
      </c>
      <c r="N163" s="104">
        <f t="shared" si="15"/>
        <v>2418487.77</v>
      </c>
      <c r="O163" s="104">
        <f t="shared" si="16"/>
        <v>2418487.77</v>
      </c>
      <c r="P163" s="104">
        <v>964035.8</v>
      </c>
    </row>
    <row r="164" spans="1:16" ht="45" x14ac:dyDescent="0.2">
      <c r="A164" t="s">
        <v>507</v>
      </c>
      <c r="B164" t="s">
        <v>508</v>
      </c>
      <c r="C164" s="7" t="s">
        <v>509</v>
      </c>
      <c r="D164" s="139" t="str">
        <f>IFERROR(INDEX('2024 FFS IP UPL Test'!L:L,MATCH(A:A,'2024 FFS IP UPL Test'!A:A,0)),INDEX('2024 FFS OP UPL Test'!L:L,MATCH(A:A,'2024 FFS OP UPL Test'!A:A,0)))</f>
        <v>NSGO</v>
      </c>
      <c r="E164" s="2">
        <f>IFERROR(INDEX('2024 FFS IP UPL Test'!AN:AN,MATCH(A164,'2024 FFS IP UPL Test'!A:A,0)),0)</f>
        <v>123366.39999999999</v>
      </c>
      <c r="F164" s="8">
        <f t="shared" si="17"/>
        <v>123165.27021750153</v>
      </c>
      <c r="G164" s="8">
        <f>IFERROR(INDEX('2024 FFS IP UPL Test'!AE:AE,MATCH(A164,'2024 FFS IP UPL Test'!A:A,0)),0)</f>
        <v>85390.399999999994</v>
      </c>
      <c r="H164" s="2">
        <f>IFERROR(INDEX('2024 FFS IP UPL Test'!V:V,MATCH(A164,'2024 FFS IP UPL Test'!A:A,0)),0)</f>
        <v>528352.43000000005</v>
      </c>
      <c r="I164" s="43" t="str">
        <f>IFERROR(INDEX('Nominal Fee Test'!I:I,MATCH(A164,'Nominal Fee Test'!J:J,0)),"Not Required")</f>
        <v>Not Required</v>
      </c>
      <c r="J164" s="2">
        <f t="shared" si="18"/>
        <v>123165.27021750153</v>
      </c>
      <c r="K164" s="2">
        <f>IFERROR(INDEX('2024 FFS OP UPL Test'!AN:AN,MATCH(A164,'2024 FFS OP UPL Test'!A:A,0)),0)</f>
        <v>100113.46</v>
      </c>
      <c r="L164" s="104">
        <f t="shared" si="19"/>
        <v>96693.221577726057</v>
      </c>
      <c r="M164" s="104">
        <f t="shared" si="20"/>
        <v>219858.49</v>
      </c>
      <c r="N164" s="104">
        <f t="shared" si="15"/>
        <v>109929.25</v>
      </c>
      <c r="O164" s="104">
        <f t="shared" si="16"/>
        <v>109929.23999999999</v>
      </c>
      <c r="P164" s="104">
        <v>43843.85</v>
      </c>
    </row>
    <row r="165" spans="1:16" ht="30" x14ac:dyDescent="0.2">
      <c r="A165" t="s">
        <v>510</v>
      </c>
      <c r="B165" t="s">
        <v>511</v>
      </c>
      <c r="C165" s="7" t="s">
        <v>512</v>
      </c>
      <c r="D165" s="139" t="str">
        <f>IFERROR(INDEX('2024 FFS IP UPL Test'!L:L,MATCH(A:A,'2024 FFS IP UPL Test'!A:A,0)),INDEX('2024 FFS OP UPL Test'!L:L,MATCH(A:A,'2024 FFS OP UPL Test'!A:A,0)))</f>
        <v>Private</v>
      </c>
      <c r="E165" s="2">
        <f>IFERROR(INDEX('2024 FFS IP UPL Test'!AN:AN,MATCH(A165,'2024 FFS IP UPL Test'!A:A,0)),0)</f>
        <v>171825.45</v>
      </c>
      <c r="F165" s="8">
        <f t="shared" si="17"/>
        <v>167574.70747194294</v>
      </c>
      <c r="G165" s="8">
        <f>IFERROR(INDEX('2024 FFS IP UPL Test'!AE:AE,MATCH(A165,'2024 FFS IP UPL Test'!A:A,0)),0)</f>
        <v>115057.45</v>
      </c>
      <c r="H165" s="2">
        <f>IFERROR(INDEX('2024 FFS IP UPL Test'!V:V,MATCH(A165,'2024 FFS IP UPL Test'!A:A,0)),0)</f>
        <v>951203.24</v>
      </c>
      <c r="I165" s="43" t="str">
        <f>IFERROR(INDEX('Nominal Fee Test'!I:I,MATCH(A165,'Nominal Fee Test'!J:J,0)),"Not Required")</f>
        <v>Not Required</v>
      </c>
      <c r="J165" s="2">
        <f t="shared" si="18"/>
        <v>167574.70747194294</v>
      </c>
      <c r="K165" s="2">
        <f>IFERROR(INDEX('2024 FFS OP UPL Test'!AN:AN,MATCH(A165,'2024 FFS OP UPL Test'!A:A,0)),0)</f>
        <v>68501</v>
      </c>
      <c r="L165" s="104">
        <f t="shared" si="19"/>
        <v>67490.045422751238</v>
      </c>
      <c r="M165" s="104">
        <f t="shared" si="20"/>
        <v>235064.75</v>
      </c>
      <c r="N165" s="104">
        <f t="shared" si="15"/>
        <v>117532.38</v>
      </c>
      <c r="O165" s="104">
        <f t="shared" si="16"/>
        <v>117532.37</v>
      </c>
      <c r="P165" s="104">
        <v>46840.52</v>
      </c>
    </row>
    <row r="166" spans="1:16" ht="45" x14ac:dyDescent="0.2">
      <c r="A166" t="s">
        <v>513</v>
      </c>
      <c r="B166" t="s">
        <v>514</v>
      </c>
      <c r="C166" s="7" t="s">
        <v>515</v>
      </c>
      <c r="D166" s="139" t="str">
        <f>IFERROR(INDEX('2024 FFS IP UPL Test'!L:L,MATCH(A:A,'2024 FFS IP UPL Test'!A:A,0)),INDEX('2024 FFS OP UPL Test'!L:L,MATCH(A:A,'2024 FFS OP UPL Test'!A:A,0)))</f>
        <v>Private</v>
      </c>
      <c r="E166" s="2">
        <f>IFERROR(INDEX('2024 FFS IP UPL Test'!AN:AN,MATCH(A166,'2024 FFS IP UPL Test'!A:A,0)),0)</f>
        <v>17766.57</v>
      </c>
      <c r="F166" s="8">
        <f t="shared" si="17"/>
        <v>17327.047713419619</v>
      </c>
      <c r="G166" s="8">
        <f>IFERROR(INDEX('2024 FFS IP UPL Test'!AE:AE,MATCH(A166,'2024 FFS IP UPL Test'!A:A,0)),0)</f>
        <v>564701.02</v>
      </c>
      <c r="H166" s="2">
        <f>IFERROR(INDEX('2024 FFS IP UPL Test'!V:V,MATCH(A166,'2024 FFS IP UPL Test'!A:A,0)),0)</f>
        <v>2333604.14</v>
      </c>
      <c r="I166" s="43" t="str">
        <f>IFERROR(INDEX('Nominal Fee Test'!I:I,MATCH(A166,'Nominal Fee Test'!J:J,0)),"Not Required")</f>
        <v>Not Required</v>
      </c>
      <c r="J166" s="2">
        <f t="shared" si="18"/>
        <v>17327.047713419619</v>
      </c>
      <c r="K166" s="2">
        <f>IFERROR(INDEX('2024 FFS OP UPL Test'!AN:AN,MATCH(A166,'2024 FFS OP UPL Test'!A:A,0)),0)</f>
        <v>-52689.84</v>
      </c>
      <c r="L166" s="104">
        <f t="shared" si="19"/>
        <v>0</v>
      </c>
      <c r="M166" s="104">
        <f t="shared" si="20"/>
        <v>17327.05</v>
      </c>
      <c r="N166" s="104">
        <f t="shared" si="15"/>
        <v>8663.5300000000007</v>
      </c>
      <c r="O166" s="104">
        <f t="shared" si="16"/>
        <v>8663.5199999999986</v>
      </c>
      <c r="P166" s="104">
        <v>3453.38</v>
      </c>
    </row>
    <row r="167" spans="1:16" ht="45" x14ac:dyDescent="0.2">
      <c r="A167" s="142" t="s">
        <v>516</v>
      </c>
      <c r="B167" t="s">
        <v>517</v>
      </c>
      <c r="C167" s="7" t="s">
        <v>518</v>
      </c>
      <c r="D167" s="139" t="s">
        <v>12</v>
      </c>
      <c r="E167" s="2">
        <f>IFERROR(INDEX('2024 FFS IP UPL Test'!AN:AN,MATCH(A167,'2024 FFS IP UPL Test'!A:A,0)),0)</f>
        <v>55357.04</v>
      </c>
      <c r="F167" s="8">
        <f t="shared" si="17"/>
        <v>53987.577419483809</v>
      </c>
      <c r="G167" s="8">
        <f>IFERROR(INDEX('2024 FFS IP UPL Test'!AE:AE,MATCH(A167,'2024 FFS IP UPL Test'!A:A,0)),0)</f>
        <v>135592.72</v>
      </c>
      <c r="H167" s="2">
        <f>IFERROR(INDEX('2024 FFS IP UPL Test'!V:V,MATCH(A167,'2024 FFS IP UPL Test'!A:A,0)),0)</f>
        <v>633122.54</v>
      </c>
      <c r="I167" s="43" t="str">
        <f>IFERROR(INDEX('Nominal Fee Test'!I:I,MATCH(A167,'Nominal Fee Test'!J:J,0)),"Not Required")</f>
        <v>Not Required</v>
      </c>
      <c r="J167" s="2">
        <f t="shared" si="18"/>
        <v>53987.577419483809</v>
      </c>
      <c r="K167" s="2">
        <f>IFERROR(INDEX('2024 FFS OP UPL Test'!AN:AN,MATCH(A167,'2024 FFS OP UPL Test'!A:A,0)),0)</f>
        <v>16372.95</v>
      </c>
      <c r="L167" s="104">
        <f t="shared" si="19"/>
        <v>16131.313983802207</v>
      </c>
      <c r="M167" s="104">
        <f t="shared" si="20"/>
        <v>70118.89</v>
      </c>
      <c r="N167" s="104">
        <f t="shared" si="15"/>
        <v>35059.449999999997</v>
      </c>
      <c r="O167" s="104">
        <f t="shared" si="16"/>
        <v>35059.440000000002</v>
      </c>
      <c r="P167" s="104">
        <v>13972.89</v>
      </c>
    </row>
    <row r="168" spans="1:16" ht="45" x14ac:dyDescent="0.2">
      <c r="A168" t="s">
        <v>519</v>
      </c>
      <c r="B168" t="s">
        <v>520</v>
      </c>
      <c r="C168" s="7" t="s">
        <v>521</v>
      </c>
      <c r="D168" s="139" t="str">
        <f>IFERROR(INDEX('2024 FFS IP UPL Test'!L:L,MATCH(A:A,'2024 FFS IP UPL Test'!A:A,0)),INDEX('2024 FFS OP UPL Test'!L:L,MATCH(A:A,'2024 FFS OP UPL Test'!A:A,0)))</f>
        <v>Private</v>
      </c>
      <c r="E168" s="2">
        <f>IFERROR(INDEX('2024 FFS IP UPL Test'!AN:AN,MATCH(A168,'2024 FFS IP UPL Test'!A:A,0)),0)</f>
        <v>6616714.8300000001</v>
      </c>
      <c r="F168" s="8">
        <f t="shared" si="17"/>
        <v>6453025.7424759641</v>
      </c>
      <c r="G168" s="8">
        <f>IFERROR(INDEX('2024 FFS IP UPL Test'!AE:AE,MATCH(A168,'2024 FFS IP UPL Test'!A:A,0)),0)</f>
        <v>6173874.6399999997</v>
      </c>
      <c r="H168" s="2">
        <f>IFERROR(INDEX('2024 FFS IP UPL Test'!V:V,MATCH(A168,'2024 FFS IP UPL Test'!A:A,0)),0)</f>
        <v>53472364.009999998</v>
      </c>
      <c r="I168" s="43" t="str">
        <f>IFERROR(INDEX('Nominal Fee Test'!I:I,MATCH(A168,'Nominal Fee Test'!J:J,0)),"Not Required")</f>
        <v>Not Required</v>
      </c>
      <c r="J168" s="2">
        <f t="shared" si="18"/>
        <v>6453025.7424759641</v>
      </c>
      <c r="K168" s="2">
        <f>IFERROR(INDEX('2024 FFS OP UPL Test'!AN:AN,MATCH(A168,'2024 FFS OP UPL Test'!A:A,0)),0)</f>
        <v>1122642.1000000001</v>
      </c>
      <c r="L168" s="104">
        <f t="shared" si="19"/>
        <v>1106073.8722426365</v>
      </c>
      <c r="M168" s="104">
        <f t="shared" si="20"/>
        <v>7559099.6100000003</v>
      </c>
      <c r="N168" s="104">
        <f t="shared" si="15"/>
        <v>3779549.81</v>
      </c>
      <c r="O168" s="104">
        <f t="shared" si="16"/>
        <v>3779549.8000000003</v>
      </c>
      <c r="P168" s="104">
        <v>1506419.66</v>
      </c>
    </row>
    <row r="169" spans="1:16" ht="45" x14ac:dyDescent="0.2">
      <c r="A169" t="s">
        <v>522</v>
      </c>
      <c r="B169" t="s">
        <v>523</v>
      </c>
      <c r="C169" s="7" t="s">
        <v>524</v>
      </c>
      <c r="D169" s="139" t="str">
        <f>IFERROR(INDEX('2024 FFS IP UPL Test'!L:L,MATCH(A:A,'2024 FFS IP UPL Test'!A:A,0)),INDEX('2024 FFS OP UPL Test'!L:L,MATCH(A:A,'2024 FFS OP UPL Test'!A:A,0)))</f>
        <v>Private</v>
      </c>
      <c r="E169" s="2">
        <f>IFERROR(INDEX('2024 FFS IP UPL Test'!AN:AN,MATCH(A169,'2024 FFS IP UPL Test'!A:A,0)),0)</f>
        <v>49128.56</v>
      </c>
      <c r="F169" s="8">
        <f t="shared" si="17"/>
        <v>47913.182072375173</v>
      </c>
      <c r="G169" s="8">
        <f>IFERROR(INDEX('2024 FFS IP UPL Test'!AE:AE,MATCH(A169,'2024 FFS IP UPL Test'!A:A,0)),0)</f>
        <v>186669.13</v>
      </c>
      <c r="H169" s="2">
        <f>IFERROR(INDEX('2024 FFS IP UPL Test'!V:V,MATCH(A169,'2024 FFS IP UPL Test'!A:A,0)),0)</f>
        <v>906914.19</v>
      </c>
      <c r="I169" s="43" t="str">
        <f>IFERROR(INDEX('Nominal Fee Test'!I:I,MATCH(A169,'Nominal Fee Test'!J:J,0)),"Not Required")</f>
        <v>Not Required</v>
      </c>
      <c r="J169" s="2">
        <f t="shared" si="18"/>
        <v>47913.182072375173</v>
      </c>
      <c r="K169" s="2">
        <f>IFERROR(INDEX('2024 FFS OP UPL Test'!AN:AN,MATCH(A169,'2024 FFS OP UPL Test'!A:A,0)),0)</f>
        <v>33907.11</v>
      </c>
      <c r="L169" s="104">
        <f t="shared" si="19"/>
        <v>33406.700545309162</v>
      </c>
      <c r="M169" s="104">
        <f t="shared" si="20"/>
        <v>81319.88</v>
      </c>
      <c r="N169" s="104">
        <f t="shared" si="15"/>
        <v>40659.94</v>
      </c>
      <c r="O169" s="104">
        <f t="shared" si="16"/>
        <v>40659.94</v>
      </c>
      <c r="P169" s="104">
        <v>16202.96</v>
      </c>
    </row>
    <row r="170" spans="1:16" ht="60" x14ac:dyDescent="0.2">
      <c r="A170" t="s">
        <v>525</v>
      </c>
      <c r="B170" t="s">
        <v>526</v>
      </c>
      <c r="C170" s="7" t="s">
        <v>527</v>
      </c>
      <c r="D170" s="139" t="str">
        <f>IFERROR(INDEX('2024 FFS IP UPL Test'!L:L,MATCH(A:A,'2024 FFS IP UPL Test'!A:A,0)),INDEX('2024 FFS OP UPL Test'!L:L,MATCH(A:A,'2024 FFS OP UPL Test'!A:A,0)))</f>
        <v>Private</v>
      </c>
      <c r="E170" s="2">
        <f>IFERROR(INDEX('2024 FFS IP UPL Test'!AN:AN,MATCH(A170,'2024 FFS IP UPL Test'!A:A,0)),0)</f>
        <v>-209385.83</v>
      </c>
      <c r="F170" s="8">
        <f t="shared" si="17"/>
        <v>0</v>
      </c>
      <c r="G170" s="8">
        <f>IFERROR(INDEX('2024 FFS IP UPL Test'!AE:AE,MATCH(A170,'2024 FFS IP UPL Test'!A:A,0)),0)</f>
        <v>1083532.19</v>
      </c>
      <c r="H170" s="2">
        <f>IFERROR(INDEX('2024 FFS IP UPL Test'!V:V,MATCH(A170,'2024 FFS IP UPL Test'!A:A,0)),0)</f>
        <v>4423817.6500000004</v>
      </c>
      <c r="I170" s="43" t="str">
        <f>IFERROR(INDEX('Nominal Fee Test'!I:I,MATCH(A170,'Nominal Fee Test'!J:J,0)),"Not Required")</f>
        <v>Not Required</v>
      </c>
      <c r="J170" s="2">
        <f t="shared" si="18"/>
        <v>0</v>
      </c>
      <c r="K170" s="2">
        <f>IFERROR(INDEX('2024 FFS OP UPL Test'!AN:AN,MATCH(A170,'2024 FFS OP UPL Test'!A:A,0)),0)</f>
        <v>64751.41</v>
      </c>
      <c r="L170" s="104">
        <f t="shared" si="19"/>
        <v>63795.792792618922</v>
      </c>
      <c r="M170" s="104">
        <f t="shared" si="20"/>
        <v>63795.79</v>
      </c>
      <c r="N170" s="104">
        <f t="shared" si="15"/>
        <v>31897.9</v>
      </c>
      <c r="O170" s="104">
        <f t="shared" si="16"/>
        <v>31897.89</v>
      </c>
      <c r="P170" s="104">
        <v>12706.18</v>
      </c>
    </row>
    <row r="171" spans="1:16" ht="30" x14ac:dyDescent="0.2">
      <c r="A171" t="s">
        <v>528</v>
      </c>
      <c r="B171" t="s">
        <v>529</v>
      </c>
      <c r="C171" s="7" t="s">
        <v>530</v>
      </c>
      <c r="D171" s="139" t="str">
        <f>IFERROR(INDEX('2024 FFS IP UPL Test'!L:L,MATCH(A:A,'2024 FFS IP UPL Test'!A:A,0)),INDEX('2024 FFS OP UPL Test'!L:L,MATCH(A:A,'2024 FFS OP UPL Test'!A:A,0)))</f>
        <v>Private</v>
      </c>
      <c r="E171" s="2">
        <f>IFERROR(INDEX('2024 FFS IP UPL Test'!AN:AN,MATCH(A171,'2024 FFS IP UPL Test'!A:A,0)),0)</f>
        <v>-18927.78</v>
      </c>
      <c r="F171" s="8">
        <f t="shared" si="17"/>
        <v>0</v>
      </c>
      <c r="G171" s="8">
        <f>IFERROR(INDEX('2024 FFS IP UPL Test'!AE:AE,MATCH(A171,'2024 FFS IP UPL Test'!A:A,0)),0)</f>
        <v>228174.66</v>
      </c>
      <c r="H171" s="2">
        <f>IFERROR(INDEX('2024 FFS IP UPL Test'!V:V,MATCH(A171,'2024 FFS IP UPL Test'!A:A,0)),0)</f>
        <v>773842</v>
      </c>
      <c r="I171" s="43" t="str">
        <f>IFERROR(INDEX('Nominal Fee Test'!I:I,MATCH(A171,'Nominal Fee Test'!J:J,0)),"Not Required")</f>
        <v>Not Required</v>
      </c>
      <c r="J171" s="2">
        <f t="shared" si="18"/>
        <v>0</v>
      </c>
      <c r="K171" s="2">
        <f>IFERROR(INDEX('2024 FFS OP UPL Test'!AN:AN,MATCH(A171,'2024 FFS OP UPL Test'!A:A,0)),0)</f>
        <v>-177427.37</v>
      </c>
      <c r="L171" s="104">
        <f t="shared" si="19"/>
        <v>0</v>
      </c>
      <c r="M171" s="104">
        <f t="shared" si="20"/>
        <v>0</v>
      </c>
      <c r="N171" s="104">
        <f t="shared" si="15"/>
        <v>0</v>
      </c>
      <c r="O171" s="104">
        <f t="shared" si="16"/>
        <v>0</v>
      </c>
      <c r="P171" s="104">
        <v>0</v>
      </c>
    </row>
    <row r="172" spans="1:16" ht="45" x14ac:dyDescent="0.2">
      <c r="A172" t="s">
        <v>531</v>
      </c>
      <c r="B172" t="s">
        <v>532</v>
      </c>
      <c r="C172" s="7" t="s">
        <v>533</v>
      </c>
      <c r="D172" s="139" t="str">
        <f>IFERROR(INDEX('2024 FFS IP UPL Test'!L:L,MATCH(A:A,'2024 FFS IP UPL Test'!A:A,0)),INDEX('2024 FFS OP UPL Test'!L:L,MATCH(A:A,'2024 FFS OP UPL Test'!A:A,0)))</f>
        <v>Private</v>
      </c>
      <c r="E172" s="2">
        <f>IFERROR(INDEX('2024 FFS IP UPL Test'!AN:AN,MATCH(A172,'2024 FFS IP UPL Test'!A:A,0)),0)</f>
        <v>3206501.33</v>
      </c>
      <c r="F172" s="8">
        <f t="shared" si="17"/>
        <v>3127176.5758980755</v>
      </c>
      <c r="G172" s="8">
        <f>IFERROR(INDEX('2024 FFS IP UPL Test'!AE:AE,MATCH(A172,'2024 FFS IP UPL Test'!A:A,0)),0)</f>
        <v>3702904.56</v>
      </c>
      <c r="H172" s="2">
        <f>IFERROR(INDEX('2024 FFS IP UPL Test'!V:V,MATCH(A172,'2024 FFS IP UPL Test'!A:A,0)),0)</f>
        <v>47454710.82</v>
      </c>
      <c r="I172" s="43" t="str">
        <f>IFERROR(INDEX('Nominal Fee Test'!I:I,MATCH(A172,'Nominal Fee Test'!J:J,0)),"Not Required")</f>
        <v>Not Required</v>
      </c>
      <c r="J172" s="2">
        <f t="shared" si="18"/>
        <v>3127176.5758980755</v>
      </c>
      <c r="K172" s="2">
        <f>IFERROR(INDEX('2024 FFS OP UPL Test'!AN:AN,MATCH(A172,'2024 FFS OP UPL Test'!A:A,0)),0)</f>
        <v>586199.59</v>
      </c>
      <c r="L172" s="104">
        <f t="shared" si="19"/>
        <v>577548.31251949829</v>
      </c>
      <c r="M172" s="104">
        <f t="shared" si="20"/>
        <v>3704724.89</v>
      </c>
      <c r="N172" s="104">
        <f t="shared" si="15"/>
        <v>1852362.45</v>
      </c>
      <c r="O172" s="104">
        <f t="shared" si="16"/>
        <v>1852362.4400000002</v>
      </c>
      <c r="P172" s="104">
        <v>738293.48</v>
      </c>
    </row>
    <row r="173" spans="1:16" ht="30" x14ac:dyDescent="0.2">
      <c r="A173" t="s">
        <v>534</v>
      </c>
      <c r="B173" t="s">
        <v>535</v>
      </c>
      <c r="C173" s="7" t="s">
        <v>536</v>
      </c>
      <c r="D173" s="139" t="str">
        <f>IFERROR(INDEX('2024 FFS IP UPL Test'!L:L,MATCH(A:A,'2024 FFS IP UPL Test'!A:A,0)),INDEX('2024 FFS OP UPL Test'!L:L,MATCH(A:A,'2024 FFS OP UPL Test'!A:A,0)))</f>
        <v>Private</v>
      </c>
      <c r="E173" s="2">
        <f>IFERROR(INDEX('2024 FFS IP UPL Test'!AN:AN,MATCH(A173,'2024 FFS IP UPL Test'!A:A,0)),0)</f>
        <v>7027.05</v>
      </c>
      <c r="F173" s="8">
        <f t="shared" si="17"/>
        <v>6853.2097436131644</v>
      </c>
      <c r="G173" s="8">
        <f>IFERROR(INDEX('2024 FFS IP UPL Test'!AE:AE,MATCH(A173,'2024 FFS IP UPL Test'!A:A,0)),0)</f>
        <v>40711.440000000002</v>
      </c>
      <c r="H173" s="2">
        <f>IFERROR(INDEX('2024 FFS IP UPL Test'!V:V,MATCH(A173,'2024 FFS IP UPL Test'!A:A,0)),0)</f>
        <v>124060.5</v>
      </c>
      <c r="I173" s="43" t="str">
        <f>IFERROR(INDEX('Nominal Fee Test'!I:I,MATCH(A173,'Nominal Fee Test'!J:J,0)),"Not Required")</f>
        <v>Not Required</v>
      </c>
      <c r="J173" s="2">
        <f t="shared" si="18"/>
        <v>6853.2097436131644</v>
      </c>
      <c r="K173" s="2">
        <f>IFERROR(INDEX('2024 FFS OP UPL Test'!AN:AN,MATCH(A173,'2024 FFS OP UPL Test'!A:A,0)),0)</f>
        <v>-19743.41</v>
      </c>
      <c r="L173" s="104">
        <f t="shared" si="19"/>
        <v>0</v>
      </c>
      <c r="M173" s="104">
        <f t="shared" si="20"/>
        <v>6853.21</v>
      </c>
      <c r="N173" s="104">
        <f t="shared" si="15"/>
        <v>3426.61</v>
      </c>
      <c r="O173" s="104">
        <f t="shared" si="16"/>
        <v>3426.6</v>
      </c>
      <c r="P173" s="104">
        <v>1365.88</v>
      </c>
    </row>
    <row r="174" spans="1:16" ht="30" x14ac:dyDescent="0.2">
      <c r="A174" t="s">
        <v>537</v>
      </c>
      <c r="B174" t="s">
        <v>538</v>
      </c>
      <c r="C174" s="7" t="s">
        <v>539</v>
      </c>
      <c r="D174" s="139" t="str">
        <f>IFERROR(INDEX('2024 FFS IP UPL Test'!L:L,MATCH(A:A,'2024 FFS IP UPL Test'!A:A,0)),INDEX('2024 FFS OP UPL Test'!L:L,MATCH(A:A,'2024 FFS OP UPL Test'!A:A,0)))</f>
        <v>Private</v>
      </c>
      <c r="E174" s="2">
        <f>IFERROR(INDEX('2024 FFS IP UPL Test'!AN:AN,MATCH(A174,'2024 FFS IP UPL Test'!A:A,0)),0)</f>
        <v>10660.54</v>
      </c>
      <c r="F174" s="8">
        <f t="shared" si="17"/>
        <v>10396.811834294318</v>
      </c>
      <c r="G174" s="8">
        <f>IFERROR(INDEX('2024 FFS IP UPL Test'!AE:AE,MATCH(A174,'2024 FFS IP UPL Test'!A:A,0)),0)</f>
        <v>109809.25</v>
      </c>
      <c r="H174" s="2">
        <f>IFERROR(INDEX('2024 FFS IP UPL Test'!V:V,MATCH(A174,'2024 FFS IP UPL Test'!A:A,0)),0)</f>
        <v>236400.7</v>
      </c>
      <c r="I174" s="43" t="str">
        <f>IFERROR(INDEX('Nominal Fee Test'!I:I,MATCH(A174,'Nominal Fee Test'!J:J,0)),"Not Required")</f>
        <v>Not Required</v>
      </c>
      <c r="J174" s="2">
        <f t="shared" si="18"/>
        <v>10396.811834294318</v>
      </c>
      <c r="K174" s="2">
        <f>IFERROR(INDEX('2024 FFS OP UPL Test'!AN:AN,MATCH(A174,'2024 FFS OP UPL Test'!A:A,0)),0)</f>
        <v>15546.42</v>
      </c>
      <c r="L174" s="104">
        <f t="shared" si="19"/>
        <v>15316.982116482508</v>
      </c>
      <c r="M174" s="104">
        <f t="shared" si="20"/>
        <v>25713.79</v>
      </c>
      <c r="N174" s="104">
        <f t="shared" si="15"/>
        <v>12856.9</v>
      </c>
      <c r="O174" s="104">
        <f t="shared" si="16"/>
        <v>12856.890000000001</v>
      </c>
      <c r="P174" s="104">
        <v>5122.82</v>
      </c>
    </row>
    <row r="175" spans="1:16" x14ac:dyDescent="0.2">
      <c r="A175" t="s">
        <v>540</v>
      </c>
      <c r="B175" t="s">
        <v>541</v>
      </c>
      <c r="C175" s="7" t="s">
        <v>542</v>
      </c>
      <c r="D175" s="139" t="str">
        <f>IFERROR(INDEX('2024 FFS IP UPL Test'!L:L,MATCH(A:A,'2024 FFS IP UPL Test'!A:A,0)),INDEX('2024 FFS OP UPL Test'!L:L,MATCH(A:A,'2024 FFS OP UPL Test'!A:A,0)))</f>
        <v>Private</v>
      </c>
      <c r="E175" s="2">
        <f>IFERROR(INDEX('2024 FFS IP UPL Test'!AN:AN,MATCH(A175,'2024 FFS IP UPL Test'!A:A,0)),0)</f>
        <v>717609.62</v>
      </c>
      <c r="F175" s="8">
        <f t="shared" si="17"/>
        <v>699856.87306829181</v>
      </c>
      <c r="G175" s="8">
        <f>IFERROR(INDEX('2024 FFS IP UPL Test'!AE:AE,MATCH(A175,'2024 FFS IP UPL Test'!A:A,0)),0)</f>
        <v>670250.06000000006</v>
      </c>
      <c r="H175" s="2">
        <f>IFERROR(INDEX('2024 FFS IP UPL Test'!V:V,MATCH(A175,'2024 FFS IP UPL Test'!A:A,0)),0)</f>
        <v>6672402.3099999996</v>
      </c>
      <c r="I175" s="43" t="str">
        <f>IFERROR(INDEX('Nominal Fee Test'!I:I,MATCH(A175,'Nominal Fee Test'!J:J,0)),"Not Required")</f>
        <v>Not Required</v>
      </c>
      <c r="J175" s="2">
        <f t="shared" si="18"/>
        <v>699856.87306829181</v>
      </c>
      <c r="K175" s="2">
        <f>IFERROR(INDEX('2024 FFS OP UPL Test'!AN:AN,MATCH(A175,'2024 FFS OP UPL Test'!A:A,0)),0)</f>
        <v>265364.15000000002</v>
      </c>
      <c r="L175" s="104">
        <f t="shared" si="19"/>
        <v>261447.84071867235</v>
      </c>
      <c r="M175" s="104">
        <f t="shared" si="20"/>
        <v>961304.71</v>
      </c>
      <c r="N175" s="104">
        <f t="shared" ref="N175:N217" si="21">ROUND(M175/2,2)</f>
        <v>480652.36</v>
      </c>
      <c r="O175" s="104">
        <f t="shared" ref="O175:O217" si="22">M175-N175</f>
        <v>480652.35</v>
      </c>
      <c r="P175" s="104">
        <v>191557.75</v>
      </c>
    </row>
    <row r="176" spans="1:16" ht="30" x14ac:dyDescent="0.2">
      <c r="A176" t="s">
        <v>543</v>
      </c>
      <c r="B176" t="s">
        <v>544</v>
      </c>
      <c r="C176" s="7" t="s">
        <v>545</v>
      </c>
      <c r="D176" s="139" t="str">
        <f>IFERROR(INDEX('2024 FFS IP UPL Test'!L:L,MATCH(A:A,'2024 FFS IP UPL Test'!A:A,0)),INDEX('2024 FFS OP UPL Test'!L:L,MATCH(A:A,'2024 FFS OP UPL Test'!A:A,0)))</f>
        <v>Private</v>
      </c>
      <c r="E176" s="2">
        <f>IFERROR(INDEX('2024 FFS IP UPL Test'!AN:AN,MATCH(A176,'2024 FFS IP UPL Test'!A:A,0)),0)</f>
        <v>3795959.54</v>
      </c>
      <c r="F176" s="8">
        <f t="shared" si="17"/>
        <v>3702052.3414362138</v>
      </c>
      <c r="G176" s="8">
        <f>IFERROR(INDEX('2024 FFS IP UPL Test'!AE:AE,MATCH(A176,'2024 FFS IP UPL Test'!A:A,0)),0)</f>
        <v>3318814</v>
      </c>
      <c r="H176" s="2">
        <f>IFERROR(INDEX('2024 FFS IP UPL Test'!V:V,MATCH(A176,'2024 FFS IP UPL Test'!A:A,0)),0)</f>
        <v>28504701.66</v>
      </c>
      <c r="I176" s="43" t="str">
        <f>IFERROR(INDEX('Nominal Fee Test'!I:I,MATCH(A176,'Nominal Fee Test'!J:J,0)),"Not Required")</f>
        <v>Not Required</v>
      </c>
      <c r="J176" s="2">
        <f t="shared" si="18"/>
        <v>3702052.3414362138</v>
      </c>
      <c r="K176" s="2">
        <f>IFERROR(INDEX('2024 FFS OP UPL Test'!AN:AN,MATCH(A176,'2024 FFS OP UPL Test'!A:A,0)),0)</f>
        <v>898246.45</v>
      </c>
      <c r="L176" s="104">
        <f t="shared" si="19"/>
        <v>884989.90834184969</v>
      </c>
      <c r="M176" s="104">
        <f t="shared" si="20"/>
        <v>4587042.25</v>
      </c>
      <c r="N176" s="104">
        <f t="shared" si="21"/>
        <v>2293521.13</v>
      </c>
      <c r="O176" s="104">
        <f t="shared" si="22"/>
        <v>2293521.12</v>
      </c>
      <c r="P176" s="104">
        <v>914102.37</v>
      </c>
    </row>
    <row r="177" spans="1:16" ht="30" x14ac:dyDescent="0.2">
      <c r="A177" t="s">
        <v>546</v>
      </c>
      <c r="B177" t="s">
        <v>547</v>
      </c>
      <c r="C177" s="7" t="s">
        <v>548</v>
      </c>
      <c r="D177" s="139" t="str">
        <f>IFERROR(INDEX('2024 FFS IP UPL Test'!L:L,MATCH(A:A,'2024 FFS IP UPL Test'!A:A,0)),INDEX('2024 FFS OP UPL Test'!L:L,MATCH(A:A,'2024 FFS OP UPL Test'!A:A,0)))</f>
        <v>Private</v>
      </c>
      <c r="E177" s="2">
        <f>IFERROR(INDEX('2024 FFS IP UPL Test'!AN:AN,MATCH(A177,'2024 FFS IP UPL Test'!A:A,0)),0)</f>
        <v>2923651.78</v>
      </c>
      <c r="F177" s="8">
        <f t="shared" si="17"/>
        <v>2851324.3630866394</v>
      </c>
      <c r="G177" s="8">
        <f>IFERROR(INDEX('2024 FFS IP UPL Test'!AE:AE,MATCH(A177,'2024 FFS IP UPL Test'!A:A,0)),0)</f>
        <v>1886328.17</v>
      </c>
      <c r="H177" s="2">
        <f>IFERROR(INDEX('2024 FFS IP UPL Test'!V:V,MATCH(A177,'2024 FFS IP UPL Test'!A:A,0)),0)</f>
        <v>20108611.84</v>
      </c>
      <c r="I177" s="43" t="str">
        <f>IFERROR(INDEX('Nominal Fee Test'!I:I,MATCH(A177,'Nominal Fee Test'!J:J,0)),"Not Required")</f>
        <v>Not Required</v>
      </c>
      <c r="J177" s="2">
        <f t="shared" si="18"/>
        <v>2851324.3630866394</v>
      </c>
      <c r="K177" s="2">
        <f>IFERROR(INDEX('2024 FFS OP UPL Test'!AN:AN,MATCH(A177,'2024 FFS OP UPL Test'!A:A,0)),0)</f>
        <v>311044.63</v>
      </c>
      <c r="L177" s="104">
        <f t="shared" si="19"/>
        <v>306454.15697877191</v>
      </c>
      <c r="M177" s="104">
        <f t="shared" si="20"/>
        <v>3157778.52</v>
      </c>
      <c r="N177" s="104">
        <f t="shared" si="21"/>
        <v>1578889.26</v>
      </c>
      <c r="O177" s="104">
        <f t="shared" si="22"/>
        <v>1578889.26</v>
      </c>
      <c r="P177" s="104">
        <v>629320.93000000005</v>
      </c>
    </row>
    <row r="178" spans="1:16" ht="60" x14ac:dyDescent="0.2">
      <c r="A178" t="s">
        <v>549</v>
      </c>
      <c r="B178" t="s">
        <v>550</v>
      </c>
      <c r="C178" s="7" t="s">
        <v>551</v>
      </c>
      <c r="D178" s="139" t="str">
        <f>IFERROR(INDEX('2024 FFS IP UPL Test'!L:L,MATCH(A:A,'2024 FFS IP UPL Test'!A:A,0)),INDEX('2024 FFS OP UPL Test'!L:L,MATCH(A:A,'2024 FFS OP UPL Test'!A:A,0)))</f>
        <v>Private</v>
      </c>
      <c r="E178" s="2">
        <f>IFERROR(INDEX('2024 FFS IP UPL Test'!AN:AN,MATCH(A178,'2024 FFS IP UPL Test'!A:A,0)),0)</f>
        <v>869746.36</v>
      </c>
      <c r="F178" s="8">
        <f t="shared" si="17"/>
        <v>848229.94411937904</v>
      </c>
      <c r="G178" s="8">
        <f>IFERROR(INDEX('2024 FFS IP UPL Test'!AE:AE,MATCH(A178,'2024 FFS IP UPL Test'!A:A,0)),0)</f>
        <v>435325.74</v>
      </c>
      <c r="H178" s="2">
        <f>IFERROR(INDEX('2024 FFS IP UPL Test'!V:V,MATCH(A178,'2024 FFS IP UPL Test'!A:A,0)),0)</f>
        <v>6274385.0999999996</v>
      </c>
      <c r="I178" s="43" t="str">
        <f>IFERROR(INDEX('Nominal Fee Test'!I:I,MATCH(A178,'Nominal Fee Test'!J:J,0)),"Not Required")</f>
        <v>Not Required</v>
      </c>
      <c r="J178" s="2">
        <f t="shared" si="18"/>
        <v>848229.94411937904</v>
      </c>
      <c r="K178" s="2">
        <f>IFERROR(INDEX('2024 FFS OP UPL Test'!AN:AN,MATCH(A178,'2024 FFS OP UPL Test'!A:A,0)),0)</f>
        <v>122954.47</v>
      </c>
      <c r="L178" s="104">
        <f t="shared" si="19"/>
        <v>121139.87774237317</v>
      </c>
      <c r="M178" s="104">
        <f t="shared" si="20"/>
        <v>969369.82</v>
      </c>
      <c r="N178" s="104">
        <f t="shared" si="21"/>
        <v>484684.91</v>
      </c>
      <c r="O178" s="104">
        <f t="shared" si="22"/>
        <v>484684.91</v>
      </c>
      <c r="P178" s="104">
        <v>193184.26</v>
      </c>
    </row>
    <row r="179" spans="1:16" x14ac:dyDescent="0.2">
      <c r="A179" t="s">
        <v>552</v>
      </c>
      <c r="B179" t="s">
        <v>553</v>
      </c>
      <c r="C179" s="7" t="s">
        <v>554</v>
      </c>
      <c r="D179" s="139" t="str">
        <f>IFERROR(INDEX('2024 FFS IP UPL Test'!L:L,MATCH(A:A,'2024 FFS IP UPL Test'!A:A,0)),INDEX('2024 FFS OP UPL Test'!L:L,MATCH(A:A,'2024 FFS OP UPL Test'!A:A,0)))</f>
        <v>Private</v>
      </c>
      <c r="E179" s="2">
        <f>IFERROR(INDEX('2024 FFS IP UPL Test'!AN:AN,MATCH(A179,'2024 FFS IP UPL Test'!A:A,0)),0)</f>
        <v>-955220.95</v>
      </c>
      <c r="F179" s="8">
        <f t="shared" si="17"/>
        <v>0</v>
      </c>
      <c r="G179" s="8">
        <f>IFERROR(INDEX('2024 FFS IP UPL Test'!AE:AE,MATCH(A179,'2024 FFS IP UPL Test'!A:A,0)),0)</f>
        <v>13314272.289999999</v>
      </c>
      <c r="H179" s="2">
        <f>IFERROR(INDEX('2024 FFS IP UPL Test'!V:V,MATCH(A179,'2024 FFS IP UPL Test'!A:A,0)),0)</f>
        <v>39612344.039999999</v>
      </c>
      <c r="I179" s="43" t="str">
        <f>IFERROR(INDEX('Nominal Fee Test'!I:I,MATCH(A179,'Nominal Fee Test'!J:J,0)),"Not Required")</f>
        <v>Not Required</v>
      </c>
      <c r="J179" s="2">
        <f t="shared" si="18"/>
        <v>0</v>
      </c>
      <c r="K179" s="2">
        <f>IFERROR(INDEX('2024 FFS OP UPL Test'!AN:AN,MATCH(A179,'2024 FFS OP UPL Test'!A:A,0)),0)</f>
        <v>455377.09</v>
      </c>
      <c r="L179" s="104">
        <f t="shared" si="19"/>
        <v>448656.52309572534</v>
      </c>
      <c r="M179" s="104">
        <f t="shared" si="20"/>
        <v>448656.52</v>
      </c>
      <c r="N179" s="104">
        <f t="shared" si="21"/>
        <v>224328.26</v>
      </c>
      <c r="O179" s="104">
        <f t="shared" si="22"/>
        <v>224328.26</v>
      </c>
      <c r="P179" s="104">
        <v>89358.69</v>
      </c>
    </row>
    <row r="180" spans="1:16" ht="45" x14ac:dyDescent="0.2">
      <c r="A180" t="s">
        <v>555</v>
      </c>
      <c r="B180" t="s">
        <v>556</v>
      </c>
      <c r="C180" s="7" t="s">
        <v>557</v>
      </c>
      <c r="D180" s="139" t="str">
        <f>IFERROR(INDEX('2024 FFS IP UPL Test'!L:L,MATCH(A:A,'2024 FFS IP UPL Test'!A:A,0)),INDEX('2024 FFS OP UPL Test'!L:L,MATCH(A:A,'2024 FFS OP UPL Test'!A:A,0)))</f>
        <v>Private</v>
      </c>
      <c r="E180" s="2">
        <f>IFERROR(INDEX('2024 FFS IP UPL Test'!AN:AN,MATCH(A180,'2024 FFS IP UPL Test'!A:A,0)),0)</f>
        <v>2564116.4</v>
      </c>
      <c r="F180" s="8">
        <f t="shared" si="17"/>
        <v>2500683.4299226999</v>
      </c>
      <c r="G180" s="8">
        <f>IFERROR(INDEX('2024 FFS IP UPL Test'!AE:AE,MATCH(A180,'2024 FFS IP UPL Test'!A:A,0)),0)</f>
        <v>2327043.88</v>
      </c>
      <c r="H180" s="2">
        <f>IFERROR(INDEX('2024 FFS IP UPL Test'!V:V,MATCH(A180,'2024 FFS IP UPL Test'!A:A,0)),0)</f>
        <v>20447994.48</v>
      </c>
      <c r="I180" s="43" t="str">
        <f>IFERROR(INDEX('Nominal Fee Test'!I:I,MATCH(A180,'Nominal Fee Test'!J:J,0)),"Not Required")</f>
        <v>Not Required</v>
      </c>
      <c r="J180" s="2">
        <f t="shared" si="18"/>
        <v>2500683.4299226999</v>
      </c>
      <c r="K180" s="2">
        <f>IFERROR(INDEX('2024 FFS OP UPL Test'!AN:AN,MATCH(A180,'2024 FFS OP UPL Test'!A:A,0)),0)</f>
        <v>559385.30000000005</v>
      </c>
      <c r="L180" s="104">
        <f t="shared" si="19"/>
        <v>551129.75439510855</v>
      </c>
      <c r="M180" s="104">
        <f t="shared" si="20"/>
        <v>3051813.18</v>
      </c>
      <c r="N180" s="104">
        <f t="shared" si="21"/>
        <v>1525906.59</v>
      </c>
      <c r="O180" s="104">
        <f t="shared" si="22"/>
        <v>1525906.59</v>
      </c>
      <c r="P180" s="104">
        <v>608168.18000000005</v>
      </c>
    </row>
    <row r="181" spans="1:16" x14ac:dyDescent="0.2">
      <c r="A181" t="s">
        <v>558</v>
      </c>
      <c r="B181" t="s">
        <v>559</v>
      </c>
      <c r="C181" s="7" t="s">
        <v>560</v>
      </c>
      <c r="D181" s="139" t="str">
        <f>IFERROR(INDEX('2024 FFS IP UPL Test'!L:L,MATCH(A:A,'2024 FFS IP UPL Test'!A:A,0)),INDEX('2024 FFS OP UPL Test'!L:L,MATCH(A:A,'2024 FFS OP UPL Test'!A:A,0)))</f>
        <v>NSGO</v>
      </c>
      <c r="E181" s="2">
        <f>IFERROR(INDEX('2024 FFS IP UPL Test'!AN:AN,MATCH(A181,'2024 FFS IP UPL Test'!A:A,0)),0)</f>
        <v>-157984.03</v>
      </c>
      <c r="F181" s="8">
        <f t="shared" si="17"/>
        <v>0</v>
      </c>
      <c r="G181" s="8">
        <f>IFERROR(INDEX('2024 FFS IP UPL Test'!AE:AE,MATCH(A181,'2024 FFS IP UPL Test'!A:A,0)),0)</f>
        <v>493269.43</v>
      </c>
      <c r="H181" s="2">
        <f>IFERROR(INDEX('2024 FFS IP UPL Test'!V:V,MATCH(A181,'2024 FFS IP UPL Test'!A:A,0)),0)</f>
        <v>735444.36</v>
      </c>
      <c r="I181" s="43" t="str">
        <f>IFERROR(INDEX('Nominal Fee Test'!I:I,MATCH(A181,'Nominal Fee Test'!J:J,0)),"Not Required")</f>
        <v>Not Required</v>
      </c>
      <c r="J181" s="2">
        <f t="shared" si="18"/>
        <v>0</v>
      </c>
      <c r="K181" s="2">
        <f>IFERROR(INDEX('2024 FFS OP UPL Test'!AN:AN,MATCH(A181,'2024 FFS OP UPL Test'!A:A,0)),0)</f>
        <v>15558.51</v>
      </c>
      <c r="L181" s="104">
        <f t="shared" si="19"/>
        <v>15026.974942722652</v>
      </c>
      <c r="M181" s="104">
        <f t="shared" si="20"/>
        <v>15026.97</v>
      </c>
      <c r="N181" s="104">
        <f t="shared" si="21"/>
        <v>7513.49</v>
      </c>
      <c r="O181" s="104">
        <f t="shared" si="22"/>
        <v>7513.48</v>
      </c>
      <c r="P181" s="104">
        <v>3000.48</v>
      </c>
    </row>
    <row r="182" spans="1:16" ht="30" x14ac:dyDescent="0.2">
      <c r="A182" t="s">
        <v>561</v>
      </c>
      <c r="B182" t="s">
        <v>562</v>
      </c>
      <c r="C182" s="7" t="s">
        <v>563</v>
      </c>
      <c r="D182" s="139" t="str">
        <f>IFERROR(INDEX('2024 FFS IP UPL Test'!L:L,MATCH(A:A,'2024 FFS IP UPL Test'!A:A,0)),INDEX('2024 FFS OP UPL Test'!L:L,MATCH(A:A,'2024 FFS OP UPL Test'!A:A,0)))</f>
        <v>Private</v>
      </c>
      <c r="E182" s="2">
        <f>IFERROR(INDEX('2024 FFS IP UPL Test'!AN:AN,MATCH(A182,'2024 FFS IP UPL Test'!A:A,0)),0)</f>
        <v>3094472.25</v>
      </c>
      <c r="F182" s="8">
        <f t="shared" si="17"/>
        <v>3017918.9524822724</v>
      </c>
      <c r="G182" s="8">
        <f>IFERROR(INDEX('2024 FFS IP UPL Test'!AE:AE,MATCH(A182,'2024 FFS IP UPL Test'!A:A,0)),0)</f>
        <v>4764589.3499999996</v>
      </c>
      <c r="H182" s="2">
        <f>IFERROR(INDEX('2024 FFS IP UPL Test'!V:V,MATCH(A182,'2024 FFS IP UPL Test'!A:A,0)),0)</f>
        <v>27988111.109999999</v>
      </c>
      <c r="I182" s="43" t="str">
        <f>IFERROR(INDEX('Nominal Fee Test'!I:I,MATCH(A182,'Nominal Fee Test'!J:J,0)),"Not Required")</f>
        <v>Not Required</v>
      </c>
      <c r="J182" s="2">
        <f t="shared" si="18"/>
        <v>3017918.9524822724</v>
      </c>
      <c r="K182" s="2">
        <f>IFERROR(INDEX('2024 FFS OP UPL Test'!AN:AN,MATCH(A182,'2024 FFS OP UPL Test'!A:A,0)),0)</f>
        <v>209226.7</v>
      </c>
      <c r="L182" s="104">
        <f t="shared" si="19"/>
        <v>206138.88098936289</v>
      </c>
      <c r="M182" s="104">
        <f t="shared" si="20"/>
        <v>3224057.83</v>
      </c>
      <c r="N182" s="104">
        <f t="shared" si="21"/>
        <v>1612028.92</v>
      </c>
      <c r="O182" s="104">
        <f t="shared" si="22"/>
        <v>1612028.9100000001</v>
      </c>
      <c r="P182" s="104">
        <v>642544.4</v>
      </c>
    </row>
    <row r="183" spans="1:16" ht="30" x14ac:dyDescent="0.2">
      <c r="A183" t="s">
        <v>564</v>
      </c>
      <c r="B183" t="s">
        <v>565</v>
      </c>
      <c r="C183" s="7" t="s">
        <v>566</v>
      </c>
      <c r="D183" s="139" t="str">
        <f>IFERROR(INDEX('2024 FFS IP UPL Test'!L:L,MATCH(A:A,'2024 FFS IP UPL Test'!A:A,0)),INDEX('2024 FFS OP UPL Test'!L:L,MATCH(A:A,'2024 FFS OP UPL Test'!A:A,0)))</f>
        <v>Private</v>
      </c>
      <c r="E183" s="2">
        <f>IFERROR(INDEX('2024 FFS IP UPL Test'!AN:AN,MATCH(A183,'2024 FFS IP UPL Test'!A:A,0)),0)</f>
        <v>921200.57</v>
      </c>
      <c r="F183" s="8">
        <f t="shared" si="17"/>
        <v>898411.24257633009</v>
      </c>
      <c r="G183" s="8">
        <f>IFERROR(INDEX('2024 FFS IP UPL Test'!AE:AE,MATCH(A183,'2024 FFS IP UPL Test'!A:A,0)),0)</f>
        <v>846823.5</v>
      </c>
      <c r="H183" s="2">
        <f>IFERROR(INDEX('2024 FFS IP UPL Test'!V:V,MATCH(A183,'2024 FFS IP UPL Test'!A:A,0)),0)</f>
        <v>7391404.9699999997</v>
      </c>
      <c r="I183" s="43" t="str">
        <f>IFERROR(INDEX('Nominal Fee Test'!I:I,MATCH(A183,'Nominal Fee Test'!J:J,0)),"Not Required")</f>
        <v>Not Required</v>
      </c>
      <c r="J183" s="2">
        <f t="shared" si="18"/>
        <v>898411.24257633009</v>
      </c>
      <c r="K183" s="2">
        <f>IFERROR(INDEX('2024 FFS OP UPL Test'!AN:AN,MATCH(A183,'2024 FFS OP UPL Test'!A:A,0)),0)</f>
        <v>21766.17</v>
      </c>
      <c r="L183" s="104">
        <f t="shared" si="19"/>
        <v>21444.939518829291</v>
      </c>
      <c r="M183" s="104">
        <f t="shared" si="20"/>
        <v>919856.18</v>
      </c>
      <c r="N183" s="104">
        <f t="shared" si="21"/>
        <v>459928.09</v>
      </c>
      <c r="O183" s="104">
        <f t="shared" si="22"/>
        <v>459928.09</v>
      </c>
      <c r="P183" s="104">
        <v>183329.47</v>
      </c>
    </row>
    <row r="184" spans="1:16" ht="30" x14ac:dyDescent="0.2">
      <c r="A184" t="s">
        <v>567</v>
      </c>
      <c r="B184" t="s">
        <v>568</v>
      </c>
      <c r="C184" s="7" t="s">
        <v>569</v>
      </c>
      <c r="D184" s="139" t="str">
        <f>IFERROR(INDEX('2024 FFS IP UPL Test'!L:L,MATCH(A:A,'2024 FFS IP UPL Test'!A:A,0)),INDEX('2024 FFS OP UPL Test'!L:L,MATCH(A:A,'2024 FFS OP UPL Test'!A:A,0)))</f>
        <v>Private</v>
      </c>
      <c r="E184" s="2">
        <f>IFERROR(INDEX('2024 FFS IP UPL Test'!AN:AN,MATCH(A184,'2024 FFS IP UPL Test'!A:A,0)),0)</f>
        <v>886513.91</v>
      </c>
      <c r="F184" s="8">
        <f t="shared" si="17"/>
        <v>864582.68631368841</v>
      </c>
      <c r="G184" s="8">
        <f>IFERROR(INDEX('2024 FFS IP UPL Test'!AE:AE,MATCH(A184,'2024 FFS IP UPL Test'!A:A,0)),0)</f>
        <v>527835.18000000005</v>
      </c>
      <c r="H184" s="2">
        <f>IFERROR(INDEX('2024 FFS IP UPL Test'!V:V,MATCH(A184,'2024 FFS IP UPL Test'!A:A,0)),0)</f>
        <v>6181595.6600000001</v>
      </c>
      <c r="I184" s="43" t="str">
        <f>IFERROR(INDEX('Nominal Fee Test'!I:I,MATCH(A184,'Nominal Fee Test'!J:J,0)),"Not Required")</f>
        <v>Not Required</v>
      </c>
      <c r="J184" s="2">
        <f t="shared" si="18"/>
        <v>864582.68631368841</v>
      </c>
      <c r="K184" s="2">
        <f>IFERROR(INDEX('2024 FFS OP UPL Test'!AN:AN,MATCH(A184,'2024 FFS OP UPL Test'!A:A,0)),0)</f>
        <v>138013.31</v>
      </c>
      <c r="L184" s="104">
        <f t="shared" si="19"/>
        <v>135976.47568421261</v>
      </c>
      <c r="M184" s="104">
        <f t="shared" si="20"/>
        <v>1000559.16</v>
      </c>
      <c r="N184" s="104">
        <f t="shared" si="21"/>
        <v>500279.58</v>
      </c>
      <c r="O184" s="104">
        <f t="shared" si="22"/>
        <v>500279.58</v>
      </c>
      <c r="P184" s="104">
        <v>199398.45</v>
      </c>
    </row>
    <row r="185" spans="1:16" x14ac:dyDescent="0.2">
      <c r="A185" t="s">
        <v>570</v>
      </c>
      <c r="B185" t="s">
        <v>571</v>
      </c>
      <c r="C185" s="7" t="s">
        <v>572</v>
      </c>
      <c r="D185" s="139" t="str">
        <f>IFERROR(INDEX('2024 FFS IP UPL Test'!L:L,MATCH(A:A,'2024 FFS IP UPL Test'!A:A,0)),INDEX('2024 FFS OP UPL Test'!L:L,MATCH(A:A,'2024 FFS OP UPL Test'!A:A,0)))</f>
        <v>Private</v>
      </c>
      <c r="E185" s="2">
        <f>IFERROR(INDEX('2024 FFS IP UPL Test'!AN:AN,MATCH(A185,'2024 FFS IP UPL Test'!A:A,0)),0)</f>
        <v>2112757.1</v>
      </c>
      <c r="F185" s="8">
        <f t="shared" si="17"/>
        <v>2060490.1834493696</v>
      </c>
      <c r="G185" s="8">
        <f>IFERROR(INDEX('2024 FFS IP UPL Test'!AE:AE,MATCH(A185,'2024 FFS IP UPL Test'!A:A,0)),0)</f>
        <v>922802.48</v>
      </c>
      <c r="H185" s="2">
        <f>IFERROR(INDEX('2024 FFS IP UPL Test'!V:V,MATCH(A185,'2024 FFS IP UPL Test'!A:A,0)),0)</f>
        <v>13267305.869999999</v>
      </c>
      <c r="I185" s="43" t="str">
        <f>IFERROR(INDEX('Nominal Fee Test'!I:I,MATCH(A185,'Nominal Fee Test'!J:J,0)),"Not Required")</f>
        <v>Not Required</v>
      </c>
      <c r="J185" s="2">
        <f t="shared" si="18"/>
        <v>2060490.1834493696</v>
      </c>
      <c r="K185" s="2">
        <f>IFERROR(INDEX('2024 FFS OP UPL Test'!AN:AN,MATCH(A185,'2024 FFS OP UPL Test'!A:A,0)),0)</f>
        <v>64766.1</v>
      </c>
      <c r="L185" s="104">
        <f t="shared" si="19"/>
        <v>63810.265993992041</v>
      </c>
      <c r="M185" s="104">
        <f t="shared" si="20"/>
        <v>2124300.4500000002</v>
      </c>
      <c r="N185" s="104">
        <f t="shared" si="21"/>
        <v>1062150.23</v>
      </c>
      <c r="O185" s="104">
        <f t="shared" si="22"/>
        <v>1062150.2200000002</v>
      </c>
      <c r="P185" s="104">
        <v>423376.08</v>
      </c>
    </row>
    <row r="186" spans="1:16" x14ac:dyDescent="0.2">
      <c r="A186" t="s">
        <v>573</v>
      </c>
      <c r="B186" t="s">
        <v>574</v>
      </c>
      <c r="C186" s="7" t="s">
        <v>575</v>
      </c>
      <c r="D186" s="139" t="str">
        <f>IFERROR(INDEX('2024 FFS IP UPL Test'!L:L,MATCH(A:A,'2024 FFS IP UPL Test'!A:A,0)),INDEX('2024 FFS OP UPL Test'!L:L,MATCH(A:A,'2024 FFS OP UPL Test'!A:A,0)))</f>
        <v>Private</v>
      </c>
      <c r="E186" s="2">
        <f>IFERROR(INDEX('2024 FFS IP UPL Test'!AN:AN,MATCH(A186,'2024 FFS IP UPL Test'!A:A,0)),0)</f>
        <v>10416.81</v>
      </c>
      <c r="F186" s="8">
        <f t="shared" si="17"/>
        <v>10159.111403699568</v>
      </c>
      <c r="G186" s="8">
        <f>IFERROR(INDEX('2024 FFS IP UPL Test'!AE:AE,MATCH(A186,'2024 FFS IP UPL Test'!A:A,0)),0)</f>
        <v>6881.22</v>
      </c>
      <c r="H186" s="2">
        <f>IFERROR(INDEX('2024 FFS IP UPL Test'!V:V,MATCH(A186,'2024 FFS IP UPL Test'!A:A,0)),0)</f>
        <v>75603.25</v>
      </c>
      <c r="I186" s="43" t="str">
        <f>IFERROR(INDEX('Nominal Fee Test'!I:I,MATCH(A186,'Nominal Fee Test'!J:J,0)),"Not Required")</f>
        <v>Not Required</v>
      </c>
      <c r="J186" s="2">
        <f t="shared" si="18"/>
        <v>10159.111403699568</v>
      </c>
      <c r="K186" s="2">
        <f>IFERROR(INDEX('2024 FFS OP UPL Test'!AN:AN,MATCH(A186,'2024 FFS OP UPL Test'!A:A,0)),0)</f>
        <v>11934.04</v>
      </c>
      <c r="L186" s="104">
        <f t="shared" si="19"/>
        <v>11757.914507480624</v>
      </c>
      <c r="M186" s="104">
        <f t="shared" si="20"/>
        <v>21917.03</v>
      </c>
      <c r="N186" s="104">
        <f t="shared" si="21"/>
        <v>10958.52</v>
      </c>
      <c r="O186" s="104">
        <f t="shared" si="22"/>
        <v>10958.509999999998</v>
      </c>
      <c r="P186" s="104">
        <v>4366.58</v>
      </c>
    </row>
    <row r="187" spans="1:16" x14ac:dyDescent="0.2">
      <c r="A187" t="s">
        <v>576</v>
      </c>
      <c r="B187" t="s">
        <v>577</v>
      </c>
      <c r="C187" s="7" t="s">
        <v>578</v>
      </c>
      <c r="D187" s="139" t="str">
        <f>IFERROR(INDEX('2024 FFS IP UPL Test'!L:L,MATCH(A:A,'2024 FFS IP UPL Test'!A:A,0)),INDEX('2024 FFS OP UPL Test'!L:L,MATCH(A:A,'2024 FFS OP UPL Test'!A:A,0)))</f>
        <v>Private</v>
      </c>
      <c r="E187" s="2">
        <f>IFERROR(INDEX('2024 FFS IP UPL Test'!AN:AN,MATCH(A187,'2024 FFS IP UPL Test'!A:A,0)),0)</f>
        <v>141392.39000000001</v>
      </c>
      <c r="F187" s="8">
        <f t="shared" si="17"/>
        <v>137894.52256932179</v>
      </c>
      <c r="G187" s="8">
        <f>IFERROR(INDEX('2024 FFS IP UPL Test'!AE:AE,MATCH(A187,'2024 FFS IP UPL Test'!A:A,0)),0)</f>
        <v>80788.52</v>
      </c>
      <c r="H187" s="2">
        <f>IFERROR(INDEX('2024 FFS IP UPL Test'!V:V,MATCH(A187,'2024 FFS IP UPL Test'!A:A,0)),0)</f>
        <v>1068177.44</v>
      </c>
      <c r="I187" s="43" t="str">
        <f>IFERROR(INDEX('Nominal Fee Test'!I:I,MATCH(A187,'Nominal Fee Test'!J:J,0)),"Not Required")</f>
        <v>Not Required</v>
      </c>
      <c r="J187" s="2">
        <f t="shared" si="18"/>
        <v>137894.52256932179</v>
      </c>
      <c r="K187" s="2">
        <f>IFERROR(INDEX('2024 FFS OP UPL Test'!AN:AN,MATCH(A187,'2024 FFS OP UPL Test'!A:A,0)),0)</f>
        <v>26581.17</v>
      </c>
      <c r="L187" s="104">
        <f t="shared" si="19"/>
        <v>26188.878566588406</v>
      </c>
      <c r="M187" s="104">
        <f t="shared" si="20"/>
        <v>164083.4</v>
      </c>
      <c r="N187" s="104">
        <f t="shared" si="21"/>
        <v>82041.7</v>
      </c>
      <c r="O187" s="104">
        <f t="shared" si="22"/>
        <v>82041.7</v>
      </c>
      <c r="P187" s="104">
        <v>32699.16</v>
      </c>
    </row>
    <row r="188" spans="1:16" ht="30" x14ac:dyDescent="0.2">
      <c r="A188" t="s">
        <v>579</v>
      </c>
      <c r="B188" t="s">
        <v>580</v>
      </c>
      <c r="C188" s="7" t="s">
        <v>581</v>
      </c>
      <c r="D188" s="139" t="str">
        <f>IFERROR(INDEX('2024 FFS IP UPL Test'!L:L,MATCH(A:A,'2024 FFS IP UPL Test'!A:A,0)),INDEX('2024 FFS OP UPL Test'!L:L,MATCH(A:A,'2024 FFS OP UPL Test'!A:A,0)))</f>
        <v>Private</v>
      </c>
      <c r="E188" s="2">
        <f>IFERROR(INDEX('2024 FFS IP UPL Test'!AN:AN,MATCH(A188,'2024 FFS IP UPL Test'!A:A,0)),0)</f>
        <v>353243.76</v>
      </c>
      <c r="F188" s="8">
        <f t="shared" si="17"/>
        <v>344504.95981991733</v>
      </c>
      <c r="G188" s="8">
        <f>IFERROR(INDEX('2024 FFS IP UPL Test'!AE:AE,MATCH(A188,'2024 FFS IP UPL Test'!A:A,0)),0)</f>
        <v>182485.84</v>
      </c>
      <c r="H188" s="2">
        <f>IFERROR(INDEX('2024 FFS IP UPL Test'!V:V,MATCH(A188,'2024 FFS IP UPL Test'!A:A,0)),0)</f>
        <v>1430901.72</v>
      </c>
      <c r="I188" s="43" t="str">
        <f>IFERROR(INDEX('Nominal Fee Test'!I:I,MATCH(A188,'Nominal Fee Test'!J:J,0)),"Not Required")</f>
        <v>Not Required</v>
      </c>
      <c r="J188" s="2">
        <f t="shared" si="18"/>
        <v>344504.95981991733</v>
      </c>
      <c r="K188" s="2">
        <f>IFERROR(INDEX('2024 FFS OP UPL Test'!AN:AN,MATCH(A188,'2024 FFS OP UPL Test'!A:A,0)),0)</f>
        <v>86946.96</v>
      </c>
      <c r="L188" s="104">
        <f t="shared" si="19"/>
        <v>85663.775415981305</v>
      </c>
      <c r="M188" s="104">
        <f t="shared" si="20"/>
        <v>430168.74</v>
      </c>
      <c r="N188" s="104">
        <f t="shared" si="21"/>
        <v>215084.37</v>
      </c>
      <c r="O188" s="104">
        <f t="shared" si="22"/>
        <v>215084.37</v>
      </c>
      <c r="P188" s="104">
        <v>85723.34</v>
      </c>
    </row>
    <row r="189" spans="1:16" x14ac:dyDescent="0.2">
      <c r="A189" t="s">
        <v>582</v>
      </c>
      <c r="B189" t="s">
        <v>583</v>
      </c>
      <c r="C189" s="7" t="s">
        <v>584</v>
      </c>
      <c r="D189" s="139" t="str">
        <f>IFERROR(INDEX('2024 FFS IP UPL Test'!L:L,MATCH(A:A,'2024 FFS IP UPL Test'!A:A,0)),INDEX('2024 FFS OP UPL Test'!L:L,MATCH(A:A,'2024 FFS OP UPL Test'!A:A,0)))</f>
        <v>Private</v>
      </c>
      <c r="E189" s="2">
        <f>IFERROR(INDEX('2024 FFS IP UPL Test'!AN:AN,MATCH(A189,'2024 FFS IP UPL Test'!A:A,0)),0)</f>
        <v>193373.67</v>
      </c>
      <c r="F189" s="8">
        <f t="shared" si="17"/>
        <v>188589.85198657142</v>
      </c>
      <c r="G189" s="8">
        <f>IFERROR(INDEX('2024 FFS IP UPL Test'!AE:AE,MATCH(A189,'2024 FFS IP UPL Test'!A:A,0)),0)</f>
        <v>373754.61</v>
      </c>
      <c r="H189" s="2">
        <f>IFERROR(INDEX('2024 FFS IP UPL Test'!V:V,MATCH(A189,'2024 FFS IP UPL Test'!A:A,0)),0)</f>
        <v>2370937.61</v>
      </c>
      <c r="I189" s="43" t="str">
        <f>IFERROR(INDEX('Nominal Fee Test'!I:I,MATCH(A189,'Nominal Fee Test'!J:J,0)),"Not Required")</f>
        <v>Not Required</v>
      </c>
      <c r="J189" s="2">
        <f t="shared" si="18"/>
        <v>188589.85198657142</v>
      </c>
      <c r="K189" s="2">
        <f>IFERROR(INDEX('2024 FFS OP UPL Test'!AN:AN,MATCH(A189,'2024 FFS OP UPL Test'!A:A,0)),0)</f>
        <v>17386.61</v>
      </c>
      <c r="L189" s="104">
        <f t="shared" si="19"/>
        <v>17130.014140635332</v>
      </c>
      <c r="M189" s="104">
        <f t="shared" si="20"/>
        <v>205719.87</v>
      </c>
      <c r="N189" s="104">
        <f t="shared" si="21"/>
        <v>102859.94</v>
      </c>
      <c r="O189" s="104">
        <f t="shared" si="22"/>
        <v>102859.93</v>
      </c>
      <c r="P189" s="104">
        <v>40998.769999999997</v>
      </c>
    </row>
    <row r="190" spans="1:16" ht="30" x14ac:dyDescent="0.2">
      <c r="A190" t="s">
        <v>585</v>
      </c>
      <c r="B190" t="s">
        <v>586</v>
      </c>
      <c r="C190" s="7" t="s">
        <v>587</v>
      </c>
      <c r="D190" s="139" t="str">
        <f>IFERROR(INDEX('2024 FFS IP UPL Test'!L:L,MATCH(A:A,'2024 FFS IP UPL Test'!A:A,0)),INDEX('2024 FFS OP UPL Test'!L:L,MATCH(A:A,'2024 FFS OP UPL Test'!A:A,0)))</f>
        <v>Private</v>
      </c>
      <c r="E190" s="2">
        <f>IFERROR(INDEX('2024 FFS IP UPL Test'!AN:AN,MATCH(A190,'2024 FFS IP UPL Test'!A:A,0)),0)</f>
        <v>-143787.32999999999</v>
      </c>
      <c r="F190" s="8">
        <f t="shared" si="17"/>
        <v>0</v>
      </c>
      <c r="G190" s="8">
        <f>IFERROR(INDEX('2024 FFS IP UPL Test'!AE:AE,MATCH(A190,'2024 FFS IP UPL Test'!A:A,0)),0)</f>
        <v>1608033.23</v>
      </c>
      <c r="H190" s="2">
        <f>IFERROR(INDEX('2024 FFS IP UPL Test'!V:V,MATCH(A190,'2024 FFS IP UPL Test'!A:A,0)),0)</f>
        <v>7039643.7699999996</v>
      </c>
      <c r="I190" s="43" t="str">
        <f>IFERROR(INDEX('Nominal Fee Test'!I:I,MATCH(A190,'Nominal Fee Test'!J:J,0)),"Not Required")</f>
        <v>Not Required</v>
      </c>
      <c r="J190" s="2">
        <f t="shared" si="18"/>
        <v>0</v>
      </c>
      <c r="K190" s="2">
        <f>IFERROR(INDEX('2024 FFS OP UPL Test'!AN:AN,MATCH(A190,'2024 FFS OP UPL Test'!A:A,0)),0)</f>
        <v>37937.35</v>
      </c>
      <c r="L190" s="104">
        <f t="shared" si="19"/>
        <v>37377.461273832669</v>
      </c>
      <c r="M190" s="104">
        <f t="shared" si="20"/>
        <v>37377.46</v>
      </c>
      <c r="N190" s="104">
        <f t="shared" si="21"/>
        <v>18688.73</v>
      </c>
      <c r="O190" s="104">
        <f t="shared" si="22"/>
        <v>18688.73</v>
      </c>
      <c r="P190" s="104">
        <v>7444.45</v>
      </c>
    </row>
    <row r="191" spans="1:16" x14ac:dyDescent="0.2">
      <c r="A191" t="s">
        <v>588</v>
      </c>
      <c r="B191" t="s">
        <v>589</v>
      </c>
      <c r="C191" s="7" t="s">
        <v>590</v>
      </c>
      <c r="D191" s="139" t="str">
        <f>IFERROR(INDEX('2024 FFS IP UPL Test'!L:L,MATCH(A:A,'2024 FFS IP UPL Test'!A:A,0)),INDEX('2024 FFS OP UPL Test'!L:L,MATCH(A:A,'2024 FFS OP UPL Test'!A:A,0)))</f>
        <v>Private</v>
      </c>
      <c r="E191" s="2">
        <f>IFERROR(INDEX('2024 FFS IP UPL Test'!AN:AN,MATCH(A191,'2024 FFS IP UPL Test'!A:A,0)),0)</f>
        <v>1058089.78</v>
      </c>
      <c r="F191" s="8">
        <f t="shared" si="17"/>
        <v>1031913.9880765768</v>
      </c>
      <c r="G191" s="8">
        <f>IFERROR(INDEX('2024 FFS IP UPL Test'!AE:AE,MATCH(A191,'2024 FFS IP UPL Test'!A:A,0)),0)</f>
        <v>2721918.64</v>
      </c>
      <c r="H191" s="2">
        <f>IFERROR(INDEX('2024 FFS IP UPL Test'!V:V,MATCH(A191,'2024 FFS IP UPL Test'!A:A,0)),0)</f>
        <v>16521015.82</v>
      </c>
      <c r="I191" s="43" t="str">
        <f>IFERROR(INDEX('Nominal Fee Test'!I:I,MATCH(A191,'Nominal Fee Test'!J:J,0)),"Not Required")</f>
        <v>Not Required</v>
      </c>
      <c r="J191" s="2">
        <f t="shared" si="18"/>
        <v>1031913.9880765768</v>
      </c>
      <c r="K191" s="2">
        <f>IFERROR(INDEX('2024 FFS OP UPL Test'!AN:AN,MATCH(A191,'2024 FFS OP UPL Test'!A:A,0)),0)</f>
        <v>505505.59</v>
      </c>
      <c r="L191" s="104">
        <f t="shared" si="19"/>
        <v>498045.21438452968</v>
      </c>
      <c r="M191" s="104">
        <f t="shared" si="20"/>
        <v>1529959.2</v>
      </c>
      <c r="N191" s="104">
        <f t="shared" si="21"/>
        <v>764979.6</v>
      </c>
      <c r="O191" s="104">
        <f t="shared" si="22"/>
        <v>764979.6</v>
      </c>
      <c r="P191" s="104">
        <v>304861.53999999998</v>
      </c>
    </row>
    <row r="192" spans="1:16" x14ac:dyDescent="0.2">
      <c r="A192" t="s">
        <v>591</v>
      </c>
      <c r="B192" t="s">
        <v>592</v>
      </c>
      <c r="C192" s="7" t="s">
        <v>593</v>
      </c>
      <c r="D192" s="139" t="str">
        <f>IFERROR(INDEX('2024 FFS IP UPL Test'!L:L,MATCH(A:A,'2024 FFS IP UPL Test'!A:A,0)),INDEX('2024 FFS OP UPL Test'!L:L,MATCH(A:A,'2024 FFS OP UPL Test'!A:A,0)))</f>
        <v>Private</v>
      </c>
      <c r="E192" s="2">
        <f>IFERROR(INDEX('2024 FFS IP UPL Test'!AN:AN,MATCH(A192,'2024 FFS IP UPL Test'!A:A,0)),0)</f>
        <v>15556.18</v>
      </c>
      <c r="F192" s="8">
        <f t="shared" si="17"/>
        <v>15171.339943418679</v>
      </c>
      <c r="G192" s="8">
        <f>IFERROR(INDEX('2024 FFS IP UPL Test'!AE:AE,MATCH(A192,'2024 FFS IP UPL Test'!A:A,0)),0)</f>
        <v>4255.6000000000004</v>
      </c>
      <c r="H192" s="2">
        <f>IFERROR(INDEX('2024 FFS IP UPL Test'!V:V,MATCH(A192,'2024 FFS IP UPL Test'!A:A,0)),0)</f>
        <v>45356.65</v>
      </c>
      <c r="I192" s="43" t="str">
        <f>IFERROR(INDEX('Nominal Fee Test'!I:I,MATCH(A192,'Nominal Fee Test'!J:J,0)),"Not Required")</f>
        <v>Not Required</v>
      </c>
      <c r="J192" s="2">
        <f t="shared" si="18"/>
        <v>15171.339943418679</v>
      </c>
      <c r="K192" s="2">
        <f>IFERROR(INDEX('2024 FFS OP UPL Test'!AN:AN,MATCH(A192,'2024 FFS OP UPL Test'!A:A,0)),0)</f>
        <v>-27018.35</v>
      </c>
      <c r="L192" s="104">
        <f t="shared" si="19"/>
        <v>0</v>
      </c>
      <c r="M192" s="104">
        <f t="shared" si="20"/>
        <v>15171.34</v>
      </c>
      <c r="N192" s="104">
        <f t="shared" si="21"/>
        <v>7585.67</v>
      </c>
      <c r="O192" s="104">
        <f t="shared" si="22"/>
        <v>7585.67</v>
      </c>
      <c r="P192" s="104">
        <v>3023.73</v>
      </c>
    </row>
    <row r="193" spans="1:16" ht="45" x14ac:dyDescent="0.2">
      <c r="A193" t="s">
        <v>594</v>
      </c>
      <c r="B193" t="s">
        <v>595</v>
      </c>
      <c r="C193" s="7" t="s">
        <v>596</v>
      </c>
      <c r="D193" s="139" t="str">
        <f>IFERROR(INDEX('2024 FFS IP UPL Test'!L:L,MATCH(A:A,'2024 FFS IP UPL Test'!A:A,0)),INDEX('2024 FFS OP UPL Test'!L:L,MATCH(A:A,'2024 FFS OP UPL Test'!A:A,0)))</f>
        <v>Private</v>
      </c>
      <c r="E193" s="2">
        <f>IFERROR(INDEX('2024 FFS IP UPL Test'!AN:AN,MATCH(A193,'2024 FFS IP UPL Test'!A:A,0)),0)</f>
        <v>0</v>
      </c>
      <c r="F193" s="8">
        <f t="shared" si="17"/>
        <v>0</v>
      </c>
      <c r="G193" s="8">
        <f>IFERROR(INDEX('2024 FFS IP UPL Test'!AE:AE,MATCH(A193,'2024 FFS IP UPL Test'!A:A,0)),0)</f>
        <v>0</v>
      </c>
      <c r="H193" s="2">
        <f>IFERROR(INDEX('2024 FFS IP UPL Test'!V:V,MATCH(A193,'2024 FFS IP UPL Test'!A:A,0)),0)</f>
        <v>0</v>
      </c>
      <c r="I193" s="43" t="str">
        <f>IFERROR(INDEX('Nominal Fee Test'!I:I,MATCH(A193,'Nominal Fee Test'!J:J,0)),"Not Required")</f>
        <v>Not Required</v>
      </c>
      <c r="J193" s="2">
        <f t="shared" si="18"/>
        <v>0</v>
      </c>
      <c r="K193" s="2">
        <f>IFERROR(INDEX('2024 FFS OP UPL Test'!AN:AN,MATCH(A193,'2024 FFS OP UPL Test'!A:A,0)),0)</f>
        <v>-4696.96</v>
      </c>
      <c r="L193" s="104">
        <f t="shared" si="19"/>
        <v>0</v>
      </c>
      <c r="M193" s="104">
        <f t="shared" si="20"/>
        <v>0</v>
      </c>
      <c r="N193" s="104">
        <f t="shared" si="21"/>
        <v>0</v>
      </c>
      <c r="O193" s="104">
        <f t="shared" si="22"/>
        <v>0</v>
      </c>
      <c r="P193" s="104">
        <v>0</v>
      </c>
    </row>
    <row r="194" spans="1:16" x14ac:dyDescent="0.2">
      <c r="A194" t="s">
        <v>597</v>
      </c>
      <c r="B194" t="s">
        <v>598</v>
      </c>
      <c r="C194" s="7" t="s">
        <v>599</v>
      </c>
      <c r="D194" s="139" t="str">
        <f>IFERROR(INDEX('2024 FFS IP UPL Test'!L:L,MATCH(A:A,'2024 FFS IP UPL Test'!A:A,0)),INDEX('2024 FFS OP UPL Test'!L:L,MATCH(A:A,'2024 FFS OP UPL Test'!A:A,0)))</f>
        <v>Private</v>
      </c>
      <c r="E194" s="2">
        <f>IFERROR(INDEX('2024 FFS IP UPL Test'!AN:AN,MATCH(A194,'2024 FFS IP UPL Test'!A:A,0)),0)</f>
        <v>0</v>
      </c>
      <c r="F194" s="8">
        <f t="shared" si="17"/>
        <v>0</v>
      </c>
      <c r="G194" s="8">
        <f>IFERROR(INDEX('2024 FFS IP UPL Test'!AE:AE,MATCH(A194,'2024 FFS IP UPL Test'!A:A,0)),0)</f>
        <v>0</v>
      </c>
      <c r="H194" s="2">
        <f>IFERROR(INDEX('2024 FFS IP UPL Test'!V:V,MATCH(A194,'2024 FFS IP UPL Test'!A:A,0)),0)</f>
        <v>0</v>
      </c>
      <c r="I194" s="43" t="str">
        <f>IFERROR(INDEX('Nominal Fee Test'!I:I,MATCH(A194,'Nominal Fee Test'!J:J,0)),"Not Required")</f>
        <v>Not Required</v>
      </c>
      <c r="J194" s="2">
        <f t="shared" si="18"/>
        <v>0</v>
      </c>
      <c r="K194" s="2">
        <f>IFERROR(INDEX('2024 FFS OP UPL Test'!AN:AN,MATCH(A194,'2024 FFS OP UPL Test'!A:A,0)),0)</f>
        <v>-39205.279999999999</v>
      </c>
      <c r="L194" s="104">
        <f t="shared" si="19"/>
        <v>0</v>
      </c>
      <c r="M194" s="104">
        <f t="shared" si="20"/>
        <v>0</v>
      </c>
      <c r="N194" s="104">
        <f t="shared" si="21"/>
        <v>0</v>
      </c>
      <c r="O194" s="104">
        <f t="shared" si="22"/>
        <v>0</v>
      </c>
      <c r="P194" s="104">
        <v>0</v>
      </c>
    </row>
    <row r="195" spans="1:16" x14ac:dyDescent="0.2">
      <c r="A195" t="s">
        <v>600</v>
      </c>
      <c r="B195" t="s">
        <v>601</v>
      </c>
      <c r="C195" s="7" t="s">
        <v>602</v>
      </c>
      <c r="D195" s="139" t="str">
        <f>IFERROR(INDEX('2024 FFS IP UPL Test'!L:L,MATCH(A:A,'2024 FFS IP UPL Test'!A:A,0)),INDEX('2024 FFS OP UPL Test'!L:L,MATCH(A:A,'2024 FFS OP UPL Test'!A:A,0)))</f>
        <v>Private</v>
      </c>
      <c r="E195" s="2">
        <f>IFERROR(INDEX('2024 FFS IP UPL Test'!AN:AN,MATCH(A195,'2024 FFS IP UPL Test'!A:A,0)),0)</f>
        <v>3401.24</v>
      </c>
      <c r="F195" s="8">
        <f t="shared" si="17"/>
        <v>3317.09765952524</v>
      </c>
      <c r="G195" s="8">
        <f>IFERROR(INDEX('2024 FFS IP UPL Test'!AE:AE,MATCH(A195,'2024 FFS IP UPL Test'!A:A,0)),0)</f>
        <v>12585.99</v>
      </c>
      <c r="H195" s="2">
        <f>IFERROR(INDEX('2024 FFS IP UPL Test'!V:V,MATCH(A195,'2024 FFS IP UPL Test'!A:A,0)),0)</f>
        <v>11916.54</v>
      </c>
      <c r="I195" s="43" t="str">
        <f>IFERROR(INDEX('Nominal Fee Test'!I:I,MATCH(A195,'Nominal Fee Test'!J:J,0)),"Not Required")</f>
        <v>Y</v>
      </c>
      <c r="J195" s="2">
        <f t="shared" si="18"/>
        <v>3317.09765952524</v>
      </c>
      <c r="K195" s="2">
        <f>IFERROR(INDEX('2024 FFS OP UPL Test'!AN:AN,MATCH(A195,'2024 FFS OP UPL Test'!A:A,0)),0)</f>
        <v>-948.83</v>
      </c>
      <c r="L195" s="104">
        <f t="shared" si="19"/>
        <v>0</v>
      </c>
      <c r="M195" s="104">
        <f t="shared" si="20"/>
        <v>3317.1</v>
      </c>
      <c r="N195" s="104">
        <f t="shared" si="21"/>
        <v>1658.55</v>
      </c>
      <c r="O195" s="104">
        <f t="shared" si="22"/>
        <v>1658.55</v>
      </c>
      <c r="P195" s="104">
        <v>661.12</v>
      </c>
    </row>
    <row r="196" spans="1:16" x14ac:dyDescent="0.2">
      <c r="A196" t="s">
        <v>603</v>
      </c>
      <c r="B196" t="s">
        <v>604</v>
      </c>
      <c r="C196" s="7" t="s">
        <v>605</v>
      </c>
      <c r="D196" s="139" t="str">
        <f>IFERROR(INDEX('2024 FFS IP UPL Test'!L:L,MATCH(A:A,'2024 FFS IP UPL Test'!A:A,0)),INDEX('2024 FFS OP UPL Test'!L:L,MATCH(A:A,'2024 FFS OP UPL Test'!A:A,0)))</f>
        <v>Private</v>
      </c>
      <c r="E196" s="2">
        <f>IFERROR(INDEX('2024 FFS IP UPL Test'!AN:AN,MATCH(A196,'2024 FFS IP UPL Test'!A:A,0)),0)</f>
        <v>48856.23</v>
      </c>
      <c r="F196" s="8">
        <f t="shared" si="17"/>
        <v>47647.58916931085</v>
      </c>
      <c r="G196" s="8">
        <f>IFERROR(INDEX('2024 FFS IP UPL Test'!AE:AE,MATCH(A196,'2024 FFS IP UPL Test'!A:A,0)),0)</f>
        <v>29985.13</v>
      </c>
      <c r="H196" s="2">
        <f>IFERROR(INDEX('2024 FFS IP UPL Test'!V:V,MATCH(A196,'2024 FFS IP UPL Test'!A:A,0)),0)</f>
        <v>184900</v>
      </c>
      <c r="I196" s="43" t="str">
        <f>IFERROR(INDEX('Nominal Fee Test'!I:I,MATCH(A196,'Nominal Fee Test'!J:J,0)),"Not Required")</f>
        <v>Not Required</v>
      </c>
      <c r="J196" s="2">
        <f t="shared" si="18"/>
        <v>47647.58916931085</v>
      </c>
      <c r="K196" s="2">
        <f>IFERROR(INDEX('2024 FFS OP UPL Test'!AN:AN,MATCH(A196,'2024 FFS OP UPL Test'!A:A,0)),0)</f>
        <v>0</v>
      </c>
      <c r="L196" s="104">
        <f t="shared" si="19"/>
        <v>0</v>
      </c>
      <c r="M196" s="104">
        <f t="shared" si="20"/>
        <v>47647.59</v>
      </c>
      <c r="N196" s="104">
        <f t="shared" si="21"/>
        <v>23823.8</v>
      </c>
      <c r="O196" s="104">
        <f t="shared" si="22"/>
        <v>23823.789999999997</v>
      </c>
      <c r="P196" s="104">
        <v>9496.43</v>
      </c>
    </row>
    <row r="197" spans="1:16" ht="45" x14ac:dyDescent="0.2">
      <c r="A197" t="s">
        <v>606</v>
      </c>
      <c r="B197" t="s">
        <v>607</v>
      </c>
      <c r="C197" s="7" t="s">
        <v>608</v>
      </c>
      <c r="D197" s="139" t="str">
        <f>IFERROR(INDEX('2024 FFS IP UPL Test'!L:L,MATCH(A:A,'2024 FFS IP UPL Test'!A:A,0)),INDEX('2024 FFS OP UPL Test'!L:L,MATCH(A:A,'2024 FFS OP UPL Test'!A:A,0)))</f>
        <v>NSGO</v>
      </c>
      <c r="E197" s="2">
        <f>IFERROR(INDEX('2024 FFS IP UPL Test'!AN:AN,MATCH(A197,'2024 FFS IP UPL Test'!A:A,0)),0)</f>
        <v>-3631.65</v>
      </c>
      <c r="F197" s="8">
        <f t="shared" si="17"/>
        <v>0</v>
      </c>
      <c r="G197" s="8">
        <f>IFERROR(INDEX('2024 FFS IP UPL Test'!AE:AE,MATCH(A197,'2024 FFS IP UPL Test'!A:A,0)),0)</f>
        <v>32103.23</v>
      </c>
      <c r="H197" s="2">
        <f>IFERROR(INDEX('2024 FFS IP UPL Test'!V:V,MATCH(A197,'2024 FFS IP UPL Test'!A:A,0)),0)</f>
        <v>13194.1</v>
      </c>
      <c r="I197" s="43" t="str">
        <f>IFERROR(INDEX('Nominal Fee Test'!I:I,MATCH(A197,'Nominal Fee Test'!J:J,0)),"Not Required")</f>
        <v>Not Required</v>
      </c>
      <c r="J197" s="2">
        <f t="shared" si="18"/>
        <v>0</v>
      </c>
      <c r="K197" s="2">
        <f>IFERROR(INDEX('2024 FFS OP UPL Test'!AN:AN,MATCH(A197,'2024 FFS OP UPL Test'!A:A,0)),0)</f>
        <v>415.04</v>
      </c>
      <c r="L197" s="104">
        <f t="shared" si="19"/>
        <v>400.86073025165069</v>
      </c>
      <c r="M197" s="104">
        <f t="shared" si="20"/>
        <v>400.86</v>
      </c>
      <c r="N197" s="104">
        <f t="shared" si="21"/>
        <v>200.43</v>
      </c>
      <c r="O197" s="104">
        <f t="shared" si="22"/>
        <v>200.43</v>
      </c>
      <c r="P197" s="104">
        <v>80.040000000000006</v>
      </c>
    </row>
    <row r="198" spans="1:16" x14ac:dyDescent="0.2">
      <c r="A198" t="s">
        <v>609</v>
      </c>
      <c r="B198" t="s">
        <v>610</v>
      </c>
      <c r="C198" s="7" t="s">
        <v>611</v>
      </c>
      <c r="D198" s="139" t="str">
        <f>IFERROR(INDEX('2024 FFS IP UPL Test'!L:L,MATCH(A:A,'2024 FFS IP UPL Test'!A:A,0)),INDEX('2024 FFS OP UPL Test'!L:L,MATCH(A:A,'2024 FFS OP UPL Test'!A:A,0)))</f>
        <v>NSGO</v>
      </c>
      <c r="E198" s="2">
        <f>IFERROR(INDEX('2024 FFS IP UPL Test'!AN:AN,MATCH(A198,'2024 FFS IP UPL Test'!A:A,0)),0)</f>
        <v>-47691.27</v>
      </c>
      <c r="F198" s="8">
        <f t="shared" si="17"/>
        <v>0</v>
      </c>
      <c r="G198" s="8">
        <f>IFERROR(INDEX('2024 FFS IP UPL Test'!AE:AE,MATCH(A198,'2024 FFS IP UPL Test'!A:A,0)),0)</f>
        <v>296226.21999999997</v>
      </c>
      <c r="H198" s="2">
        <f>IFERROR(INDEX('2024 FFS IP UPL Test'!V:V,MATCH(A198,'2024 FFS IP UPL Test'!A:A,0)),0)</f>
        <v>346341.9</v>
      </c>
      <c r="I198" s="43" t="str">
        <f>IFERROR(INDEX('Nominal Fee Test'!I:I,MATCH(A198,'Nominal Fee Test'!J:J,0)),"Not Required")</f>
        <v>Not Required</v>
      </c>
      <c r="J198" s="2">
        <f t="shared" si="18"/>
        <v>0</v>
      </c>
      <c r="K198" s="2">
        <f>IFERROR(INDEX('2024 FFS OP UPL Test'!AN:AN,MATCH(A198,'2024 FFS OP UPL Test'!A:A,0)),0)</f>
        <v>-23691.65</v>
      </c>
      <c r="L198" s="104">
        <f t="shared" si="19"/>
        <v>0</v>
      </c>
      <c r="M198" s="104">
        <f t="shared" si="20"/>
        <v>0</v>
      </c>
      <c r="N198" s="104">
        <f t="shared" si="21"/>
        <v>0</v>
      </c>
      <c r="O198" s="104">
        <f t="shared" si="22"/>
        <v>0</v>
      </c>
      <c r="P198" s="104">
        <v>0</v>
      </c>
    </row>
    <row r="199" spans="1:16" x14ac:dyDescent="0.2">
      <c r="A199" t="s">
        <v>612</v>
      </c>
      <c r="B199" t="s">
        <v>613</v>
      </c>
      <c r="C199" s="7" t="s">
        <v>614</v>
      </c>
      <c r="D199" s="139" t="str">
        <f>IFERROR(INDEX('2024 FFS IP UPL Test'!L:L,MATCH(A:A,'2024 FFS IP UPL Test'!A:A,0)),INDEX('2024 FFS OP UPL Test'!L:L,MATCH(A:A,'2024 FFS OP UPL Test'!A:A,0)))</f>
        <v>Private</v>
      </c>
      <c r="E199" s="2">
        <f>IFERROR(INDEX('2024 FFS IP UPL Test'!AN:AN,MATCH(A199,'2024 FFS IP UPL Test'!A:A,0)),0)</f>
        <v>46063839.57</v>
      </c>
      <c r="F199" s="8">
        <f t="shared" ref="F199:F262" si="23">MAX(E199,0)*IF(D199="NSGO",NSGO_IP_PCT,Private_IP_PCT)</f>
        <v>44924278.917804435</v>
      </c>
      <c r="G199" s="8">
        <f>IFERROR(INDEX('2024 FFS IP UPL Test'!AE:AE,MATCH(A199,'2024 FFS IP UPL Test'!A:A,0)),0)</f>
        <v>67005604.299999997</v>
      </c>
      <c r="H199" s="2">
        <f>IFERROR(INDEX('2024 FFS IP UPL Test'!V:V,MATCH(A199,'2024 FFS IP UPL Test'!A:A,0)),0)</f>
        <v>201334479.84</v>
      </c>
      <c r="I199" s="43" t="str">
        <f>IFERROR(INDEX('Nominal Fee Test'!I:I,MATCH(A199,'Nominal Fee Test'!J:J,0)),"Not Required")</f>
        <v>Not Required</v>
      </c>
      <c r="J199" s="2">
        <f t="shared" ref="J199:J262" si="24">IF(AND(F199+G199&gt;H199,I199="N"),IF(H199-G199&lt;0,0,H199-G199),F199)</f>
        <v>44924278.917804435</v>
      </c>
      <c r="K199" s="2">
        <f>IFERROR(INDEX('2024 FFS OP UPL Test'!AN:AN,MATCH(A199,'2024 FFS OP UPL Test'!A:A,0)),0)</f>
        <v>3264112.74</v>
      </c>
      <c r="L199" s="104">
        <f t="shared" ref="L199:L262" si="25">MAX(K199,0)*IF(D199="NSGO",NSGO_OP_PCT,Private_OP_PCT)</f>
        <v>3215940.1627360336</v>
      </c>
      <c r="M199" s="104">
        <f t="shared" ref="M199:M262" si="26">ROUND(J199+L199,2)</f>
        <v>48140219.079999998</v>
      </c>
      <c r="N199" s="104">
        <f t="shared" si="21"/>
        <v>24070109.539999999</v>
      </c>
      <c r="O199" s="104">
        <f t="shared" si="22"/>
        <v>24070109.539999999</v>
      </c>
      <c r="P199" s="104">
        <v>9594172.7899999991</v>
      </c>
    </row>
    <row r="200" spans="1:16" x14ac:dyDescent="0.2">
      <c r="A200" t="s">
        <v>615</v>
      </c>
      <c r="B200" t="s">
        <v>616</v>
      </c>
      <c r="C200" s="7" t="s">
        <v>617</v>
      </c>
      <c r="D200" s="139" t="str">
        <f>IFERROR(INDEX('2024 FFS IP UPL Test'!L:L,MATCH(A:A,'2024 FFS IP UPL Test'!A:A,0)),INDEX('2024 FFS OP UPL Test'!L:L,MATCH(A:A,'2024 FFS OP UPL Test'!A:A,0)))</f>
        <v>Private</v>
      </c>
      <c r="E200" s="2">
        <f>IFERROR(INDEX('2024 FFS IP UPL Test'!AN:AN,MATCH(A200,'2024 FFS IP UPL Test'!A:A,0)),0)</f>
        <v>-2674905.1800000002</v>
      </c>
      <c r="F200" s="8">
        <f t="shared" si="23"/>
        <v>0</v>
      </c>
      <c r="G200" s="8">
        <f>IFERROR(INDEX('2024 FFS IP UPL Test'!AE:AE,MATCH(A200,'2024 FFS IP UPL Test'!A:A,0)),0)</f>
        <v>2914876.54</v>
      </c>
      <c r="H200" s="2">
        <f>IFERROR(INDEX('2024 FFS IP UPL Test'!V:V,MATCH(A200,'2024 FFS IP UPL Test'!A:A,0)),0)</f>
        <v>11537084.6</v>
      </c>
      <c r="I200" s="43" t="str">
        <f>IFERROR(INDEX('Nominal Fee Test'!I:I,MATCH(A200,'Nominal Fee Test'!J:J,0)),"Not Required")</f>
        <v>Not Required</v>
      </c>
      <c r="J200" s="2">
        <f t="shared" si="24"/>
        <v>0</v>
      </c>
      <c r="K200" s="2">
        <f>IFERROR(INDEX('2024 FFS OP UPL Test'!AN:AN,MATCH(A200,'2024 FFS OP UPL Test'!A:A,0)),0)</f>
        <v>263919.63</v>
      </c>
      <c r="L200" s="104">
        <f t="shared" si="25"/>
        <v>260024.63929950952</v>
      </c>
      <c r="M200" s="104">
        <f t="shared" si="26"/>
        <v>260024.64</v>
      </c>
      <c r="N200" s="104">
        <f t="shared" si="21"/>
        <v>130012.32</v>
      </c>
      <c r="O200" s="104">
        <f t="shared" si="22"/>
        <v>130012.32</v>
      </c>
      <c r="P200" s="104">
        <v>51788.98</v>
      </c>
    </row>
    <row r="201" spans="1:16" x14ac:dyDescent="0.2">
      <c r="A201" t="s">
        <v>618</v>
      </c>
      <c r="B201" t="s">
        <v>619</v>
      </c>
      <c r="C201" s="7" t="s">
        <v>620</v>
      </c>
      <c r="D201" s="139" t="str">
        <f>IFERROR(INDEX('2024 FFS IP UPL Test'!L:L,MATCH(A:A,'2024 FFS IP UPL Test'!A:A,0)),INDEX('2024 FFS OP UPL Test'!L:L,MATCH(A:A,'2024 FFS OP UPL Test'!A:A,0)))</f>
        <v>NSGO</v>
      </c>
      <c r="E201" s="2">
        <f>IFERROR(INDEX('2024 FFS IP UPL Test'!AN:AN,MATCH(A201,'2024 FFS IP UPL Test'!A:A,0)),0)</f>
        <v>0</v>
      </c>
      <c r="F201" s="8">
        <f t="shared" si="23"/>
        <v>0</v>
      </c>
      <c r="G201" s="8">
        <f>IFERROR(INDEX('2024 FFS IP UPL Test'!AE:AE,MATCH(A201,'2024 FFS IP UPL Test'!A:A,0)),0)</f>
        <v>0</v>
      </c>
      <c r="H201" s="2">
        <f>IFERROR(INDEX('2024 FFS IP UPL Test'!V:V,MATCH(A201,'2024 FFS IP UPL Test'!A:A,0)),0)</f>
        <v>0</v>
      </c>
      <c r="I201" s="43" t="str">
        <f>IFERROR(INDEX('Nominal Fee Test'!I:I,MATCH(A201,'Nominal Fee Test'!J:J,0)),"Not Required")</f>
        <v>Not Required</v>
      </c>
      <c r="J201" s="2">
        <f t="shared" si="24"/>
        <v>0</v>
      </c>
      <c r="K201" s="2">
        <f>IFERROR(INDEX('2024 FFS OP UPL Test'!AN:AN,MATCH(A201,'2024 FFS OP UPL Test'!A:A,0)),0)</f>
        <v>-609.67999999999995</v>
      </c>
      <c r="L201" s="104">
        <f t="shared" si="25"/>
        <v>0</v>
      </c>
      <c r="M201" s="104">
        <f t="shared" si="26"/>
        <v>0</v>
      </c>
      <c r="N201" s="104">
        <f t="shared" si="21"/>
        <v>0</v>
      </c>
      <c r="O201" s="104">
        <f t="shared" si="22"/>
        <v>0</v>
      </c>
      <c r="P201" s="104">
        <v>0</v>
      </c>
    </row>
    <row r="202" spans="1:16" ht="30" x14ac:dyDescent="0.2">
      <c r="A202" t="s">
        <v>621</v>
      </c>
      <c r="B202" t="s">
        <v>622</v>
      </c>
      <c r="C202" s="7" t="s">
        <v>623</v>
      </c>
      <c r="D202" s="139" t="str">
        <f>IFERROR(INDEX('2024 FFS IP UPL Test'!L:L,MATCH(A:A,'2024 FFS IP UPL Test'!A:A,0)),INDEX('2024 FFS OP UPL Test'!L:L,MATCH(A:A,'2024 FFS OP UPL Test'!A:A,0)))</f>
        <v>NSGO</v>
      </c>
      <c r="E202" s="2">
        <f>IFERROR(INDEX('2024 FFS IP UPL Test'!AN:AN,MATCH(A202,'2024 FFS IP UPL Test'!A:A,0)),0)</f>
        <v>-6276.71</v>
      </c>
      <c r="F202" s="8">
        <f t="shared" si="23"/>
        <v>0</v>
      </c>
      <c r="G202" s="8">
        <f>IFERROR(INDEX('2024 FFS IP UPL Test'!AE:AE,MATCH(A202,'2024 FFS IP UPL Test'!A:A,0)),0)</f>
        <v>85998.28</v>
      </c>
      <c r="H202" s="2">
        <f>IFERROR(INDEX('2024 FFS IP UPL Test'!V:V,MATCH(A202,'2024 FFS IP UPL Test'!A:A,0)),0)</f>
        <v>159698.66</v>
      </c>
      <c r="I202" s="43" t="str">
        <f>IFERROR(INDEX('Nominal Fee Test'!I:I,MATCH(A202,'Nominal Fee Test'!J:J,0)),"Not Required")</f>
        <v>Not Required</v>
      </c>
      <c r="J202" s="2">
        <f t="shared" si="24"/>
        <v>0</v>
      </c>
      <c r="K202" s="2">
        <f>IFERROR(INDEX('2024 FFS OP UPL Test'!AN:AN,MATCH(A202,'2024 FFS OP UPL Test'!A:A,0)),0)</f>
        <v>-12473.17</v>
      </c>
      <c r="L202" s="104">
        <f t="shared" si="25"/>
        <v>0</v>
      </c>
      <c r="M202" s="104">
        <f t="shared" si="26"/>
        <v>0</v>
      </c>
      <c r="N202" s="104">
        <f t="shared" si="21"/>
        <v>0</v>
      </c>
      <c r="O202" s="104">
        <f t="shared" si="22"/>
        <v>0</v>
      </c>
      <c r="P202" s="104">
        <v>0</v>
      </c>
    </row>
    <row r="203" spans="1:16" ht="30" x14ac:dyDescent="0.2">
      <c r="A203" t="s">
        <v>624</v>
      </c>
      <c r="B203" t="s">
        <v>625</v>
      </c>
      <c r="C203" s="7" t="s">
        <v>626</v>
      </c>
      <c r="D203" s="139" t="str">
        <f>IFERROR(INDEX('2024 FFS IP UPL Test'!L:L,MATCH(A:A,'2024 FFS IP UPL Test'!A:A,0)),INDEX('2024 FFS OP UPL Test'!L:L,MATCH(A:A,'2024 FFS OP UPL Test'!A:A,0)))</f>
        <v>NSGO</v>
      </c>
      <c r="E203" s="2">
        <f>IFERROR(INDEX('2024 FFS IP UPL Test'!AN:AN,MATCH(A203,'2024 FFS IP UPL Test'!A:A,0)),0)</f>
        <v>2904.82</v>
      </c>
      <c r="F203" s="8">
        <f t="shared" si="23"/>
        <v>2900.0841414939791</v>
      </c>
      <c r="G203" s="8">
        <f>IFERROR(INDEX('2024 FFS IP UPL Test'!AE:AE,MATCH(A203,'2024 FFS IP UPL Test'!A:A,0)),0)</f>
        <v>4941.5600000000004</v>
      </c>
      <c r="H203" s="2">
        <f>IFERROR(INDEX('2024 FFS IP UPL Test'!V:V,MATCH(A203,'2024 FFS IP UPL Test'!A:A,0)),0)</f>
        <v>8876</v>
      </c>
      <c r="I203" s="43" t="str">
        <f>IFERROR(INDEX('Nominal Fee Test'!I:I,MATCH(A203,'Nominal Fee Test'!J:J,0)),"Not Required")</f>
        <v>Not Required</v>
      </c>
      <c r="J203" s="2">
        <f t="shared" si="24"/>
        <v>2900.0841414939791</v>
      </c>
      <c r="K203" s="2">
        <f>IFERROR(INDEX('2024 FFS OP UPL Test'!AN:AN,MATCH(A203,'2024 FFS OP UPL Test'!A:A,0)),0)</f>
        <v>3803.92</v>
      </c>
      <c r="L203" s="104">
        <f t="shared" si="25"/>
        <v>3673.9643143284002</v>
      </c>
      <c r="M203" s="104">
        <f t="shared" si="26"/>
        <v>6574.05</v>
      </c>
      <c r="N203" s="104">
        <f t="shared" si="21"/>
        <v>3287.03</v>
      </c>
      <c r="O203" s="104">
        <f t="shared" si="22"/>
        <v>3287.02</v>
      </c>
      <c r="P203" s="104">
        <v>1311.34</v>
      </c>
    </row>
    <row r="204" spans="1:16" ht="30" x14ac:dyDescent="0.2">
      <c r="A204" t="s">
        <v>627</v>
      </c>
      <c r="B204" t="s">
        <v>628</v>
      </c>
      <c r="C204" s="7" t="s">
        <v>629</v>
      </c>
      <c r="D204" s="139" t="str">
        <f>IFERROR(INDEX('2024 FFS IP UPL Test'!L:L,MATCH(A:A,'2024 FFS IP UPL Test'!A:A,0)),INDEX('2024 FFS OP UPL Test'!L:L,MATCH(A:A,'2024 FFS OP UPL Test'!A:A,0)))</f>
        <v>Private</v>
      </c>
      <c r="E204" s="2">
        <f>IFERROR(INDEX('2024 FFS IP UPL Test'!AN:AN,MATCH(A204,'2024 FFS IP UPL Test'!A:A,0)),0)</f>
        <v>-1478.26</v>
      </c>
      <c r="F204" s="8">
        <f t="shared" si="23"/>
        <v>0</v>
      </c>
      <c r="G204" s="8">
        <f>IFERROR(INDEX('2024 FFS IP UPL Test'!AE:AE,MATCH(A204,'2024 FFS IP UPL Test'!A:A,0)),0)</f>
        <v>4374.6000000000004</v>
      </c>
      <c r="H204" s="2">
        <f>IFERROR(INDEX('2024 FFS IP UPL Test'!V:V,MATCH(A204,'2024 FFS IP UPL Test'!A:A,0)),0)</f>
        <v>3141.64</v>
      </c>
      <c r="I204" s="43" t="str">
        <f>IFERROR(INDEX('Nominal Fee Test'!I:I,MATCH(A204,'Nominal Fee Test'!J:J,0)),"Not Required")</f>
        <v>Not Required</v>
      </c>
      <c r="J204" s="2">
        <f t="shared" si="24"/>
        <v>0</v>
      </c>
      <c r="K204" s="2">
        <f>IFERROR(INDEX('2024 FFS OP UPL Test'!AN:AN,MATCH(A204,'2024 FFS OP UPL Test'!A:A,0)),0)</f>
        <v>-9269.35</v>
      </c>
      <c r="L204" s="104">
        <f t="shared" si="25"/>
        <v>0</v>
      </c>
      <c r="M204" s="104">
        <f t="shared" si="26"/>
        <v>0</v>
      </c>
      <c r="N204" s="104">
        <f t="shared" si="21"/>
        <v>0</v>
      </c>
      <c r="O204" s="104">
        <f t="shared" si="22"/>
        <v>0</v>
      </c>
      <c r="P204" s="104">
        <v>0</v>
      </c>
    </row>
    <row r="205" spans="1:16" x14ac:dyDescent="0.2">
      <c r="A205" t="s">
        <v>630</v>
      </c>
      <c r="B205" t="s">
        <v>631</v>
      </c>
      <c r="C205" s="7" t="s">
        <v>632</v>
      </c>
      <c r="D205" s="139" t="str">
        <f>IFERROR(INDEX('2024 FFS IP UPL Test'!L:L,MATCH(A:A,'2024 FFS IP UPL Test'!A:A,0)),INDEX('2024 FFS OP UPL Test'!L:L,MATCH(A:A,'2024 FFS OP UPL Test'!A:A,0)))</f>
        <v>Private</v>
      </c>
      <c r="E205" s="2">
        <f>IFERROR(INDEX('2024 FFS IP UPL Test'!AN:AN,MATCH(A205,'2024 FFS IP UPL Test'!A:A,0)),0)</f>
        <v>0</v>
      </c>
      <c r="F205" s="8">
        <f t="shared" si="23"/>
        <v>0</v>
      </c>
      <c r="G205" s="8">
        <f>IFERROR(INDEX('2024 FFS IP UPL Test'!AE:AE,MATCH(A205,'2024 FFS IP UPL Test'!A:A,0)),0)</f>
        <v>0</v>
      </c>
      <c r="H205" s="2">
        <f>IFERROR(INDEX('2024 FFS IP UPL Test'!V:V,MATCH(A205,'2024 FFS IP UPL Test'!A:A,0)),0)</f>
        <v>0</v>
      </c>
      <c r="I205" s="43" t="str">
        <f>IFERROR(INDEX('Nominal Fee Test'!I:I,MATCH(A205,'Nominal Fee Test'!J:J,0)),"Not Required")</f>
        <v>Not Required</v>
      </c>
      <c r="J205" s="2">
        <f t="shared" si="24"/>
        <v>0</v>
      </c>
      <c r="K205" s="2">
        <f>IFERROR(INDEX('2024 FFS OP UPL Test'!AN:AN,MATCH(A205,'2024 FFS OP UPL Test'!A:A,0)),0)</f>
        <v>-171.66</v>
      </c>
      <c r="L205" s="104">
        <f t="shared" si="25"/>
        <v>0</v>
      </c>
      <c r="M205" s="104">
        <f t="shared" si="26"/>
        <v>0</v>
      </c>
      <c r="N205" s="104">
        <f t="shared" si="21"/>
        <v>0</v>
      </c>
      <c r="O205" s="104">
        <f t="shared" si="22"/>
        <v>0</v>
      </c>
      <c r="P205" s="104">
        <v>0</v>
      </c>
    </row>
    <row r="206" spans="1:16" ht="30" x14ac:dyDescent="0.2">
      <c r="A206" t="s">
        <v>633</v>
      </c>
      <c r="B206" t="s">
        <v>634</v>
      </c>
      <c r="C206" s="7" t="s">
        <v>635</v>
      </c>
      <c r="D206" s="139" t="str">
        <f>IFERROR(INDEX('2024 FFS IP UPL Test'!L:L,MATCH(A:A,'2024 FFS IP UPL Test'!A:A,0)),INDEX('2024 FFS OP UPL Test'!L:L,MATCH(A:A,'2024 FFS OP UPL Test'!A:A,0)))</f>
        <v>Private</v>
      </c>
      <c r="E206" s="2">
        <f>IFERROR(INDEX('2024 FFS IP UPL Test'!AN:AN,MATCH(A206,'2024 FFS IP UPL Test'!A:A,0)),0)</f>
        <v>0</v>
      </c>
      <c r="F206" s="8">
        <f t="shared" si="23"/>
        <v>0</v>
      </c>
      <c r="G206" s="8">
        <f>IFERROR(INDEX('2024 FFS IP UPL Test'!AE:AE,MATCH(A206,'2024 FFS IP UPL Test'!A:A,0)),0)</f>
        <v>0</v>
      </c>
      <c r="H206" s="2">
        <f>IFERROR(INDEX('2024 FFS IP UPL Test'!V:V,MATCH(A206,'2024 FFS IP UPL Test'!A:A,0)),0)</f>
        <v>0</v>
      </c>
      <c r="I206" s="43" t="str">
        <f>IFERROR(INDEX('Nominal Fee Test'!I:I,MATCH(A206,'Nominal Fee Test'!J:J,0)),"Not Required")</f>
        <v>Not Required</v>
      </c>
      <c r="J206" s="2">
        <f t="shared" si="24"/>
        <v>0</v>
      </c>
      <c r="K206" s="2">
        <f>IFERROR(INDEX('2024 FFS OP UPL Test'!AN:AN,MATCH(A206,'2024 FFS OP UPL Test'!A:A,0)),0)</f>
        <v>-1103.5</v>
      </c>
      <c r="L206" s="104">
        <f t="shared" si="25"/>
        <v>0</v>
      </c>
      <c r="M206" s="104">
        <f t="shared" si="26"/>
        <v>0</v>
      </c>
      <c r="N206" s="104">
        <f t="shared" si="21"/>
        <v>0</v>
      </c>
      <c r="O206" s="104">
        <f t="shared" si="22"/>
        <v>0</v>
      </c>
      <c r="P206" s="104">
        <v>0</v>
      </c>
    </row>
    <row r="207" spans="1:16" ht="30" x14ac:dyDescent="0.2">
      <c r="A207" t="s">
        <v>636</v>
      </c>
      <c r="B207" t="s">
        <v>637</v>
      </c>
      <c r="C207" s="7" t="s">
        <v>638</v>
      </c>
      <c r="D207" s="139" t="str">
        <f>IFERROR(INDEX('2024 FFS IP UPL Test'!L:L,MATCH(A:A,'2024 FFS IP UPL Test'!A:A,0)),INDEX('2024 FFS OP UPL Test'!L:L,MATCH(A:A,'2024 FFS OP UPL Test'!A:A,0)))</f>
        <v>Private</v>
      </c>
      <c r="E207" s="2">
        <f>IFERROR(INDEX('2024 FFS IP UPL Test'!AN:AN,MATCH(A207,'2024 FFS IP UPL Test'!A:A,0)),0)</f>
        <v>0</v>
      </c>
      <c r="F207" s="8">
        <f t="shared" si="23"/>
        <v>0</v>
      </c>
      <c r="G207" s="8">
        <f>IFERROR(INDEX('2024 FFS IP UPL Test'!AE:AE,MATCH(A207,'2024 FFS IP UPL Test'!A:A,0)),0)</f>
        <v>0</v>
      </c>
      <c r="H207" s="2">
        <f>IFERROR(INDEX('2024 FFS IP UPL Test'!V:V,MATCH(A207,'2024 FFS IP UPL Test'!A:A,0)),0)</f>
        <v>0</v>
      </c>
      <c r="I207" s="43" t="str">
        <f>IFERROR(INDEX('Nominal Fee Test'!I:I,MATCH(A207,'Nominal Fee Test'!J:J,0)),"Not Required")</f>
        <v>Not Required</v>
      </c>
      <c r="J207" s="2">
        <f t="shared" si="24"/>
        <v>0</v>
      </c>
      <c r="K207" s="2">
        <f>IFERROR(INDEX('2024 FFS OP UPL Test'!AN:AN,MATCH(A207,'2024 FFS OP UPL Test'!A:A,0)),0)</f>
        <v>-242.73</v>
      </c>
      <c r="L207" s="104">
        <f t="shared" si="25"/>
        <v>0</v>
      </c>
      <c r="M207" s="104">
        <f t="shared" si="26"/>
        <v>0</v>
      </c>
      <c r="N207" s="104">
        <f t="shared" si="21"/>
        <v>0</v>
      </c>
      <c r="O207" s="104">
        <f t="shared" si="22"/>
        <v>0</v>
      </c>
      <c r="P207" s="104">
        <v>0</v>
      </c>
    </row>
    <row r="208" spans="1:16" ht="30" x14ac:dyDescent="0.2">
      <c r="A208" t="s">
        <v>639</v>
      </c>
      <c r="B208" t="s">
        <v>640</v>
      </c>
      <c r="C208" s="7" t="s">
        <v>641</v>
      </c>
      <c r="D208" s="139" t="str">
        <f>IFERROR(INDEX('2024 FFS IP UPL Test'!L:L,MATCH(A:A,'2024 FFS IP UPL Test'!A:A,0)),INDEX('2024 FFS OP UPL Test'!L:L,MATCH(A:A,'2024 FFS OP UPL Test'!A:A,0)))</f>
        <v>Private</v>
      </c>
      <c r="E208" s="2">
        <f>IFERROR(INDEX('2024 FFS IP UPL Test'!AN:AN,MATCH(A208,'2024 FFS IP UPL Test'!A:A,0)),0)</f>
        <v>0</v>
      </c>
      <c r="F208" s="8">
        <f t="shared" si="23"/>
        <v>0</v>
      </c>
      <c r="G208" s="8">
        <f>IFERROR(INDEX('2024 FFS IP UPL Test'!AE:AE,MATCH(A208,'2024 FFS IP UPL Test'!A:A,0)),0)</f>
        <v>0</v>
      </c>
      <c r="H208" s="2">
        <f>IFERROR(INDEX('2024 FFS IP UPL Test'!V:V,MATCH(A208,'2024 FFS IP UPL Test'!A:A,0)),0)</f>
        <v>0</v>
      </c>
      <c r="I208" s="43" t="str">
        <f>IFERROR(INDEX('Nominal Fee Test'!I:I,MATCH(A208,'Nominal Fee Test'!J:J,0)),"Not Required")</f>
        <v>Not Required</v>
      </c>
      <c r="J208" s="2">
        <f t="shared" si="24"/>
        <v>0</v>
      </c>
      <c r="K208" s="2">
        <f>IFERROR(INDEX('2024 FFS OP UPL Test'!AN:AN,MATCH(A208,'2024 FFS OP UPL Test'!A:A,0)),0)</f>
        <v>-587.70000000000005</v>
      </c>
      <c r="L208" s="104">
        <f t="shared" si="25"/>
        <v>0</v>
      </c>
      <c r="M208" s="104">
        <f t="shared" si="26"/>
        <v>0</v>
      </c>
      <c r="N208" s="104">
        <f t="shared" si="21"/>
        <v>0</v>
      </c>
      <c r="O208" s="104">
        <f t="shared" si="22"/>
        <v>0</v>
      </c>
      <c r="P208" s="104">
        <v>0</v>
      </c>
    </row>
    <row r="209" spans="1:16" ht="30" x14ac:dyDescent="0.2">
      <c r="A209" t="s">
        <v>642</v>
      </c>
      <c r="B209" t="s">
        <v>643</v>
      </c>
      <c r="C209" s="7" t="s">
        <v>644</v>
      </c>
      <c r="D209" s="139" t="str">
        <f>IFERROR(INDEX('2024 FFS IP UPL Test'!L:L,MATCH(A:A,'2024 FFS IP UPL Test'!A:A,0)),INDEX('2024 FFS OP UPL Test'!L:L,MATCH(A:A,'2024 FFS OP UPL Test'!A:A,0)))</f>
        <v>Private</v>
      </c>
      <c r="E209" s="2">
        <f>IFERROR(INDEX('2024 FFS IP UPL Test'!AN:AN,MATCH(A209,'2024 FFS IP UPL Test'!A:A,0)),0)</f>
        <v>0</v>
      </c>
      <c r="F209" s="8">
        <f t="shared" si="23"/>
        <v>0</v>
      </c>
      <c r="G209" s="8">
        <f>IFERROR(INDEX('2024 FFS IP UPL Test'!AE:AE,MATCH(A209,'2024 FFS IP UPL Test'!A:A,0)),0)</f>
        <v>0</v>
      </c>
      <c r="H209" s="2">
        <f>IFERROR(INDEX('2024 FFS IP UPL Test'!V:V,MATCH(A209,'2024 FFS IP UPL Test'!A:A,0)),0)</f>
        <v>0</v>
      </c>
      <c r="I209" s="43" t="str">
        <f>IFERROR(INDEX('Nominal Fee Test'!I:I,MATCH(A209,'Nominal Fee Test'!J:J,0)),"Not Required")</f>
        <v>Not Required</v>
      </c>
      <c r="J209" s="2">
        <f t="shared" si="24"/>
        <v>0</v>
      </c>
      <c r="K209" s="2">
        <f>IFERROR(INDEX('2024 FFS OP UPL Test'!AN:AN,MATCH(A209,'2024 FFS OP UPL Test'!A:A,0)),0)</f>
        <v>-372.99</v>
      </c>
      <c r="L209" s="104">
        <f t="shared" si="25"/>
        <v>0</v>
      </c>
      <c r="M209" s="104">
        <f t="shared" si="26"/>
        <v>0</v>
      </c>
      <c r="N209" s="104">
        <f t="shared" si="21"/>
        <v>0</v>
      </c>
      <c r="O209" s="104">
        <f t="shared" si="22"/>
        <v>0</v>
      </c>
      <c r="P209" s="104">
        <v>0</v>
      </c>
    </row>
    <row r="210" spans="1:16" ht="30" x14ac:dyDescent="0.2">
      <c r="A210" t="s">
        <v>645</v>
      </c>
      <c r="B210" t="s">
        <v>646</v>
      </c>
      <c r="C210" s="7" t="s">
        <v>647</v>
      </c>
      <c r="D210" s="139" t="str">
        <f>IFERROR(INDEX('2024 FFS IP UPL Test'!L:L,MATCH(A:A,'2024 FFS IP UPL Test'!A:A,0)),INDEX('2024 FFS OP UPL Test'!L:L,MATCH(A:A,'2024 FFS OP UPL Test'!A:A,0)))</f>
        <v>Private</v>
      </c>
      <c r="E210" s="2">
        <f>IFERROR(INDEX('2024 FFS IP UPL Test'!AN:AN,MATCH(A210,'2024 FFS IP UPL Test'!A:A,0)),0)</f>
        <v>0</v>
      </c>
      <c r="F210" s="8">
        <f t="shared" si="23"/>
        <v>0</v>
      </c>
      <c r="G210" s="8">
        <f>IFERROR(INDEX('2024 FFS IP UPL Test'!AE:AE,MATCH(A210,'2024 FFS IP UPL Test'!A:A,0)),0)</f>
        <v>0</v>
      </c>
      <c r="H210" s="2">
        <f>IFERROR(INDEX('2024 FFS IP UPL Test'!V:V,MATCH(A210,'2024 FFS IP UPL Test'!A:A,0)),0)</f>
        <v>0</v>
      </c>
      <c r="I210" s="43" t="str">
        <f>IFERROR(INDEX('Nominal Fee Test'!I:I,MATCH(A210,'Nominal Fee Test'!J:J,0)),"Not Required")</f>
        <v>Not Required</v>
      </c>
      <c r="J210" s="2">
        <f t="shared" si="24"/>
        <v>0</v>
      </c>
      <c r="K210" s="2">
        <f>IFERROR(INDEX('2024 FFS OP UPL Test'!AN:AN,MATCH(A210,'2024 FFS OP UPL Test'!A:A,0)),0)</f>
        <v>-642.19000000000005</v>
      </c>
      <c r="L210" s="104">
        <f t="shared" si="25"/>
        <v>0</v>
      </c>
      <c r="M210" s="104">
        <f t="shared" si="26"/>
        <v>0</v>
      </c>
      <c r="N210" s="104">
        <f t="shared" si="21"/>
        <v>0</v>
      </c>
      <c r="O210" s="104">
        <f t="shared" si="22"/>
        <v>0</v>
      </c>
      <c r="P210" s="104">
        <v>0</v>
      </c>
    </row>
    <row r="211" spans="1:16" ht="30" x14ac:dyDescent="0.2">
      <c r="A211" t="s">
        <v>648</v>
      </c>
      <c r="B211" t="s">
        <v>649</v>
      </c>
      <c r="C211" s="7" t="s">
        <v>650</v>
      </c>
      <c r="D211" s="139" t="str">
        <f>IFERROR(INDEX('2024 FFS IP UPL Test'!L:L,MATCH(A:A,'2024 FFS IP UPL Test'!A:A,0)),INDEX('2024 FFS OP UPL Test'!L:L,MATCH(A:A,'2024 FFS OP UPL Test'!A:A,0)))</f>
        <v>Private</v>
      </c>
      <c r="E211" s="2">
        <f>IFERROR(INDEX('2024 FFS IP UPL Test'!AN:AN,MATCH(A211,'2024 FFS IP UPL Test'!A:A,0)),0)</f>
        <v>0</v>
      </c>
      <c r="F211" s="8">
        <f t="shared" si="23"/>
        <v>0</v>
      </c>
      <c r="G211" s="8">
        <f>IFERROR(INDEX('2024 FFS IP UPL Test'!AE:AE,MATCH(A211,'2024 FFS IP UPL Test'!A:A,0)),0)</f>
        <v>0</v>
      </c>
      <c r="H211" s="2">
        <f>IFERROR(INDEX('2024 FFS IP UPL Test'!V:V,MATCH(A211,'2024 FFS IP UPL Test'!A:A,0)),0)</f>
        <v>0</v>
      </c>
      <c r="I211" s="43" t="str">
        <f>IFERROR(INDEX('Nominal Fee Test'!I:I,MATCH(A211,'Nominal Fee Test'!J:J,0)),"Not Required")</f>
        <v>Not Required</v>
      </c>
      <c r="J211" s="2">
        <f t="shared" si="24"/>
        <v>0</v>
      </c>
      <c r="K211" s="2">
        <f>IFERROR(INDEX('2024 FFS OP UPL Test'!AN:AN,MATCH(A211,'2024 FFS OP UPL Test'!A:A,0)),0)</f>
        <v>957.72</v>
      </c>
      <c r="L211" s="104">
        <f t="shared" si="25"/>
        <v>943.58573308823691</v>
      </c>
      <c r="M211" s="104">
        <f t="shared" si="26"/>
        <v>943.59</v>
      </c>
      <c r="N211" s="104">
        <f t="shared" si="21"/>
        <v>471.8</v>
      </c>
      <c r="O211" s="104">
        <f t="shared" si="22"/>
        <v>471.79</v>
      </c>
      <c r="P211" s="104">
        <v>187.93</v>
      </c>
    </row>
    <row r="212" spans="1:16" ht="30" x14ac:dyDescent="0.2">
      <c r="A212" t="s">
        <v>651</v>
      </c>
      <c r="B212" t="s">
        <v>652</v>
      </c>
      <c r="C212" s="7" t="s">
        <v>653</v>
      </c>
      <c r="D212" s="139" t="str">
        <f>IFERROR(INDEX('2024 FFS IP UPL Test'!L:L,MATCH(A:A,'2024 FFS IP UPL Test'!A:A,0)),INDEX('2024 FFS OP UPL Test'!L:L,MATCH(A:A,'2024 FFS OP UPL Test'!A:A,0)))</f>
        <v>NSGO</v>
      </c>
      <c r="E212" s="2">
        <f>IFERROR(INDEX('2024 FFS IP UPL Test'!AN:AN,MATCH(A212,'2024 FFS IP UPL Test'!A:A,0)),0)</f>
        <v>-200830.87</v>
      </c>
      <c r="F212" s="8">
        <f t="shared" si="23"/>
        <v>0</v>
      </c>
      <c r="G212" s="8">
        <f>IFERROR(INDEX('2024 FFS IP UPL Test'!AE:AE,MATCH(A212,'2024 FFS IP UPL Test'!A:A,0)),0)</f>
        <v>255993.45</v>
      </c>
      <c r="H212" s="2">
        <f>IFERROR(INDEX('2024 FFS IP UPL Test'!V:V,MATCH(A212,'2024 FFS IP UPL Test'!A:A,0)),0)</f>
        <v>153002</v>
      </c>
      <c r="I212" s="43" t="str">
        <f>IFERROR(INDEX('Nominal Fee Test'!I:I,MATCH(A212,'Nominal Fee Test'!J:J,0)),"Not Required")</f>
        <v>Not Required</v>
      </c>
      <c r="J212" s="2">
        <f t="shared" si="24"/>
        <v>0</v>
      </c>
      <c r="K212" s="2">
        <f>IFERROR(INDEX('2024 FFS OP UPL Test'!AN:AN,MATCH(A212,'2024 FFS OP UPL Test'!A:A,0)),0)</f>
        <v>-7932.07</v>
      </c>
      <c r="L212" s="104">
        <f t="shared" si="25"/>
        <v>0</v>
      </c>
      <c r="M212" s="104">
        <f t="shared" si="26"/>
        <v>0</v>
      </c>
      <c r="N212" s="104">
        <f t="shared" si="21"/>
        <v>0</v>
      </c>
      <c r="O212" s="104">
        <f t="shared" si="22"/>
        <v>0</v>
      </c>
      <c r="P212" s="104">
        <v>0</v>
      </c>
    </row>
    <row r="213" spans="1:16" x14ac:dyDescent="0.2">
      <c r="A213" t="s">
        <v>654</v>
      </c>
      <c r="B213" t="s">
        <v>655</v>
      </c>
      <c r="C213" s="7" t="s">
        <v>656</v>
      </c>
      <c r="D213" s="139" t="str">
        <f>IFERROR(INDEX('2024 FFS IP UPL Test'!L:L,MATCH(A:A,'2024 FFS IP UPL Test'!A:A,0)),INDEX('2024 FFS OP UPL Test'!L:L,MATCH(A:A,'2024 FFS OP UPL Test'!A:A,0)))</f>
        <v>Private</v>
      </c>
      <c r="E213" s="2">
        <f>IFERROR(INDEX('2024 FFS IP UPL Test'!AN:AN,MATCH(A213,'2024 FFS IP UPL Test'!A:A,0)),0)</f>
        <v>4244553.9400000004</v>
      </c>
      <c r="F213" s="8">
        <f t="shared" si="23"/>
        <v>4139549.0880098548</v>
      </c>
      <c r="G213" s="8">
        <f>IFERROR(INDEX('2024 FFS IP UPL Test'!AE:AE,MATCH(A213,'2024 FFS IP UPL Test'!A:A,0)),0)</f>
        <v>5966907.7699999996</v>
      </c>
      <c r="H213" s="2">
        <f>IFERROR(INDEX('2024 FFS IP UPL Test'!V:V,MATCH(A213,'2024 FFS IP UPL Test'!A:A,0)),0)</f>
        <v>76254446.629999995</v>
      </c>
      <c r="I213" s="43" t="str">
        <f>IFERROR(INDEX('Nominal Fee Test'!I:I,MATCH(A213,'Nominal Fee Test'!J:J,0)),"Not Required")</f>
        <v>Not Required</v>
      </c>
      <c r="J213" s="2">
        <f t="shared" si="24"/>
        <v>4139549.0880098548</v>
      </c>
      <c r="K213" s="2">
        <f>IFERROR(INDEX('2024 FFS OP UPL Test'!AN:AN,MATCH(A213,'2024 FFS OP UPL Test'!A:A,0)),0)</f>
        <v>362441.32</v>
      </c>
      <c r="L213" s="104">
        <f t="shared" si="25"/>
        <v>357092.32200817385</v>
      </c>
      <c r="M213" s="104">
        <f t="shared" si="26"/>
        <v>4496641.41</v>
      </c>
      <c r="N213" s="104">
        <f t="shared" si="21"/>
        <v>2248320.71</v>
      </c>
      <c r="O213" s="104">
        <f t="shared" si="22"/>
        <v>2248320.7000000002</v>
      </c>
      <c r="P213" s="104">
        <v>896156.77</v>
      </c>
    </row>
    <row r="214" spans="1:16" x14ac:dyDescent="0.2">
      <c r="A214" t="s">
        <v>657</v>
      </c>
      <c r="B214" t="s">
        <v>658</v>
      </c>
      <c r="C214" s="7" t="s">
        <v>659</v>
      </c>
      <c r="D214" s="139" t="str">
        <f>IFERROR(INDEX('2024 FFS IP UPL Test'!L:L,MATCH(A:A,'2024 FFS IP UPL Test'!A:A,0)),INDEX('2024 FFS OP UPL Test'!L:L,MATCH(A:A,'2024 FFS OP UPL Test'!A:A,0)))</f>
        <v>Private</v>
      </c>
      <c r="E214" s="2">
        <f>IFERROR(INDEX('2024 FFS IP UPL Test'!AN:AN,MATCH(A214,'2024 FFS IP UPL Test'!A:A,0)),0)</f>
        <v>-5248.34</v>
      </c>
      <c r="F214" s="8">
        <f t="shared" si="23"/>
        <v>0</v>
      </c>
      <c r="G214" s="8">
        <f>IFERROR(INDEX('2024 FFS IP UPL Test'!AE:AE,MATCH(A214,'2024 FFS IP UPL Test'!A:A,0)),0)</f>
        <v>269697.32</v>
      </c>
      <c r="H214" s="2">
        <f>IFERROR(INDEX('2024 FFS IP UPL Test'!V:V,MATCH(A214,'2024 FFS IP UPL Test'!A:A,0)),0)</f>
        <v>1412654.82</v>
      </c>
      <c r="I214" s="43" t="str">
        <f>IFERROR(INDEX('Nominal Fee Test'!I:I,MATCH(A214,'Nominal Fee Test'!J:J,0)),"Not Required")</f>
        <v>Not Required</v>
      </c>
      <c r="J214" s="2">
        <f t="shared" si="24"/>
        <v>0</v>
      </c>
      <c r="K214" s="2">
        <f>IFERROR(INDEX('2024 FFS OP UPL Test'!AN:AN,MATCH(A214,'2024 FFS OP UPL Test'!A:A,0)),0)</f>
        <v>-7626.09</v>
      </c>
      <c r="L214" s="104">
        <f t="shared" si="25"/>
        <v>0</v>
      </c>
      <c r="M214" s="104">
        <f t="shared" si="26"/>
        <v>0</v>
      </c>
      <c r="N214" s="104">
        <f t="shared" si="21"/>
        <v>0</v>
      </c>
      <c r="O214" s="104">
        <f t="shared" si="22"/>
        <v>0</v>
      </c>
      <c r="P214" s="104">
        <v>0</v>
      </c>
    </row>
    <row r="215" spans="1:16" x14ac:dyDescent="0.2">
      <c r="A215" t="s">
        <v>660</v>
      </c>
      <c r="B215" t="s">
        <v>661</v>
      </c>
      <c r="C215" s="7" t="s">
        <v>662</v>
      </c>
      <c r="D215" s="139" t="str">
        <f>IFERROR(INDEX('2024 FFS IP UPL Test'!L:L,MATCH(A:A,'2024 FFS IP UPL Test'!A:A,0)),INDEX('2024 FFS OP UPL Test'!L:L,MATCH(A:A,'2024 FFS OP UPL Test'!A:A,0)))</f>
        <v>Private</v>
      </c>
      <c r="E215" s="2">
        <f>IFERROR(INDEX('2024 FFS IP UPL Test'!AN:AN,MATCH(A215,'2024 FFS IP UPL Test'!A:A,0)),0)</f>
        <v>294496.23</v>
      </c>
      <c r="F215" s="8">
        <f t="shared" si="23"/>
        <v>287210.76879961626</v>
      </c>
      <c r="G215" s="8">
        <f>IFERROR(INDEX('2024 FFS IP UPL Test'!AE:AE,MATCH(A215,'2024 FFS IP UPL Test'!A:A,0)),0)</f>
        <v>1311390.06</v>
      </c>
      <c r="H215" s="2">
        <f>IFERROR(INDEX('2024 FFS IP UPL Test'!V:V,MATCH(A215,'2024 FFS IP UPL Test'!A:A,0)),0)</f>
        <v>14037467.5</v>
      </c>
      <c r="I215" s="43" t="str">
        <f>IFERROR(INDEX('Nominal Fee Test'!I:I,MATCH(A215,'Nominal Fee Test'!J:J,0)),"Not Required")</f>
        <v>Not Required</v>
      </c>
      <c r="J215" s="2">
        <f t="shared" si="24"/>
        <v>287210.76879961626</v>
      </c>
      <c r="K215" s="2">
        <f>IFERROR(INDEX('2024 FFS OP UPL Test'!AN:AN,MATCH(A215,'2024 FFS OP UPL Test'!A:A,0)),0)</f>
        <v>129834.47</v>
      </c>
      <c r="L215" s="104">
        <f t="shared" si="25"/>
        <v>127918.34101310687</v>
      </c>
      <c r="M215" s="104">
        <f t="shared" si="26"/>
        <v>415129.11</v>
      </c>
      <c r="N215" s="104">
        <f t="shared" si="21"/>
        <v>207564.56</v>
      </c>
      <c r="O215" s="104">
        <f t="shared" si="22"/>
        <v>207564.55</v>
      </c>
      <c r="P215" s="104">
        <v>82720.12</v>
      </c>
    </row>
    <row r="216" spans="1:16" ht="30" x14ac:dyDescent="0.2">
      <c r="A216" t="s">
        <v>663</v>
      </c>
      <c r="B216" t="s">
        <v>664</v>
      </c>
      <c r="C216" s="7" t="s">
        <v>665</v>
      </c>
      <c r="D216" s="139" t="str">
        <f>IFERROR(INDEX('2024 FFS IP UPL Test'!L:L,MATCH(A:A,'2024 FFS IP UPL Test'!A:A,0)),INDEX('2024 FFS OP UPL Test'!L:L,MATCH(A:A,'2024 FFS OP UPL Test'!A:A,0)))</f>
        <v>Private</v>
      </c>
      <c r="E216" s="2">
        <f>IFERROR(INDEX('2024 FFS IP UPL Test'!AN:AN,MATCH(A216,'2024 FFS IP UPL Test'!A:A,0)),0)</f>
        <v>7772966.1699999999</v>
      </c>
      <c r="F216" s="8">
        <f t="shared" si="23"/>
        <v>7580672.8987298366</v>
      </c>
      <c r="G216" s="8">
        <f>IFERROR(INDEX('2024 FFS IP UPL Test'!AE:AE,MATCH(A216,'2024 FFS IP UPL Test'!A:A,0)),0)</f>
        <v>5774398.8899999997</v>
      </c>
      <c r="H216" s="2">
        <f>IFERROR(INDEX('2024 FFS IP UPL Test'!V:V,MATCH(A216,'2024 FFS IP UPL Test'!A:A,0)),0)</f>
        <v>130263125.55</v>
      </c>
      <c r="I216" s="43" t="str">
        <f>IFERROR(INDEX('Nominal Fee Test'!I:I,MATCH(A216,'Nominal Fee Test'!J:J,0)),"Not Required")</f>
        <v>Not Required</v>
      </c>
      <c r="J216" s="2">
        <f t="shared" si="24"/>
        <v>7580672.8987298366</v>
      </c>
      <c r="K216" s="2">
        <f>IFERROR(INDEX('2024 FFS OP UPL Test'!AN:AN,MATCH(A216,'2024 FFS OP UPL Test'!A:A,0)),0)</f>
        <v>309545.73</v>
      </c>
      <c r="L216" s="104">
        <f t="shared" si="25"/>
        <v>304977.37811300112</v>
      </c>
      <c r="M216" s="104">
        <f t="shared" si="26"/>
        <v>7885650.2800000003</v>
      </c>
      <c r="N216" s="104">
        <f t="shared" si="21"/>
        <v>3942825.14</v>
      </c>
      <c r="O216" s="104">
        <f t="shared" si="22"/>
        <v>3942825.14</v>
      </c>
      <c r="P216" s="104">
        <v>1571611.95</v>
      </c>
    </row>
    <row r="217" spans="1:16" x14ac:dyDescent="0.2">
      <c r="A217" t="s">
        <v>666</v>
      </c>
      <c r="B217" t="s">
        <v>667</v>
      </c>
      <c r="C217" s="7" t="s">
        <v>668</v>
      </c>
      <c r="D217" s="139" t="str">
        <f>IFERROR(INDEX('2024 FFS IP UPL Test'!L:L,MATCH(A:A,'2024 FFS IP UPL Test'!A:A,0)),INDEX('2024 FFS OP UPL Test'!L:L,MATCH(A:A,'2024 FFS OP UPL Test'!A:A,0)))</f>
        <v>Private</v>
      </c>
      <c r="E217" s="2">
        <f>IFERROR(INDEX('2024 FFS IP UPL Test'!AN:AN,MATCH(A217,'2024 FFS IP UPL Test'!A:A,0)),0)</f>
        <v>-110432.64</v>
      </c>
      <c r="F217" s="8">
        <f t="shared" si="23"/>
        <v>0</v>
      </c>
      <c r="G217" s="8">
        <f>IFERROR(INDEX('2024 FFS IP UPL Test'!AE:AE,MATCH(A217,'2024 FFS IP UPL Test'!A:A,0)),0)</f>
        <v>208551.19</v>
      </c>
      <c r="H217" s="2">
        <f>IFERROR(INDEX('2024 FFS IP UPL Test'!V:V,MATCH(A217,'2024 FFS IP UPL Test'!A:A,0)),0)</f>
        <v>314482.53000000003</v>
      </c>
      <c r="I217" s="43" t="str">
        <f>IFERROR(INDEX('Nominal Fee Test'!I:I,MATCH(A217,'Nominal Fee Test'!J:J,0)),"Not Required")</f>
        <v>Not Required</v>
      </c>
      <c r="J217" s="2">
        <f t="shared" si="24"/>
        <v>0</v>
      </c>
      <c r="K217" s="2">
        <f>IFERROR(INDEX('2024 FFS OP UPL Test'!AN:AN,MATCH(A217,'2024 FFS OP UPL Test'!A:A,0)),0)</f>
        <v>33400.71</v>
      </c>
      <c r="L217" s="104">
        <f t="shared" si="25"/>
        <v>32907.774120847018</v>
      </c>
      <c r="M217" s="104">
        <f t="shared" si="26"/>
        <v>32907.769999999997</v>
      </c>
      <c r="N217" s="104">
        <f t="shared" si="21"/>
        <v>16453.89</v>
      </c>
      <c r="O217" s="104">
        <f t="shared" si="22"/>
        <v>16453.879999999997</v>
      </c>
      <c r="P217" s="104">
        <v>6554.23</v>
      </c>
    </row>
    <row r="218" spans="1:16" x14ac:dyDescent="0.2">
      <c r="A218" t="s">
        <v>669</v>
      </c>
      <c r="B218" t="s">
        <v>670</v>
      </c>
      <c r="C218" s="7" t="s">
        <v>671</v>
      </c>
      <c r="D218" s="139" t="str">
        <f>IFERROR(INDEX('2024 FFS IP UPL Test'!L:L,MATCH(A:A,'2024 FFS IP UPL Test'!A:A,0)),INDEX('2024 FFS OP UPL Test'!L:L,MATCH(A:A,'2024 FFS OP UPL Test'!A:A,0)))</f>
        <v>Private</v>
      </c>
      <c r="E218" s="2">
        <f>IFERROR(INDEX('2024 FFS IP UPL Test'!AN:AN,MATCH(A218,'2024 FFS IP UPL Test'!A:A,0)),0)</f>
        <v>78618449.530000001</v>
      </c>
      <c r="F218" s="8">
        <f t="shared" si="23"/>
        <v>76673529.339730874</v>
      </c>
      <c r="G218" s="8">
        <f>IFERROR(INDEX('2024 FFS IP UPL Test'!AE:AE,MATCH(A218,'2024 FFS IP UPL Test'!A:A,0)),0)</f>
        <v>8056711.8300000001</v>
      </c>
      <c r="H218" s="2">
        <f>IFERROR(INDEX('2024 FFS IP UPL Test'!V:V,MATCH(A218,'2024 FFS IP UPL Test'!A:A,0)),0)</f>
        <v>219319740.28</v>
      </c>
      <c r="I218" s="43" t="str">
        <f>IFERROR(INDEX('Nominal Fee Test'!I:I,MATCH(A218,'Nominal Fee Test'!J:J,0)),"Not Required")</f>
        <v>Not Required</v>
      </c>
      <c r="J218" s="2">
        <f t="shared" si="24"/>
        <v>76673529.339730874</v>
      </c>
      <c r="K218" s="2">
        <f>IFERROR(INDEX('2024 FFS OP UPL Test'!AN:AN,MATCH(A218,'2024 FFS OP UPL Test'!A:A,0)),0)</f>
        <v>336066.09</v>
      </c>
      <c r="L218" s="104">
        <f t="shared" si="25"/>
        <v>331106.34412850044</v>
      </c>
      <c r="M218" s="104">
        <f t="shared" si="26"/>
        <v>77004635.680000007</v>
      </c>
      <c r="N218" s="104">
        <f t="shared" ref="N218:N264" si="27">ROUND(M218/2,2)</f>
        <v>38502317.840000004</v>
      </c>
      <c r="O218" s="104">
        <f t="shared" ref="O218:O264" si="28">M218-N218</f>
        <v>38502317.840000004</v>
      </c>
      <c r="P218" s="104">
        <v>15347401.960000001</v>
      </c>
    </row>
    <row r="219" spans="1:16" ht="30" x14ac:dyDescent="0.2">
      <c r="A219" t="s">
        <v>672</v>
      </c>
      <c r="B219" t="s">
        <v>673</v>
      </c>
      <c r="C219" s="7" t="s">
        <v>674</v>
      </c>
      <c r="D219" s="139" t="str">
        <f>IFERROR(INDEX('2024 FFS IP UPL Test'!L:L,MATCH(A:A,'2024 FFS IP UPL Test'!A:A,0)),INDEX('2024 FFS OP UPL Test'!L:L,MATCH(A:A,'2024 FFS OP UPL Test'!A:A,0)))</f>
        <v>Private</v>
      </c>
      <c r="E219" s="2">
        <f>IFERROR(INDEX('2024 FFS IP UPL Test'!AN:AN,MATCH(A219,'2024 FFS IP UPL Test'!A:A,0)),0)</f>
        <v>19873067.260000002</v>
      </c>
      <c r="F219" s="8">
        <f t="shared" si="23"/>
        <v>19381432.917328294</v>
      </c>
      <c r="G219" s="8">
        <f>IFERROR(INDEX('2024 FFS IP UPL Test'!AE:AE,MATCH(A219,'2024 FFS IP UPL Test'!A:A,0)),0)</f>
        <v>17283013.879999999</v>
      </c>
      <c r="H219" s="2">
        <f>IFERROR(INDEX('2024 FFS IP UPL Test'!V:V,MATCH(A219,'2024 FFS IP UPL Test'!A:A,0)),0)</f>
        <v>274823085.36000001</v>
      </c>
      <c r="I219" s="43" t="str">
        <f>IFERROR(INDEX('Nominal Fee Test'!I:I,MATCH(A219,'Nominal Fee Test'!J:J,0)),"Not Required")</f>
        <v>Not Required</v>
      </c>
      <c r="J219" s="2">
        <f t="shared" si="24"/>
        <v>19381432.917328294</v>
      </c>
      <c r="K219" s="2">
        <f>IFERROR(INDEX('2024 FFS OP UPL Test'!AN:AN,MATCH(A219,'2024 FFS OP UPL Test'!A:A,0)),0)</f>
        <v>628511.53</v>
      </c>
      <c r="L219" s="104">
        <f t="shared" si="25"/>
        <v>619235.80252000527</v>
      </c>
      <c r="M219" s="104">
        <f t="shared" si="26"/>
        <v>20000668.719999999</v>
      </c>
      <c r="N219" s="104">
        <f t="shared" si="27"/>
        <v>10000334.359999999</v>
      </c>
      <c r="O219" s="104">
        <f t="shared" si="28"/>
        <v>10000334.359999999</v>
      </c>
      <c r="P219" s="104">
        <v>3986158.95</v>
      </c>
    </row>
    <row r="220" spans="1:16" x14ac:dyDescent="0.2">
      <c r="A220" t="s">
        <v>675</v>
      </c>
      <c r="B220" t="s">
        <v>676</v>
      </c>
      <c r="C220" s="7" t="s">
        <v>677</v>
      </c>
      <c r="D220" s="139" t="str">
        <f>IFERROR(INDEX('2024 FFS IP UPL Test'!L:L,MATCH(A:A,'2024 FFS IP UPL Test'!A:A,0)),INDEX('2024 FFS OP UPL Test'!L:L,MATCH(A:A,'2024 FFS OP UPL Test'!A:A,0)))</f>
        <v>Private</v>
      </c>
      <c r="E220" s="2">
        <f>IFERROR(INDEX('2024 FFS IP UPL Test'!AN:AN,MATCH(A220,'2024 FFS IP UPL Test'!A:A,0)),0)</f>
        <v>1549301.02</v>
      </c>
      <c r="F220" s="8">
        <f t="shared" si="23"/>
        <v>1510973.2883719078</v>
      </c>
      <c r="G220" s="8">
        <f>IFERROR(INDEX('2024 FFS IP UPL Test'!AE:AE,MATCH(A220,'2024 FFS IP UPL Test'!A:A,0)),0)</f>
        <v>763869.4</v>
      </c>
      <c r="H220" s="2">
        <f>IFERROR(INDEX('2024 FFS IP UPL Test'!V:V,MATCH(A220,'2024 FFS IP UPL Test'!A:A,0)),0)</f>
        <v>17109248.73</v>
      </c>
      <c r="I220" s="43" t="str">
        <f>IFERROR(INDEX('Nominal Fee Test'!I:I,MATCH(A220,'Nominal Fee Test'!J:J,0)),"Not Required")</f>
        <v>Not Required</v>
      </c>
      <c r="J220" s="2">
        <f t="shared" si="24"/>
        <v>1510973.2883719078</v>
      </c>
      <c r="K220" s="2">
        <f>IFERROR(INDEX('2024 FFS OP UPL Test'!AN:AN,MATCH(A220,'2024 FFS OP UPL Test'!A:A,0)),0)</f>
        <v>51589.43</v>
      </c>
      <c r="L220" s="104">
        <f t="shared" si="25"/>
        <v>50828.060525157962</v>
      </c>
      <c r="M220" s="104">
        <f t="shared" si="26"/>
        <v>1561801.35</v>
      </c>
      <c r="N220" s="104">
        <f t="shared" si="27"/>
        <v>780900.68</v>
      </c>
      <c r="O220" s="104">
        <f t="shared" si="28"/>
        <v>780900.67</v>
      </c>
      <c r="P220" s="104">
        <v>311268.68</v>
      </c>
    </row>
    <row r="221" spans="1:16" x14ac:dyDescent="0.2">
      <c r="A221" t="s">
        <v>678</v>
      </c>
      <c r="B221" t="s">
        <v>679</v>
      </c>
      <c r="C221" s="7" t="s">
        <v>680</v>
      </c>
      <c r="D221" s="139" t="str">
        <f>IFERROR(INDEX('2024 FFS IP UPL Test'!L:L,MATCH(A:A,'2024 FFS IP UPL Test'!A:A,0)),INDEX('2024 FFS OP UPL Test'!L:L,MATCH(A:A,'2024 FFS OP UPL Test'!A:A,0)))</f>
        <v>Private</v>
      </c>
      <c r="E221" s="2">
        <f>IFERROR(INDEX('2024 FFS IP UPL Test'!AN:AN,MATCH(A221,'2024 FFS IP UPL Test'!A:A,0)),0)</f>
        <v>9185721.1199999992</v>
      </c>
      <c r="F221" s="8">
        <f t="shared" si="23"/>
        <v>8958478.0927554555</v>
      </c>
      <c r="G221" s="8">
        <f>IFERROR(INDEX('2024 FFS IP UPL Test'!AE:AE,MATCH(A221,'2024 FFS IP UPL Test'!A:A,0)),0)</f>
        <v>7771269.21</v>
      </c>
      <c r="H221" s="2">
        <f>IFERROR(INDEX('2024 FFS IP UPL Test'!V:V,MATCH(A221,'2024 FFS IP UPL Test'!A:A,0)),0)</f>
        <v>135873319.94999999</v>
      </c>
      <c r="I221" s="43" t="str">
        <f>IFERROR(INDEX('Nominal Fee Test'!I:I,MATCH(A221,'Nominal Fee Test'!J:J,0)),"Not Required")</f>
        <v>Not Required</v>
      </c>
      <c r="J221" s="2">
        <f t="shared" si="24"/>
        <v>8958478.0927554555</v>
      </c>
      <c r="K221" s="2">
        <f>IFERROR(INDEX('2024 FFS OP UPL Test'!AN:AN,MATCH(A221,'2024 FFS OP UPL Test'!A:A,0)),0)</f>
        <v>824630.83</v>
      </c>
      <c r="L221" s="104">
        <f t="shared" si="25"/>
        <v>812460.72573686589</v>
      </c>
      <c r="M221" s="104">
        <f t="shared" si="26"/>
        <v>9770938.8200000003</v>
      </c>
      <c r="N221" s="104">
        <f t="shared" si="27"/>
        <v>4885469.41</v>
      </c>
      <c r="O221" s="104">
        <f t="shared" si="28"/>
        <v>4885469.41</v>
      </c>
      <c r="P221" s="104">
        <v>1947291.3</v>
      </c>
    </row>
    <row r="222" spans="1:16" x14ac:dyDescent="0.2">
      <c r="A222" t="s">
        <v>681</v>
      </c>
      <c r="B222" t="s">
        <v>682</v>
      </c>
      <c r="C222" s="7" t="s">
        <v>683</v>
      </c>
      <c r="D222" s="139" t="str">
        <f>IFERROR(INDEX('2024 FFS IP UPL Test'!L:L,MATCH(A:A,'2024 FFS IP UPL Test'!A:A,0)),INDEX('2024 FFS OP UPL Test'!L:L,MATCH(A:A,'2024 FFS OP UPL Test'!A:A,0)))</f>
        <v>NSGO</v>
      </c>
      <c r="E222" s="2">
        <f>IFERROR(INDEX('2024 FFS IP UPL Test'!AN:AN,MATCH(A222,'2024 FFS IP UPL Test'!A:A,0)),0)</f>
        <v>25878033.969999999</v>
      </c>
      <c r="F222" s="8">
        <f t="shared" si="23"/>
        <v>25835843.848995626</v>
      </c>
      <c r="G222" s="8">
        <f>IFERROR(INDEX('2024 FFS IP UPL Test'!AE:AE,MATCH(A222,'2024 FFS IP UPL Test'!A:A,0)),0)</f>
        <v>15787581.380000001</v>
      </c>
      <c r="H222" s="2">
        <f>IFERROR(INDEX('2024 FFS IP UPL Test'!V:V,MATCH(A222,'2024 FFS IP UPL Test'!A:A,0)),0)</f>
        <v>65280719.960000001</v>
      </c>
      <c r="I222" s="43" t="str">
        <f>IFERROR(INDEX('Nominal Fee Test'!I:I,MATCH(A222,'Nominal Fee Test'!J:J,0)),"Not Required")</f>
        <v>Not Required</v>
      </c>
      <c r="J222" s="2">
        <f t="shared" si="24"/>
        <v>25835843.848995626</v>
      </c>
      <c r="K222" s="2">
        <f>IFERROR(INDEX('2024 FFS OP UPL Test'!AN:AN,MATCH(A222,'2024 FFS OP UPL Test'!A:A,0)),0)</f>
        <v>840315.94</v>
      </c>
      <c r="L222" s="104">
        <f t="shared" si="25"/>
        <v>811607.70371651475</v>
      </c>
      <c r="M222" s="104">
        <f t="shared" si="26"/>
        <v>26647451.550000001</v>
      </c>
      <c r="N222" s="104">
        <f t="shared" si="27"/>
        <v>13323725.779999999</v>
      </c>
      <c r="O222" s="104">
        <f t="shared" si="28"/>
        <v>13323725.770000001</v>
      </c>
      <c r="P222" s="104">
        <v>5309043.51</v>
      </c>
    </row>
    <row r="223" spans="1:16" x14ac:dyDescent="0.2">
      <c r="A223" t="s">
        <v>684</v>
      </c>
      <c r="B223" t="s">
        <v>685</v>
      </c>
      <c r="C223" s="7" t="s">
        <v>686</v>
      </c>
      <c r="D223" s="139" t="str">
        <f>IFERROR(INDEX('2024 FFS IP UPL Test'!L:L,MATCH(A:A,'2024 FFS IP UPL Test'!A:A,0)),INDEX('2024 FFS OP UPL Test'!L:L,MATCH(A:A,'2024 FFS OP UPL Test'!A:A,0)))</f>
        <v>Private</v>
      </c>
      <c r="E223" s="2">
        <f>IFERROR(INDEX('2024 FFS IP UPL Test'!AN:AN,MATCH(A223,'2024 FFS IP UPL Test'!A:A,0)),0)</f>
        <v>10152072.119999999</v>
      </c>
      <c r="F223" s="8">
        <f t="shared" si="23"/>
        <v>9900922.801267609</v>
      </c>
      <c r="G223" s="8">
        <f>IFERROR(INDEX('2024 FFS IP UPL Test'!AE:AE,MATCH(A223,'2024 FFS IP UPL Test'!A:A,0)),0)</f>
        <v>8783326.1099999994</v>
      </c>
      <c r="H223" s="2">
        <f>IFERROR(INDEX('2024 FFS IP UPL Test'!V:V,MATCH(A223,'2024 FFS IP UPL Test'!A:A,0)),0)</f>
        <v>169914109.11000001</v>
      </c>
      <c r="I223" s="43" t="str">
        <f>IFERROR(INDEX('Nominal Fee Test'!I:I,MATCH(A223,'Nominal Fee Test'!J:J,0)),"Not Required")</f>
        <v>Not Required</v>
      </c>
      <c r="J223" s="2">
        <f t="shared" si="24"/>
        <v>9900922.801267609</v>
      </c>
      <c r="K223" s="2">
        <f>IFERROR(INDEX('2024 FFS OP UPL Test'!AN:AN,MATCH(A223,'2024 FFS OP UPL Test'!A:A,0)),0)</f>
        <v>161972.48000000001</v>
      </c>
      <c r="L223" s="104">
        <f t="shared" si="25"/>
        <v>159582.05037058829</v>
      </c>
      <c r="M223" s="104">
        <f t="shared" si="26"/>
        <v>10060504.85</v>
      </c>
      <c r="N223" s="104">
        <f t="shared" si="27"/>
        <v>5030252.43</v>
      </c>
      <c r="O223" s="104">
        <f t="shared" si="28"/>
        <v>5030252.42</v>
      </c>
      <c r="P223" s="104">
        <v>2005092.19</v>
      </c>
    </row>
    <row r="224" spans="1:16" x14ac:dyDescent="0.2">
      <c r="A224" t="s">
        <v>687</v>
      </c>
      <c r="B224" t="s">
        <v>688</v>
      </c>
      <c r="C224" s="7" t="s">
        <v>689</v>
      </c>
      <c r="D224" s="139" t="str">
        <f>IFERROR(INDEX('2024 FFS IP UPL Test'!L:L,MATCH(A:A,'2024 FFS IP UPL Test'!A:A,0)),INDEX('2024 FFS OP UPL Test'!L:L,MATCH(A:A,'2024 FFS OP UPL Test'!A:A,0)))</f>
        <v>Private</v>
      </c>
      <c r="E224" s="2">
        <f>IFERROR(INDEX('2024 FFS IP UPL Test'!AN:AN,MATCH(A224,'2024 FFS IP UPL Test'!A:A,0)),0)</f>
        <v>4605675.53</v>
      </c>
      <c r="F224" s="8">
        <f t="shared" si="23"/>
        <v>4491736.9903610656</v>
      </c>
      <c r="G224" s="8">
        <f>IFERROR(INDEX('2024 FFS IP UPL Test'!AE:AE,MATCH(A224,'2024 FFS IP UPL Test'!A:A,0)),0)</f>
        <v>4033754.29</v>
      </c>
      <c r="H224" s="2">
        <f>IFERROR(INDEX('2024 FFS IP UPL Test'!V:V,MATCH(A224,'2024 FFS IP UPL Test'!A:A,0)),0)</f>
        <v>63901108.159999996</v>
      </c>
      <c r="I224" s="43" t="str">
        <f>IFERROR(INDEX('Nominal Fee Test'!I:I,MATCH(A224,'Nominal Fee Test'!J:J,0)),"Not Required")</f>
        <v>Not Required</v>
      </c>
      <c r="J224" s="2">
        <f t="shared" si="24"/>
        <v>4491736.9903610656</v>
      </c>
      <c r="K224" s="2">
        <f>IFERROR(INDEX('2024 FFS OP UPL Test'!AN:AN,MATCH(A224,'2024 FFS OP UPL Test'!A:A,0)),0)</f>
        <v>65743.64</v>
      </c>
      <c r="L224" s="104">
        <f t="shared" si="25"/>
        <v>64773.379218653819</v>
      </c>
      <c r="M224" s="104">
        <f t="shared" si="26"/>
        <v>4556510.37</v>
      </c>
      <c r="N224" s="104">
        <f t="shared" si="27"/>
        <v>2278255.19</v>
      </c>
      <c r="O224" s="104">
        <f t="shared" si="28"/>
        <v>2278255.1800000002</v>
      </c>
      <c r="P224" s="104">
        <v>908128.74</v>
      </c>
    </row>
    <row r="225" spans="1:16" x14ac:dyDescent="0.2">
      <c r="A225" t="s">
        <v>690</v>
      </c>
      <c r="B225" t="s">
        <v>691</v>
      </c>
      <c r="C225" s="7" t="s">
        <v>692</v>
      </c>
      <c r="D225" s="139" t="str">
        <f>IFERROR(INDEX('2024 FFS IP UPL Test'!L:L,MATCH(A:A,'2024 FFS IP UPL Test'!A:A,0)),INDEX('2024 FFS OP UPL Test'!L:L,MATCH(A:A,'2024 FFS OP UPL Test'!A:A,0)))</f>
        <v>NSGO</v>
      </c>
      <c r="E225" s="2">
        <f>IFERROR(INDEX('2024 FFS IP UPL Test'!AN:AN,MATCH(A225,'2024 FFS IP UPL Test'!A:A,0)),0)</f>
        <v>-164417.31</v>
      </c>
      <c r="F225" s="8">
        <f t="shared" si="23"/>
        <v>0</v>
      </c>
      <c r="G225" s="8">
        <f>IFERROR(INDEX('2024 FFS IP UPL Test'!AE:AE,MATCH(A225,'2024 FFS IP UPL Test'!A:A,0)),0)</f>
        <v>496239.98</v>
      </c>
      <c r="H225" s="2">
        <f>IFERROR(INDEX('2024 FFS IP UPL Test'!V:V,MATCH(A225,'2024 FFS IP UPL Test'!A:A,0)),0)</f>
        <v>1181704.67</v>
      </c>
      <c r="I225" s="43" t="str">
        <f>IFERROR(INDEX('Nominal Fee Test'!I:I,MATCH(A225,'Nominal Fee Test'!J:J,0)),"Not Required")</f>
        <v>Not Required</v>
      </c>
      <c r="J225" s="2">
        <f t="shared" si="24"/>
        <v>0</v>
      </c>
      <c r="K225" s="2">
        <f>IFERROR(INDEX('2024 FFS OP UPL Test'!AN:AN,MATCH(A225,'2024 FFS OP UPL Test'!A:A,0)),0)</f>
        <v>2810.14</v>
      </c>
      <c r="L225" s="104">
        <f t="shared" si="25"/>
        <v>2714.1354387754764</v>
      </c>
      <c r="M225" s="104">
        <f t="shared" si="26"/>
        <v>2714.14</v>
      </c>
      <c r="N225" s="104">
        <f t="shared" si="27"/>
        <v>1357.07</v>
      </c>
      <c r="O225" s="104">
        <f t="shared" si="28"/>
        <v>1357.07</v>
      </c>
      <c r="P225" s="104">
        <v>541.94000000000005</v>
      </c>
    </row>
    <row r="226" spans="1:16" ht="30" x14ac:dyDescent="0.2">
      <c r="A226" t="s">
        <v>693</v>
      </c>
      <c r="B226" t="s">
        <v>694</v>
      </c>
      <c r="C226" s="7" t="s">
        <v>695</v>
      </c>
      <c r="D226" s="139" t="str">
        <f>IFERROR(INDEX('2024 FFS IP UPL Test'!L:L,MATCH(A:A,'2024 FFS IP UPL Test'!A:A,0)),INDEX('2024 FFS OP UPL Test'!L:L,MATCH(A:A,'2024 FFS OP UPL Test'!A:A,0)))</f>
        <v>NSGO</v>
      </c>
      <c r="E226" s="2">
        <f>IFERROR(INDEX('2024 FFS IP UPL Test'!AN:AN,MATCH(A226,'2024 FFS IP UPL Test'!A:A,0)),0)</f>
        <v>-71486.259999999995</v>
      </c>
      <c r="F226" s="8">
        <f t="shared" si="23"/>
        <v>0</v>
      </c>
      <c r="G226" s="8">
        <f>IFERROR(INDEX('2024 FFS IP UPL Test'!AE:AE,MATCH(A226,'2024 FFS IP UPL Test'!A:A,0)),0)</f>
        <v>742448.25</v>
      </c>
      <c r="H226" s="2">
        <f>IFERROR(INDEX('2024 FFS IP UPL Test'!V:V,MATCH(A226,'2024 FFS IP UPL Test'!A:A,0)),0)</f>
        <v>686335.92</v>
      </c>
      <c r="I226" s="43" t="str">
        <f>IFERROR(INDEX('Nominal Fee Test'!I:I,MATCH(A226,'Nominal Fee Test'!J:J,0)),"Not Required")</f>
        <v>Not Required</v>
      </c>
      <c r="J226" s="2">
        <f t="shared" si="24"/>
        <v>0</v>
      </c>
      <c r="K226" s="2">
        <f>IFERROR(INDEX('2024 FFS OP UPL Test'!AN:AN,MATCH(A226,'2024 FFS OP UPL Test'!A:A,0)),0)</f>
        <v>-1759.7</v>
      </c>
      <c r="L226" s="104">
        <f t="shared" si="25"/>
        <v>0</v>
      </c>
      <c r="M226" s="104">
        <f t="shared" si="26"/>
        <v>0</v>
      </c>
      <c r="N226" s="104">
        <f t="shared" si="27"/>
        <v>0</v>
      </c>
      <c r="O226" s="104">
        <f t="shared" si="28"/>
        <v>0</v>
      </c>
      <c r="P226" s="104">
        <v>0</v>
      </c>
    </row>
    <row r="227" spans="1:16" x14ac:dyDescent="0.2">
      <c r="A227" t="s">
        <v>696</v>
      </c>
      <c r="B227" t="s">
        <v>697</v>
      </c>
      <c r="C227" s="7" t="s">
        <v>698</v>
      </c>
      <c r="D227" s="139" t="str">
        <f>IFERROR(INDEX('2024 FFS IP UPL Test'!L:L,MATCH(A:A,'2024 FFS IP UPL Test'!A:A,0)),INDEX('2024 FFS OP UPL Test'!L:L,MATCH(A:A,'2024 FFS OP UPL Test'!A:A,0)))</f>
        <v>Private</v>
      </c>
      <c r="E227" s="2">
        <f>IFERROR(INDEX('2024 FFS IP UPL Test'!AN:AN,MATCH(A227,'2024 FFS IP UPL Test'!A:A,0)),0)</f>
        <v>3170642.42</v>
      </c>
      <c r="F227" s="8">
        <f t="shared" si="23"/>
        <v>3092204.7696056273</v>
      </c>
      <c r="G227" s="8">
        <f>IFERROR(INDEX('2024 FFS IP UPL Test'!AE:AE,MATCH(A227,'2024 FFS IP UPL Test'!A:A,0)),0)</f>
        <v>1306587.1200000001</v>
      </c>
      <c r="H227" s="2">
        <f>IFERROR(INDEX('2024 FFS IP UPL Test'!V:V,MATCH(A227,'2024 FFS IP UPL Test'!A:A,0)),0)</f>
        <v>33115603.050000001</v>
      </c>
      <c r="I227" s="43" t="str">
        <f>IFERROR(INDEX('Nominal Fee Test'!I:I,MATCH(A227,'Nominal Fee Test'!J:J,0)),"Not Required")</f>
        <v>Not Required</v>
      </c>
      <c r="J227" s="2">
        <f t="shared" si="24"/>
        <v>3092204.7696056273</v>
      </c>
      <c r="K227" s="2">
        <f>IFERROR(INDEX('2024 FFS OP UPL Test'!AN:AN,MATCH(A227,'2024 FFS OP UPL Test'!A:A,0)),0)</f>
        <v>69502.960000000006</v>
      </c>
      <c r="L227" s="104">
        <f t="shared" si="25"/>
        <v>68477.2182510571</v>
      </c>
      <c r="M227" s="104">
        <f t="shared" si="26"/>
        <v>3160681.99</v>
      </c>
      <c r="N227" s="104">
        <f t="shared" si="27"/>
        <v>1580341</v>
      </c>
      <c r="O227" s="104">
        <f t="shared" si="28"/>
        <v>1580340.9900000002</v>
      </c>
      <c r="P227" s="104">
        <v>629931.98</v>
      </c>
    </row>
    <row r="228" spans="1:16" ht="30" x14ac:dyDescent="0.2">
      <c r="A228" s="142" t="s">
        <v>699</v>
      </c>
      <c r="B228" t="s">
        <v>700</v>
      </c>
      <c r="C228" s="7" t="s">
        <v>701</v>
      </c>
      <c r="D228" s="139" t="s">
        <v>12</v>
      </c>
      <c r="E228" s="2">
        <f>IFERROR(INDEX('2024 FFS IP UPL Test'!AN:AN,MATCH(A228,'2024 FFS IP UPL Test'!A:A,0)),0)</f>
        <v>10377610.84</v>
      </c>
      <c r="F228" s="8">
        <f t="shared" si="23"/>
        <v>10120881.980932767</v>
      </c>
      <c r="G228" s="8">
        <f>IFERROR(INDEX('2024 FFS IP UPL Test'!AE:AE,MATCH(A228,'2024 FFS IP UPL Test'!A:A,0)),0)</f>
        <v>5462387.4299999997</v>
      </c>
      <c r="H228" s="2">
        <f>IFERROR(INDEX('2024 FFS IP UPL Test'!V:V,MATCH(A228,'2024 FFS IP UPL Test'!A:A,0)),0)</f>
        <v>101538450.45</v>
      </c>
      <c r="I228" s="43" t="str">
        <f>IFERROR(INDEX('Nominal Fee Test'!I:I,MATCH(A228,'Nominal Fee Test'!J:J,0)),"Not Required")</f>
        <v>Not Required</v>
      </c>
      <c r="J228" s="2">
        <f t="shared" si="24"/>
        <v>10120881.980932767</v>
      </c>
      <c r="K228" s="2">
        <f>IFERROR(INDEX('2024 FFS OP UPL Test'!AN:AN,MATCH(A228,'2024 FFS OP UPL Test'!A:A,0)),0)</f>
        <v>302167.53999999998</v>
      </c>
      <c r="L228" s="104">
        <f t="shared" si="25"/>
        <v>297708.07725260948</v>
      </c>
      <c r="M228" s="104">
        <f t="shared" si="26"/>
        <v>10418590.060000001</v>
      </c>
      <c r="N228" s="104">
        <f t="shared" si="27"/>
        <v>5209295.03</v>
      </c>
      <c r="O228" s="104">
        <f t="shared" si="28"/>
        <v>5209295.03</v>
      </c>
      <c r="P228" s="104">
        <v>2076441.75</v>
      </c>
    </row>
    <row r="229" spans="1:16" ht="30" x14ac:dyDescent="0.2">
      <c r="A229" t="s">
        <v>702</v>
      </c>
      <c r="B229" t="s">
        <v>703</v>
      </c>
      <c r="C229" s="7" t="s">
        <v>704</v>
      </c>
      <c r="D229" s="139" t="str">
        <f>IFERROR(INDEX('2024 FFS IP UPL Test'!L:L,MATCH(A:A,'2024 FFS IP UPL Test'!A:A,0)),INDEX('2024 FFS OP UPL Test'!L:L,MATCH(A:A,'2024 FFS OP UPL Test'!A:A,0)))</f>
        <v>Private</v>
      </c>
      <c r="E229" s="2">
        <f>IFERROR(INDEX('2024 FFS IP UPL Test'!AN:AN,MATCH(A229,'2024 FFS IP UPL Test'!A:A,0)),0)</f>
        <v>233906.55</v>
      </c>
      <c r="F229" s="8">
        <f t="shared" si="23"/>
        <v>228120.00022127916</v>
      </c>
      <c r="G229" s="8">
        <f>IFERROR(INDEX('2024 FFS IP UPL Test'!AE:AE,MATCH(A229,'2024 FFS IP UPL Test'!A:A,0)),0)</f>
        <v>196244.45</v>
      </c>
      <c r="H229" s="2">
        <f>IFERROR(INDEX('2024 FFS IP UPL Test'!V:V,MATCH(A229,'2024 FFS IP UPL Test'!A:A,0)),0)</f>
        <v>4639797.67</v>
      </c>
      <c r="I229" s="43" t="str">
        <f>IFERROR(INDEX('Nominal Fee Test'!I:I,MATCH(A229,'Nominal Fee Test'!J:J,0)),"Not Required")</f>
        <v>Not Required</v>
      </c>
      <c r="J229" s="2">
        <f t="shared" si="24"/>
        <v>228120.00022127916</v>
      </c>
      <c r="K229" s="2">
        <f>IFERROR(INDEX('2024 FFS OP UPL Test'!AN:AN,MATCH(A229,'2024 FFS OP UPL Test'!A:A,0)),0)</f>
        <v>11353.41</v>
      </c>
      <c r="L229" s="104">
        <f t="shared" si="25"/>
        <v>11185.853587584388</v>
      </c>
      <c r="M229" s="104">
        <f t="shared" si="26"/>
        <v>239305.85</v>
      </c>
      <c r="N229" s="104">
        <f t="shared" si="27"/>
        <v>119652.93</v>
      </c>
      <c r="O229" s="104">
        <f t="shared" si="28"/>
        <v>119652.92000000001</v>
      </c>
      <c r="P229" s="104">
        <v>47693.45</v>
      </c>
    </row>
    <row r="230" spans="1:16" x14ac:dyDescent="0.2">
      <c r="A230" t="s">
        <v>705</v>
      </c>
      <c r="B230" t="s">
        <v>706</v>
      </c>
      <c r="C230" s="7" t="s">
        <v>707</v>
      </c>
      <c r="D230" s="139" t="str">
        <f>IFERROR(INDEX('2024 FFS IP UPL Test'!L:L,MATCH(A:A,'2024 FFS IP UPL Test'!A:A,0)),INDEX('2024 FFS OP UPL Test'!L:L,MATCH(A:A,'2024 FFS OP UPL Test'!A:A,0)))</f>
        <v>Private</v>
      </c>
      <c r="E230" s="2">
        <f>IFERROR(INDEX('2024 FFS IP UPL Test'!AN:AN,MATCH(A230,'2024 FFS IP UPL Test'!A:A,0)),0)</f>
        <v>-99.08</v>
      </c>
      <c r="F230" s="8">
        <f t="shared" si="23"/>
        <v>0</v>
      </c>
      <c r="G230" s="8">
        <f>IFERROR(INDEX('2024 FFS IP UPL Test'!AE:AE,MATCH(A230,'2024 FFS IP UPL Test'!A:A,0)),0)</f>
        <v>520.04</v>
      </c>
      <c r="H230" s="2">
        <f>IFERROR(INDEX('2024 FFS IP UPL Test'!V:V,MATCH(A230,'2024 FFS IP UPL Test'!A:A,0)),0)</f>
        <v>4047.68</v>
      </c>
      <c r="I230" s="43" t="str">
        <f>IFERROR(INDEX('Nominal Fee Test'!I:I,MATCH(A230,'Nominal Fee Test'!J:J,0)),"Not Required")</f>
        <v>Not Required</v>
      </c>
      <c r="J230" s="2">
        <f t="shared" si="24"/>
        <v>0</v>
      </c>
      <c r="K230" s="2">
        <f>IFERROR(INDEX('2024 FFS OP UPL Test'!AN:AN,MATCH(A230,'2024 FFS OP UPL Test'!A:A,0)),0)</f>
        <v>4176.76</v>
      </c>
      <c r="L230" s="104">
        <f t="shared" si="25"/>
        <v>4115.1183503880302</v>
      </c>
      <c r="M230" s="104">
        <f t="shared" si="26"/>
        <v>4115.12</v>
      </c>
      <c r="N230" s="104">
        <f t="shared" si="27"/>
        <v>2057.56</v>
      </c>
      <c r="O230" s="104">
        <f t="shared" si="28"/>
        <v>2057.56</v>
      </c>
      <c r="P230" s="104">
        <v>819.61</v>
      </c>
    </row>
    <row r="231" spans="1:16" x14ac:dyDescent="0.2">
      <c r="A231" t="s">
        <v>708</v>
      </c>
      <c r="B231" t="s">
        <v>709</v>
      </c>
      <c r="C231" s="7" t="s">
        <v>710</v>
      </c>
      <c r="D231" s="139" t="str">
        <f>IFERROR(INDEX('2024 FFS IP UPL Test'!L:L,MATCH(A:A,'2024 FFS IP UPL Test'!A:A,0)),INDEX('2024 FFS OP UPL Test'!L:L,MATCH(A:A,'2024 FFS OP UPL Test'!A:A,0)))</f>
        <v>Private</v>
      </c>
      <c r="E231" s="2">
        <f>IFERROR(INDEX('2024 FFS IP UPL Test'!AN:AN,MATCH(A231,'2024 FFS IP UPL Test'!A:A,0)),0)</f>
        <v>107473.56</v>
      </c>
      <c r="F231" s="8">
        <f t="shared" si="23"/>
        <v>104814.80117158609</v>
      </c>
      <c r="G231" s="8">
        <f>IFERROR(INDEX('2024 FFS IP UPL Test'!AE:AE,MATCH(A231,'2024 FFS IP UPL Test'!A:A,0)),0)</f>
        <v>750617.98</v>
      </c>
      <c r="H231" s="2">
        <f>IFERROR(INDEX('2024 FFS IP UPL Test'!V:V,MATCH(A231,'2024 FFS IP UPL Test'!A:A,0)),0)</f>
        <v>5156800.1399999997</v>
      </c>
      <c r="I231" s="43" t="str">
        <f>IFERROR(INDEX('Nominal Fee Test'!I:I,MATCH(A231,'Nominal Fee Test'!J:J,0)),"Not Required")</f>
        <v>Not Required</v>
      </c>
      <c r="J231" s="2">
        <f t="shared" si="24"/>
        <v>104814.80117158609</v>
      </c>
      <c r="K231" s="2">
        <f>IFERROR(INDEX('2024 FFS OP UPL Test'!AN:AN,MATCH(A231,'2024 FFS OP UPL Test'!A:A,0)),0)</f>
        <v>60824.59</v>
      </c>
      <c r="L231" s="104">
        <f t="shared" si="25"/>
        <v>59926.9257663424</v>
      </c>
      <c r="M231" s="104">
        <f t="shared" si="26"/>
        <v>164741.73000000001</v>
      </c>
      <c r="N231" s="104">
        <f t="shared" si="27"/>
        <v>82370.87</v>
      </c>
      <c r="O231" s="104">
        <f t="shared" si="28"/>
        <v>82370.860000000015</v>
      </c>
      <c r="P231" s="104">
        <v>32825.78</v>
      </c>
    </row>
    <row r="232" spans="1:16" x14ac:dyDescent="0.2">
      <c r="A232" t="s">
        <v>711</v>
      </c>
      <c r="B232" t="s">
        <v>712</v>
      </c>
      <c r="C232" s="7" t="s">
        <v>713</v>
      </c>
      <c r="D232" s="139" t="str">
        <f>IFERROR(INDEX('2024 FFS IP UPL Test'!L:L,MATCH(A:A,'2024 FFS IP UPL Test'!A:A,0)),INDEX('2024 FFS OP UPL Test'!L:L,MATCH(A:A,'2024 FFS OP UPL Test'!A:A,0)))</f>
        <v>Private</v>
      </c>
      <c r="E232" s="2">
        <f>IFERROR(INDEX('2024 FFS IP UPL Test'!AN:AN,MATCH(A232,'2024 FFS IP UPL Test'!A:A,0)),0)</f>
        <v>0</v>
      </c>
      <c r="F232" s="8">
        <f t="shared" si="23"/>
        <v>0</v>
      </c>
      <c r="G232" s="8">
        <f>IFERROR(INDEX('2024 FFS IP UPL Test'!AE:AE,MATCH(A232,'2024 FFS IP UPL Test'!A:A,0)),0)</f>
        <v>0</v>
      </c>
      <c r="H232" s="2">
        <f>IFERROR(INDEX('2024 FFS IP UPL Test'!V:V,MATCH(A232,'2024 FFS IP UPL Test'!A:A,0)),0)</f>
        <v>0</v>
      </c>
      <c r="I232" s="43" t="str">
        <f>IFERROR(INDEX('Nominal Fee Test'!I:I,MATCH(A232,'Nominal Fee Test'!J:J,0)),"Not Required")</f>
        <v>Not Required</v>
      </c>
      <c r="J232" s="2">
        <f t="shared" si="24"/>
        <v>0</v>
      </c>
      <c r="K232" s="2">
        <f>IFERROR(INDEX('2024 FFS OP UPL Test'!AN:AN,MATCH(A232,'2024 FFS OP UPL Test'!A:A,0)),0)</f>
        <v>-2217.23</v>
      </c>
      <c r="L232" s="104">
        <f t="shared" si="25"/>
        <v>0</v>
      </c>
      <c r="M232" s="104">
        <f t="shared" si="26"/>
        <v>0</v>
      </c>
      <c r="N232" s="104">
        <f t="shared" si="27"/>
        <v>0</v>
      </c>
      <c r="O232" s="104">
        <f t="shared" si="28"/>
        <v>0</v>
      </c>
      <c r="P232" s="104">
        <v>0</v>
      </c>
    </row>
    <row r="233" spans="1:16" x14ac:dyDescent="0.2">
      <c r="A233" t="s">
        <v>714</v>
      </c>
      <c r="B233" t="s">
        <v>715</v>
      </c>
      <c r="C233" s="7" t="s">
        <v>716</v>
      </c>
      <c r="D233" s="139" t="str">
        <f>IFERROR(INDEX('2024 FFS IP UPL Test'!L:L,MATCH(A:A,'2024 FFS IP UPL Test'!A:A,0)),INDEX('2024 FFS OP UPL Test'!L:L,MATCH(A:A,'2024 FFS OP UPL Test'!A:A,0)))</f>
        <v>Private</v>
      </c>
      <c r="E233" s="2">
        <f>IFERROR(INDEX('2024 FFS IP UPL Test'!AN:AN,MATCH(A233,'2024 FFS IP UPL Test'!A:A,0)),0)</f>
        <v>-4818.1899999999996</v>
      </c>
      <c r="F233" s="8">
        <f t="shared" si="23"/>
        <v>0</v>
      </c>
      <c r="G233" s="8">
        <f>IFERROR(INDEX('2024 FFS IP UPL Test'!AE:AE,MATCH(A233,'2024 FFS IP UPL Test'!A:A,0)),0)</f>
        <v>44773.440000000002</v>
      </c>
      <c r="H233" s="2">
        <f>IFERROR(INDEX('2024 FFS IP UPL Test'!V:V,MATCH(A233,'2024 FFS IP UPL Test'!A:A,0)),0)</f>
        <v>225991.24</v>
      </c>
      <c r="I233" s="43" t="str">
        <f>IFERROR(INDEX('Nominal Fee Test'!I:I,MATCH(A233,'Nominal Fee Test'!J:J,0)),"Not Required")</f>
        <v>Not Required</v>
      </c>
      <c r="J233" s="2">
        <f t="shared" si="24"/>
        <v>0</v>
      </c>
      <c r="K233" s="2">
        <f>IFERROR(INDEX('2024 FFS OP UPL Test'!AN:AN,MATCH(A233,'2024 FFS OP UPL Test'!A:A,0)),0)</f>
        <v>25553.37</v>
      </c>
      <c r="L233" s="104">
        <f t="shared" si="25"/>
        <v>25176.247091347115</v>
      </c>
      <c r="M233" s="104">
        <f t="shared" si="26"/>
        <v>25176.25</v>
      </c>
      <c r="N233" s="104">
        <f t="shared" si="27"/>
        <v>12588.13</v>
      </c>
      <c r="O233" s="104">
        <f t="shared" si="28"/>
        <v>12588.12</v>
      </c>
      <c r="P233" s="104">
        <v>5014.34</v>
      </c>
    </row>
    <row r="234" spans="1:16" x14ac:dyDescent="0.2">
      <c r="A234" t="s">
        <v>717</v>
      </c>
      <c r="B234" t="s">
        <v>718</v>
      </c>
      <c r="C234" s="7" t="s">
        <v>719</v>
      </c>
      <c r="D234" s="139" t="str">
        <f>IFERROR(INDEX('2024 FFS IP UPL Test'!L:L,MATCH(A:A,'2024 FFS IP UPL Test'!A:A,0)),INDEX('2024 FFS OP UPL Test'!L:L,MATCH(A:A,'2024 FFS OP UPL Test'!A:A,0)))</f>
        <v>Private</v>
      </c>
      <c r="E234" s="2">
        <f>IFERROR(INDEX('2024 FFS IP UPL Test'!AN:AN,MATCH(A234,'2024 FFS IP UPL Test'!A:A,0)),0)</f>
        <v>-53242.78</v>
      </c>
      <c r="F234" s="8">
        <f t="shared" si="23"/>
        <v>0</v>
      </c>
      <c r="G234" s="8">
        <f>IFERROR(INDEX('2024 FFS IP UPL Test'!AE:AE,MATCH(A234,'2024 FFS IP UPL Test'!A:A,0)),0)</f>
        <v>557911.25</v>
      </c>
      <c r="H234" s="2">
        <f>IFERROR(INDEX('2024 FFS IP UPL Test'!V:V,MATCH(A234,'2024 FFS IP UPL Test'!A:A,0)),0)</f>
        <v>1733064.77</v>
      </c>
      <c r="I234" s="43" t="str">
        <f>IFERROR(INDEX('Nominal Fee Test'!I:I,MATCH(A234,'Nominal Fee Test'!J:J,0)),"Not Required")</f>
        <v>Not Required</v>
      </c>
      <c r="J234" s="2">
        <f t="shared" si="24"/>
        <v>0</v>
      </c>
      <c r="K234" s="2">
        <f>IFERROR(INDEX('2024 FFS OP UPL Test'!AN:AN,MATCH(A234,'2024 FFS OP UPL Test'!A:A,0)),0)</f>
        <v>82328.34</v>
      </c>
      <c r="L234" s="104">
        <f t="shared" si="25"/>
        <v>81113.318143964425</v>
      </c>
      <c r="M234" s="104">
        <f t="shared" si="26"/>
        <v>81113.320000000007</v>
      </c>
      <c r="N234" s="104">
        <f t="shared" si="27"/>
        <v>40556.660000000003</v>
      </c>
      <c r="O234" s="104">
        <f t="shared" si="28"/>
        <v>40556.660000000003</v>
      </c>
      <c r="P234" s="104">
        <v>16155.3</v>
      </c>
    </row>
    <row r="235" spans="1:16" ht="30" x14ac:dyDescent="0.2">
      <c r="A235" t="s">
        <v>720</v>
      </c>
      <c r="B235" t="s">
        <v>721</v>
      </c>
      <c r="C235" s="7" t="s">
        <v>722</v>
      </c>
      <c r="D235" s="139" t="str">
        <f>IFERROR(INDEX('2024 FFS IP UPL Test'!L:L,MATCH(A:A,'2024 FFS IP UPL Test'!A:A,0)),INDEX('2024 FFS OP UPL Test'!L:L,MATCH(A:A,'2024 FFS OP UPL Test'!A:A,0)))</f>
        <v>Private</v>
      </c>
      <c r="E235" s="2">
        <f>IFERROR(INDEX('2024 FFS IP UPL Test'!AN:AN,MATCH(A235,'2024 FFS IP UPL Test'!A:A,0)),0)</f>
        <v>-1189041.71</v>
      </c>
      <c r="F235" s="8">
        <f t="shared" si="23"/>
        <v>0</v>
      </c>
      <c r="G235" s="8">
        <f>IFERROR(INDEX('2024 FFS IP UPL Test'!AE:AE,MATCH(A235,'2024 FFS IP UPL Test'!A:A,0)),0)</f>
        <v>7545369.1100000003</v>
      </c>
      <c r="H235" s="2">
        <f>IFERROR(INDEX('2024 FFS IP UPL Test'!V:V,MATCH(A235,'2024 FFS IP UPL Test'!A:A,0)),0)</f>
        <v>19606675.699999999</v>
      </c>
      <c r="I235" s="43" t="str">
        <f>IFERROR(INDEX('Nominal Fee Test'!I:I,MATCH(A235,'Nominal Fee Test'!J:J,0)),"Not Required")</f>
        <v>Not Required</v>
      </c>
      <c r="J235" s="2">
        <f t="shared" si="24"/>
        <v>0</v>
      </c>
      <c r="K235" s="2">
        <f>IFERROR(INDEX('2024 FFS OP UPL Test'!AN:AN,MATCH(A235,'2024 FFS OP UPL Test'!A:A,0)),0)</f>
        <v>230405.87</v>
      </c>
      <c r="L235" s="104">
        <f t="shared" si="25"/>
        <v>227005.48359831999</v>
      </c>
      <c r="M235" s="104">
        <f t="shared" si="26"/>
        <v>227005.48</v>
      </c>
      <c r="N235" s="104">
        <f t="shared" si="27"/>
        <v>113502.74</v>
      </c>
      <c r="O235" s="104">
        <f t="shared" si="28"/>
        <v>113502.74</v>
      </c>
      <c r="P235" s="104">
        <v>45212.57</v>
      </c>
    </row>
    <row r="236" spans="1:16" ht="30" x14ac:dyDescent="0.2">
      <c r="A236" t="s">
        <v>723</v>
      </c>
      <c r="B236" t="s">
        <v>724</v>
      </c>
      <c r="C236" s="7" t="s">
        <v>725</v>
      </c>
      <c r="D236" s="139" t="str">
        <f>IFERROR(INDEX('2024 FFS IP UPL Test'!L:L,MATCH(A:A,'2024 FFS IP UPL Test'!A:A,0)),INDEX('2024 FFS OP UPL Test'!L:L,MATCH(A:A,'2024 FFS OP UPL Test'!A:A,0)))</f>
        <v>Private</v>
      </c>
      <c r="E236" s="2">
        <f>IFERROR(INDEX('2024 FFS IP UPL Test'!AN:AN,MATCH(A236,'2024 FFS IP UPL Test'!A:A,0)),0)</f>
        <v>2170843.9500000002</v>
      </c>
      <c r="F236" s="8">
        <f t="shared" si="23"/>
        <v>2117140.0388503983</v>
      </c>
      <c r="G236" s="8">
        <f>IFERROR(INDEX('2024 FFS IP UPL Test'!AE:AE,MATCH(A236,'2024 FFS IP UPL Test'!A:A,0)),0)</f>
        <v>1664217.33</v>
      </c>
      <c r="H236" s="2">
        <f>IFERROR(INDEX('2024 FFS IP UPL Test'!V:V,MATCH(A236,'2024 FFS IP UPL Test'!A:A,0)),0)</f>
        <v>36875589.219999999</v>
      </c>
      <c r="I236" s="43" t="str">
        <f>IFERROR(INDEX('Nominal Fee Test'!I:I,MATCH(A236,'Nominal Fee Test'!J:J,0)),"Not Required")</f>
        <v>Not Required</v>
      </c>
      <c r="J236" s="2">
        <f t="shared" si="24"/>
        <v>2117140.0388503983</v>
      </c>
      <c r="K236" s="2">
        <f>IFERROR(INDEX('2024 FFS OP UPL Test'!AN:AN,MATCH(A236,'2024 FFS OP UPL Test'!A:A,0)),0)</f>
        <v>185307.66</v>
      </c>
      <c r="L236" s="104">
        <f t="shared" si="25"/>
        <v>182572.844054594</v>
      </c>
      <c r="M236" s="104">
        <f t="shared" si="26"/>
        <v>2299712.88</v>
      </c>
      <c r="N236" s="104">
        <f t="shared" si="27"/>
        <v>1149856.44</v>
      </c>
      <c r="O236" s="104">
        <f t="shared" si="28"/>
        <v>1149856.44</v>
      </c>
      <c r="P236" s="104">
        <v>458320.58</v>
      </c>
    </row>
    <row r="237" spans="1:16" ht="30" x14ac:dyDescent="0.2">
      <c r="A237" t="s">
        <v>726</v>
      </c>
      <c r="B237" t="s">
        <v>727</v>
      </c>
      <c r="C237" s="7" t="s">
        <v>728</v>
      </c>
      <c r="D237" s="139" t="str">
        <f>IFERROR(INDEX('2024 FFS IP UPL Test'!L:L,MATCH(A:A,'2024 FFS IP UPL Test'!A:A,0)),INDEX('2024 FFS OP UPL Test'!L:L,MATCH(A:A,'2024 FFS OP UPL Test'!A:A,0)))</f>
        <v>Private</v>
      </c>
      <c r="E237" s="2">
        <f>IFERROR(INDEX('2024 FFS IP UPL Test'!AN:AN,MATCH(A237,'2024 FFS IP UPL Test'!A:A,0)),0)</f>
        <v>1374046.29</v>
      </c>
      <c r="F237" s="8">
        <f t="shared" si="23"/>
        <v>1340054.136914284</v>
      </c>
      <c r="G237" s="8">
        <f>IFERROR(INDEX('2024 FFS IP UPL Test'!AE:AE,MATCH(A237,'2024 FFS IP UPL Test'!A:A,0)),0)</f>
        <v>1666639.39</v>
      </c>
      <c r="H237" s="2">
        <f>IFERROR(INDEX('2024 FFS IP UPL Test'!V:V,MATCH(A237,'2024 FFS IP UPL Test'!A:A,0)),0)</f>
        <v>29237362.25</v>
      </c>
      <c r="I237" s="43" t="str">
        <f>IFERROR(INDEX('Nominal Fee Test'!I:I,MATCH(A237,'Nominal Fee Test'!J:J,0)),"Not Required")</f>
        <v>Not Required</v>
      </c>
      <c r="J237" s="2">
        <f t="shared" si="24"/>
        <v>1340054.136914284</v>
      </c>
      <c r="K237" s="2">
        <f>IFERROR(INDEX('2024 FFS OP UPL Test'!AN:AN,MATCH(A237,'2024 FFS OP UPL Test'!A:A,0)),0)</f>
        <v>114894.22</v>
      </c>
      <c r="L237" s="104">
        <f t="shared" si="25"/>
        <v>113198.58289092968</v>
      </c>
      <c r="M237" s="104">
        <f t="shared" si="26"/>
        <v>1453252.72</v>
      </c>
      <c r="N237" s="104">
        <f t="shared" si="27"/>
        <v>726626.36</v>
      </c>
      <c r="O237" s="104">
        <f t="shared" si="28"/>
        <v>726626.36</v>
      </c>
      <c r="P237" s="104">
        <v>289625.86</v>
      </c>
    </row>
    <row r="238" spans="1:16" ht="30" x14ac:dyDescent="0.2">
      <c r="A238" t="s">
        <v>729</v>
      </c>
      <c r="B238" t="s">
        <v>730</v>
      </c>
      <c r="C238" s="7" t="s">
        <v>731</v>
      </c>
      <c r="D238" s="139" t="str">
        <f>IFERROR(INDEX('2024 FFS IP UPL Test'!L:L,MATCH(A:A,'2024 FFS IP UPL Test'!A:A,0)),INDEX('2024 FFS OP UPL Test'!L:L,MATCH(A:A,'2024 FFS OP UPL Test'!A:A,0)))</f>
        <v>Private</v>
      </c>
      <c r="E238" s="2">
        <f>IFERROR(INDEX('2024 FFS IP UPL Test'!AN:AN,MATCH(A238,'2024 FFS IP UPL Test'!A:A,0)),0)</f>
        <v>182838.64</v>
      </c>
      <c r="F238" s="8">
        <f t="shared" si="23"/>
        <v>178315.44519492245</v>
      </c>
      <c r="G238" s="8">
        <f>IFERROR(INDEX('2024 FFS IP UPL Test'!AE:AE,MATCH(A238,'2024 FFS IP UPL Test'!A:A,0)),0)</f>
        <v>237339.23</v>
      </c>
      <c r="H238" s="2">
        <f>IFERROR(INDEX('2024 FFS IP UPL Test'!V:V,MATCH(A238,'2024 FFS IP UPL Test'!A:A,0)),0)</f>
        <v>4489079.82</v>
      </c>
      <c r="I238" s="43" t="str">
        <f>IFERROR(INDEX('Nominal Fee Test'!I:I,MATCH(A238,'Nominal Fee Test'!J:J,0)),"Not Required")</f>
        <v>Not Required</v>
      </c>
      <c r="J238" s="2">
        <f t="shared" si="24"/>
        <v>178315.44519492245</v>
      </c>
      <c r="K238" s="2">
        <f>IFERROR(INDEX('2024 FFS OP UPL Test'!AN:AN,MATCH(A238,'2024 FFS OP UPL Test'!A:A,0)),0)</f>
        <v>62126.01</v>
      </c>
      <c r="L238" s="104">
        <f t="shared" si="25"/>
        <v>61209.139090440985</v>
      </c>
      <c r="M238" s="104">
        <f t="shared" si="26"/>
        <v>239524.58</v>
      </c>
      <c r="N238" s="104">
        <f t="shared" si="27"/>
        <v>119762.29</v>
      </c>
      <c r="O238" s="104">
        <f t="shared" si="28"/>
        <v>119762.29</v>
      </c>
      <c r="P238" s="104">
        <v>47730.239999999998</v>
      </c>
    </row>
    <row r="239" spans="1:16" ht="30" x14ac:dyDescent="0.2">
      <c r="A239" t="s">
        <v>732</v>
      </c>
      <c r="B239" t="s">
        <v>733</v>
      </c>
      <c r="C239" s="7" t="s">
        <v>734</v>
      </c>
      <c r="D239" s="139" t="str">
        <f>IFERROR(INDEX('2024 FFS IP UPL Test'!L:L,MATCH(A:A,'2024 FFS IP UPL Test'!A:A,0)),INDEX('2024 FFS OP UPL Test'!L:L,MATCH(A:A,'2024 FFS OP UPL Test'!A:A,0)))</f>
        <v>Private</v>
      </c>
      <c r="E239" s="2">
        <f>IFERROR(INDEX('2024 FFS IP UPL Test'!AN:AN,MATCH(A239,'2024 FFS IP UPL Test'!A:A,0)),0)</f>
        <v>-88879.98</v>
      </c>
      <c r="F239" s="8">
        <f t="shared" si="23"/>
        <v>0</v>
      </c>
      <c r="G239" s="8">
        <f>IFERROR(INDEX('2024 FFS IP UPL Test'!AE:AE,MATCH(A239,'2024 FFS IP UPL Test'!A:A,0)),0)</f>
        <v>407323.77</v>
      </c>
      <c r="H239" s="2">
        <f>IFERROR(INDEX('2024 FFS IP UPL Test'!V:V,MATCH(A239,'2024 FFS IP UPL Test'!A:A,0)),0)</f>
        <v>2783599.55</v>
      </c>
      <c r="I239" s="43" t="str">
        <f>IFERROR(INDEX('Nominal Fee Test'!I:I,MATCH(A239,'Nominal Fee Test'!J:J,0)),"Not Required")</f>
        <v>Not Required</v>
      </c>
      <c r="J239" s="2">
        <f t="shared" si="24"/>
        <v>0</v>
      </c>
      <c r="K239" s="2">
        <f>IFERROR(INDEX('2024 FFS OP UPL Test'!AN:AN,MATCH(A239,'2024 FFS OP UPL Test'!A:A,0)),0)</f>
        <v>55252.93</v>
      </c>
      <c r="L239" s="104">
        <f t="shared" si="25"/>
        <v>54437.493692648204</v>
      </c>
      <c r="M239" s="104">
        <f t="shared" si="26"/>
        <v>54437.49</v>
      </c>
      <c r="N239" s="104">
        <f t="shared" si="27"/>
        <v>27218.75</v>
      </c>
      <c r="O239" s="104">
        <f t="shared" si="28"/>
        <v>27218.739999999998</v>
      </c>
      <c r="P239" s="104">
        <v>10842.29</v>
      </c>
    </row>
    <row r="240" spans="1:16" x14ac:dyDescent="0.2">
      <c r="A240" t="s">
        <v>735</v>
      </c>
      <c r="B240" t="s">
        <v>736</v>
      </c>
      <c r="C240" s="7" t="s">
        <v>737</v>
      </c>
      <c r="D240" s="139" t="str">
        <f>IFERROR(INDEX('2024 FFS IP UPL Test'!L:L,MATCH(A:A,'2024 FFS IP UPL Test'!A:A,0)),INDEX('2024 FFS OP UPL Test'!L:L,MATCH(A:A,'2024 FFS OP UPL Test'!A:A,0)))</f>
        <v>Private</v>
      </c>
      <c r="E240" s="2">
        <f>IFERROR(INDEX('2024 FFS IP UPL Test'!AN:AN,MATCH(A240,'2024 FFS IP UPL Test'!A:A,0)),0)</f>
        <v>323554.64</v>
      </c>
      <c r="F240" s="8">
        <f t="shared" si="23"/>
        <v>315550.31079033873</v>
      </c>
      <c r="G240" s="8">
        <f>IFERROR(INDEX('2024 FFS IP UPL Test'!AE:AE,MATCH(A240,'2024 FFS IP UPL Test'!A:A,0)),0)</f>
        <v>202475.17</v>
      </c>
      <c r="H240" s="2">
        <f>IFERROR(INDEX('2024 FFS IP UPL Test'!V:V,MATCH(A240,'2024 FFS IP UPL Test'!A:A,0)),0)</f>
        <v>4214982.42</v>
      </c>
      <c r="I240" s="43" t="str">
        <f>IFERROR(INDEX('Nominal Fee Test'!I:I,MATCH(A240,'Nominal Fee Test'!J:J,0)),"Not Required")</f>
        <v>Not Required</v>
      </c>
      <c r="J240" s="2">
        <f t="shared" si="24"/>
        <v>315550.31079033873</v>
      </c>
      <c r="K240" s="2">
        <f>IFERROR(INDEX('2024 FFS OP UPL Test'!AN:AN,MATCH(A240,'2024 FFS OP UPL Test'!A:A,0)),0)</f>
        <v>51157.3</v>
      </c>
      <c r="L240" s="104">
        <f t="shared" si="25"/>
        <v>50402.308005800092</v>
      </c>
      <c r="M240" s="104">
        <f t="shared" si="26"/>
        <v>365952.62</v>
      </c>
      <c r="N240" s="104">
        <f t="shared" si="27"/>
        <v>182976.31</v>
      </c>
      <c r="O240" s="104">
        <f t="shared" si="28"/>
        <v>182976.31</v>
      </c>
      <c r="P240" s="104">
        <v>72929.509999999995</v>
      </c>
    </row>
    <row r="241" spans="1:16" ht="30" x14ac:dyDescent="0.2">
      <c r="A241" t="s">
        <v>738</v>
      </c>
      <c r="B241" t="s">
        <v>739</v>
      </c>
      <c r="C241" s="7" t="s">
        <v>740</v>
      </c>
      <c r="D241" s="139" t="str">
        <f>IFERROR(INDEX('2024 FFS IP UPL Test'!L:L,MATCH(A:A,'2024 FFS IP UPL Test'!A:A,0)),INDEX('2024 FFS OP UPL Test'!L:L,MATCH(A:A,'2024 FFS OP UPL Test'!A:A,0)))</f>
        <v>Private</v>
      </c>
      <c r="E241" s="2">
        <f>IFERROR(INDEX('2024 FFS IP UPL Test'!AN:AN,MATCH(A241,'2024 FFS IP UPL Test'!A:A,0)),0)</f>
        <v>7780094.3200000003</v>
      </c>
      <c r="F241" s="8">
        <f t="shared" si="23"/>
        <v>7587624.7073883684</v>
      </c>
      <c r="G241" s="8">
        <f>IFERROR(INDEX('2024 FFS IP UPL Test'!AE:AE,MATCH(A241,'2024 FFS IP UPL Test'!A:A,0)),0)</f>
        <v>8303095.21</v>
      </c>
      <c r="H241" s="2">
        <f>IFERROR(INDEX('2024 FFS IP UPL Test'!V:V,MATCH(A241,'2024 FFS IP UPL Test'!A:A,0)),0)</f>
        <v>156132312.66</v>
      </c>
      <c r="I241" s="43" t="str">
        <f>IFERROR(INDEX('Nominal Fee Test'!I:I,MATCH(A241,'Nominal Fee Test'!J:J,0)),"Not Required")</f>
        <v>Not Required</v>
      </c>
      <c r="J241" s="2">
        <f t="shared" si="24"/>
        <v>7587624.7073883684</v>
      </c>
      <c r="K241" s="2">
        <f>IFERROR(INDEX('2024 FFS OP UPL Test'!AN:AN,MATCH(A241,'2024 FFS OP UPL Test'!A:A,0)),0)</f>
        <v>241773.54</v>
      </c>
      <c r="L241" s="104">
        <f t="shared" si="25"/>
        <v>238205.38673332307</v>
      </c>
      <c r="M241" s="104">
        <f t="shared" si="26"/>
        <v>7825830.0899999999</v>
      </c>
      <c r="N241" s="104">
        <f t="shared" si="27"/>
        <v>3912915.05</v>
      </c>
      <c r="O241" s="104">
        <f t="shared" si="28"/>
        <v>3912915.04</v>
      </c>
      <c r="P241" s="104">
        <v>1559698.54</v>
      </c>
    </row>
    <row r="242" spans="1:16" x14ac:dyDescent="0.2">
      <c r="A242" t="s">
        <v>741</v>
      </c>
      <c r="B242" t="s">
        <v>742</v>
      </c>
      <c r="C242" s="7" t="s">
        <v>743</v>
      </c>
      <c r="D242" s="139" t="str">
        <f>IFERROR(INDEX('2024 FFS IP UPL Test'!L:L,MATCH(A:A,'2024 FFS IP UPL Test'!A:A,0)),INDEX('2024 FFS OP UPL Test'!L:L,MATCH(A:A,'2024 FFS OP UPL Test'!A:A,0)))</f>
        <v>Private</v>
      </c>
      <c r="E242" s="2">
        <f>IFERROR(INDEX('2024 FFS IP UPL Test'!AN:AN,MATCH(A242,'2024 FFS IP UPL Test'!A:A,0)),0)</f>
        <v>10273752.15</v>
      </c>
      <c r="F242" s="8">
        <f t="shared" si="23"/>
        <v>10019592.622486917</v>
      </c>
      <c r="G242" s="8">
        <f>IFERROR(INDEX('2024 FFS IP UPL Test'!AE:AE,MATCH(A242,'2024 FFS IP UPL Test'!A:A,0)),0)</f>
        <v>8860015.4499999993</v>
      </c>
      <c r="H242" s="2">
        <f>IFERROR(INDEX('2024 FFS IP UPL Test'!V:V,MATCH(A242,'2024 FFS IP UPL Test'!A:A,0)),0)</f>
        <v>141521949.69</v>
      </c>
      <c r="I242" s="43" t="str">
        <f>IFERROR(INDEX('Nominal Fee Test'!I:I,MATCH(A242,'Nominal Fee Test'!J:J,0)),"Not Required")</f>
        <v>Not Required</v>
      </c>
      <c r="J242" s="2">
        <f t="shared" si="24"/>
        <v>10019592.622486917</v>
      </c>
      <c r="K242" s="2">
        <f>IFERROR(INDEX('2024 FFS OP UPL Test'!AN:AN,MATCH(A242,'2024 FFS OP UPL Test'!A:A,0)),0)</f>
        <v>261752.01</v>
      </c>
      <c r="L242" s="104">
        <f t="shared" si="25"/>
        <v>257889.00956769154</v>
      </c>
      <c r="M242" s="104">
        <f t="shared" si="26"/>
        <v>10277481.630000001</v>
      </c>
      <c r="N242" s="104">
        <f t="shared" si="27"/>
        <v>5138740.82</v>
      </c>
      <c r="O242" s="104">
        <f t="shared" si="28"/>
        <v>5138740.8100000005</v>
      </c>
      <c r="P242" s="104">
        <v>2048323.49</v>
      </c>
    </row>
    <row r="243" spans="1:16" x14ac:dyDescent="0.2">
      <c r="A243" t="s">
        <v>744</v>
      </c>
      <c r="B243" t="s">
        <v>745</v>
      </c>
      <c r="C243" s="7" t="s">
        <v>746</v>
      </c>
      <c r="D243" s="139" t="str">
        <f>IFERROR(INDEX('2024 FFS IP UPL Test'!L:L,MATCH(A:A,'2024 FFS IP UPL Test'!A:A,0)),INDEX('2024 FFS OP UPL Test'!L:L,MATCH(A:A,'2024 FFS OP UPL Test'!A:A,0)))</f>
        <v>Private</v>
      </c>
      <c r="E243" s="2">
        <f>IFERROR(INDEX('2024 FFS IP UPL Test'!AN:AN,MATCH(A243,'2024 FFS IP UPL Test'!A:A,0)),0)</f>
        <v>6303228.6100000003</v>
      </c>
      <c r="F243" s="8">
        <f t="shared" si="23"/>
        <v>6147294.771813672</v>
      </c>
      <c r="G243" s="8">
        <f>IFERROR(INDEX('2024 FFS IP UPL Test'!AE:AE,MATCH(A243,'2024 FFS IP UPL Test'!A:A,0)),0)</f>
        <v>3996623.95</v>
      </c>
      <c r="H243" s="2">
        <f>IFERROR(INDEX('2024 FFS IP UPL Test'!V:V,MATCH(A243,'2024 FFS IP UPL Test'!A:A,0)),0)</f>
        <v>66024695.859999999</v>
      </c>
      <c r="I243" s="43" t="str">
        <f>IFERROR(INDEX('Nominal Fee Test'!I:I,MATCH(A243,'Nominal Fee Test'!J:J,0)),"Not Required")</f>
        <v>Not Required</v>
      </c>
      <c r="J243" s="2">
        <f t="shared" si="24"/>
        <v>6147294.771813672</v>
      </c>
      <c r="K243" s="2">
        <f>IFERROR(INDEX('2024 FFS OP UPL Test'!AN:AN,MATCH(A243,'2024 FFS OP UPL Test'!A:A,0)),0)</f>
        <v>197579.77</v>
      </c>
      <c r="L243" s="104">
        <f t="shared" si="25"/>
        <v>194663.83924200729</v>
      </c>
      <c r="M243" s="104">
        <f t="shared" si="26"/>
        <v>6341958.6100000003</v>
      </c>
      <c r="N243" s="104">
        <f t="shared" si="27"/>
        <v>3170979.31</v>
      </c>
      <c r="O243" s="104">
        <f t="shared" si="28"/>
        <v>3170979.3000000003</v>
      </c>
      <c r="P243" s="104">
        <v>1263960.72</v>
      </c>
    </row>
    <row r="244" spans="1:16" x14ac:dyDescent="0.2">
      <c r="A244" t="s">
        <v>747</v>
      </c>
      <c r="B244" t="s">
        <v>748</v>
      </c>
      <c r="C244" s="7" t="s">
        <v>749</v>
      </c>
      <c r="D244" s="139" t="str">
        <f>IFERROR(INDEX('2024 FFS IP UPL Test'!L:L,MATCH(A:A,'2024 FFS IP UPL Test'!A:A,0)),INDEX('2024 FFS OP UPL Test'!L:L,MATCH(A:A,'2024 FFS OP UPL Test'!A:A,0)))</f>
        <v>Private</v>
      </c>
      <c r="E244" s="2">
        <f>IFERROR(INDEX('2024 FFS IP UPL Test'!AN:AN,MATCH(A244,'2024 FFS IP UPL Test'!A:A,0)),0)</f>
        <v>3387957.8</v>
      </c>
      <c r="F244" s="8">
        <f t="shared" si="23"/>
        <v>3304144.0442163097</v>
      </c>
      <c r="G244" s="8">
        <f>IFERROR(INDEX('2024 FFS IP UPL Test'!AE:AE,MATCH(A244,'2024 FFS IP UPL Test'!A:A,0)),0)</f>
        <v>2660632.54</v>
      </c>
      <c r="H244" s="2">
        <f>IFERROR(INDEX('2024 FFS IP UPL Test'!V:V,MATCH(A244,'2024 FFS IP UPL Test'!A:A,0)),0)</f>
        <v>48466268.719999999</v>
      </c>
      <c r="I244" s="43" t="str">
        <f>IFERROR(INDEX('Nominal Fee Test'!I:I,MATCH(A244,'Nominal Fee Test'!J:J,0)),"Not Required")</f>
        <v>Not Required</v>
      </c>
      <c r="J244" s="2">
        <f t="shared" si="24"/>
        <v>3304144.0442163097</v>
      </c>
      <c r="K244" s="2">
        <f>IFERROR(INDEX('2024 FFS OP UPL Test'!AN:AN,MATCH(A244,'2024 FFS OP UPL Test'!A:A,0)),0)</f>
        <v>169310.13</v>
      </c>
      <c r="L244" s="104">
        <f t="shared" si="25"/>
        <v>166811.40953025382</v>
      </c>
      <c r="M244" s="104">
        <f t="shared" si="26"/>
        <v>3470955.45</v>
      </c>
      <c r="N244" s="104">
        <f t="shared" si="27"/>
        <v>1735477.73</v>
      </c>
      <c r="O244" s="104">
        <f t="shared" si="28"/>
        <v>1735477.7200000002</v>
      </c>
      <c r="P244" s="104">
        <v>691757.81</v>
      </c>
    </row>
    <row r="245" spans="1:16" x14ac:dyDescent="0.2">
      <c r="A245" t="s">
        <v>750</v>
      </c>
      <c r="B245" t="s">
        <v>751</v>
      </c>
      <c r="C245" s="7" t="s">
        <v>752</v>
      </c>
      <c r="D245" s="139" t="str">
        <f>IFERROR(INDEX('2024 FFS IP UPL Test'!L:L,MATCH(A:A,'2024 FFS IP UPL Test'!A:A,0)),INDEX('2024 FFS OP UPL Test'!L:L,MATCH(A:A,'2024 FFS OP UPL Test'!A:A,0)))</f>
        <v>Private</v>
      </c>
      <c r="E245" s="2">
        <f>IFERROR(INDEX('2024 FFS IP UPL Test'!AN:AN,MATCH(A245,'2024 FFS IP UPL Test'!A:A,0)),0)</f>
        <v>2002428.37</v>
      </c>
      <c r="F245" s="8">
        <f t="shared" si="23"/>
        <v>1952890.845542785</v>
      </c>
      <c r="G245" s="8">
        <f>IFERROR(INDEX('2024 FFS IP UPL Test'!AE:AE,MATCH(A245,'2024 FFS IP UPL Test'!A:A,0)),0)</f>
        <v>1344506.45</v>
      </c>
      <c r="H245" s="2">
        <f>IFERROR(INDEX('2024 FFS IP UPL Test'!V:V,MATCH(A245,'2024 FFS IP UPL Test'!A:A,0)),0)</f>
        <v>26818388.030000001</v>
      </c>
      <c r="I245" s="43" t="str">
        <f>IFERROR(INDEX('Nominal Fee Test'!I:I,MATCH(A245,'Nominal Fee Test'!J:J,0)),"Not Required")</f>
        <v>Not Required</v>
      </c>
      <c r="J245" s="2">
        <f t="shared" si="24"/>
        <v>1952890.845542785</v>
      </c>
      <c r="K245" s="2">
        <f>IFERROR(INDEX('2024 FFS OP UPL Test'!AN:AN,MATCH(A245,'2024 FFS OP UPL Test'!A:A,0)),0)</f>
        <v>61439.64</v>
      </c>
      <c r="L245" s="104">
        <f t="shared" si="25"/>
        <v>60532.89870742739</v>
      </c>
      <c r="M245" s="104">
        <f t="shared" si="26"/>
        <v>2013423.74</v>
      </c>
      <c r="N245" s="104">
        <f t="shared" si="27"/>
        <v>1006711.87</v>
      </c>
      <c r="O245" s="104">
        <f t="shared" si="28"/>
        <v>1006711.87</v>
      </c>
      <c r="P245" s="104">
        <v>401278.18</v>
      </c>
    </row>
    <row r="246" spans="1:16" ht="30" x14ac:dyDescent="0.2">
      <c r="A246" t="s">
        <v>753</v>
      </c>
      <c r="B246" t="s">
        <v>754</v>
      </c>
      <c r="C246" s="7" t="s">
        <v>755</v>
      </c>
      <c r="D246" s="139" t="str">
        <f>IFERROR(INDEX('2024 FFS IP UPL Test'!L:L,MATCH(A:A,'2024 FFS IP UPL Test'!A:A,0)),INDEX('2024 FFS OP UPL Test'!L:L,MATCH(A:A,'2024 FFS OP UPL Test'!A:A,0)))</f>
        <v>Private</v>
      </c>
      <c r="E246" s="2">
        <f>IFERROR(INDEX('2024 FFS IP UPL Test'!AN:AN,MATCH(A246,'2024 FFS IP UPL Test'!A:A,0)),0)</f>
        <v>11600177.09</v>
      </c>
      <c r="F246" s="8">
        <f t="shared" si="23"/>
        <v>11313203.500875359</v>
      </c>
      <c r="G246" s="8">
        <f>IFERROR(INDEX('2024 FFS IP UPL Test'!AE:AE,MATCH(A246,'2024 FFS IP UPL Test'!A:A,0)),0)</f>
        <v>6498210.7699999996</v>
      </c>
      <c r="H246" s="2">
        <f>IFERROR(INDEX('2024 FFS IP UPL Test'!V:V,MATCH(A246,'2024 FFS IP UPL Test'!A:A,0)),0)</f>
        <v>145019133.53</v>
      </c>
      <c r="I246" s="43" t="str">
        <f>IFERROR(INDEX('Nominal Fee Test'!I:I,MATCH(A246,'Nominal Fee Test'!J:J,0)),"Not Required")</f>
        <v>Not Required</v>
      </c>
      <c r="J246" s="2">
        <f t="shared" si="24"/>
        <v>11313203.500875359</v>
      </c>
      <c r="K246" s="2">
        <f>IFERROR(INDEX('2024 FFS OP UPL Test'!AN:AN,MATCH(A246,'2024 FFS OP UPL Test'!A:A,0)),0)</f>
        <v>118611.41</v>
      </c>
      <c r="L246" s="104">
        <f t="shared" si="25"/>
        <v>116860.91368821726</v>
      </c>
      <c r="M246" s="104">
        <f t="shared" si="26"/>
        <v>11430064.41</v>
      </c>
      <c r="N246" s="104">
        <f t="shared" si="27"/>
        <v>5715032.21</v>
      </c>
      <c r="O246" s="104">
        <f t="shared" si="28"/>
        <v>5715032.2000000002</v>
      </c>
      <c r="P246" s="104">
        <v>2278058.75</v>
      </c>
    </row>
    <row r="247" spans="1:16" ht="30" x14ac:dyDescent="0.2">
      <c r="A247" t="s">
        <v>756</v>
      </c>
      <c r="B247" t="s">
        <v>757</v>
      </c>
      <c r="C247" s="7" t="s">
        <v>758</v>
      </c>
      <c r="D247" s="139" t="str">
        <f>IFERROR(INDEX('2024 FFS IP UPL Test'!L:L,MATCH(A:A,'2024 FFS IP UPL Test'!A:A,0)),INDEX('2024 FFS OP UPL Test'!L:L,MATCH(A:A,'2024 FFS OP UPL Test'!A:A,0)))</f>
        <v>Private</v>
      </c>
      <c r="E247" s="2">
        <f>IFERROR(INDEX('2024 FFS IP UPL Test'!AN:AN,MATCH(A247,'2024 FFS IP UPL Test'!A:A,0)),0)</f>
        <v>8415194.7300000004</v>
      </c>
      <c r="F247" s="8">
        <f t="shared" si="23"/>
        <v>8207013.5430996157</v>
      </c>
      <c r="G247" s="8">
        <f>IFERROR(INDEX('2024 FFS IP UPL Test'!AE:AE,MATCH(A247,'2024 FFS IP UPL Test'!A:A,0)),0)</f>
        <v>5300013.43</v>
      </c>
      <c r="H247" s="2">
        <f>IFERROR(INDEX('2024 FFS IP UPL Test'!V:V,MATCH(A247,'2024 FFS IP UPL Test'!A:A,0)),0)</f>
        <v>119888183.15000001</v>
      </c>
      <c r="I247" s="43" t="str">
        <f>IFERROR(INDEX('Nominal Fee Test'!I:I,MATCH(A247,'Nominal Fee Test'!J:J,0)),"Not Required")</f>
        <v>Not Required</v>
      </c>
      <c r="J247" s="2">
        <f t="shared" si="24"/>
        <v>8207013.5430996157</v>
      </c>
      <c r="K247" s="2">
        <f>IFERROR(INDEX('2024 FFS OP UPL Test'!AN:AN,MATCH(A247,'2024 FFS OP UPL Test'!A:A,0)),0)</f>
        <v>173364.95</v>
      </c>
      <c r="L247" s="104">
        <f t="shared" si="25"/>
        <v>170806.38750110214</v>
      </c>
      <c r="M247" s="104">
        <f t="shared" si="26"/>
        <v>8377819.9299999997</v>
      </c>
      <c r="N247" s="104">
        <f t="shared" si="27"/>
        <v>4188909.97</v>
      </c>
      <c r="O247" s="104">
        <f t="shared" si="28"/>
        <v>4188909.9599999995</v>
      </c>
      <c r="P247" s="104">
        <v>1669722.31</v>
      </c>
    </row>
    <row r="248" spans="1:16" x14ac:dyDescent="0.2">
      <c r="A248" t="s">
        <v>759</v>
      </c>
      <c r="B248" t="s">
        <v>760</v>
      </c>
      <c r="C248" s="7" t="s">
        <v>761</v>
      </c>
      <c r="D248" s="139" t="str">
        <f>IFERROR(INDEX('2024 FFS IP UPL Test'!L:L,MATCH(A:A,'2024 FFS IP UPL Test'!A:A,0)),INDEX('2024 FFS OP UPL Test'!L:L,MATCH(A:A,'2024 FFS OP UPL Test'!A:A,0)))</f>
        <v>Private</v>
      </c>
      <c r="E248" s="2">
        <f>IFERROR(INDEX('2024 FFS IP UPL Test'!AN:AN,MATCH(A248,'2024 FFS IP UPL Test'!A:A,0)),0)</f>
        <v>816559.7</v>
      </c>
      <c r="F248" s="8">
        <f t="shared" si="23"/>
        <v>796359.054266277</v>
      </c>
      <c r="G248" s="8">
        <f>IFERROR(INDEX('2024 FFS IP UPL Test'!AE:AE,MATCH(A248,'2024 FFS IP UPL Test'!A:A,0)),0)</f>
        <v>378172.39</v>
      </c>
      <c r="H248" s="2">
        <f>IFERROR(INDEX('2024 FFS IP UPL Test'!V:V,MATCH(A248,'2024 FFS IP UPL Test'!A:A,0)),0)</f>
        <v>10443462.34</v>
      </c>
      <c r="I248" s="43" t="str">
        <f>IFERROR(INDEX('Nominal Fee Test'!I:I,MATCH(A248,'Nominal Fee Test'!J:J,0)),"Not Required")</f>
        <v>Not Required</v>
      </c>
      <c r="J248" s="2">
        <f t="shared" si="24"/>
        <v>796359.054266277</v>
      </c>
      <c r="K248" s="2">
        <f>IFERROR(INDEX('2024 FFS OP UPL Test'!AN:AN,MATCH(A248,'2024 FFS OP UPL Test'!A:A,0)),0)</f>
        <v>38828.19</v>
      </c>
      <c r="L248" s="104">
        <f t="shared" si="25"/>
        <v>38255.154038382148</v>
      </c>
      <c r="M248" s="104">
        <f t="shared" si="26"/>
        <v>834614.21</v>
      </c>
      <c r="N248" s="104">
        <f t="shared" si="27"/>
        <v>417307.11</v>
      </c>
      <c r="O248" s="104">
        <f t="shared" si="28"/>
        <v>417307.1</v>
      </c>
      <c r="P248" s="104">
        <v>166338</v>
      </c>
    </row>
    <row r="249" spans="1:16" x14ac:dyDescent="0.2">
      <c r="A249" t="s">
        <v>762</v>
      </c>
      <c r="B249" t="s">
        <v>763</v>
      </c>
      <c r="C249" s="7" t="s">
        <v>764</v>
      </c>
      <c r="D249" s="139" t="str">
        <f>IFERROR(INDEX('2024 FFS IP UPL Test'!L:L,MATCH(A:A,'2024 FFS IP UPL Test'!A:A,0)),INDEX('2024 FFS OP UPL Test'!L:L,MATCH(A:A,'2024 FFS OP UPL Test'!A:A,0)))</f>
        <v>Private</v>
      </c>
      <c r="E249" s="2">
        <f>IFERROR(INDEX('2024 FFS IP UPL Test'!AN:AN,MATCH(A249,'2024 FFS IP UPL Test'!A:A,0)),0)</f>
        <v>428699.6</v>
      </c>
      <c r="F249" s="8">
        <f t="shared" si="23"/>
        <v>418094.11855658714</v>
      </c>
      <c r="G249" s="8">
        <f>IFERROR(INDEX('2024 FFS IP UPL Test'!AE:AE,MATCH(A249,'2024 FFS IP UPL Test'!A:A,0)),0)</f>
        <v>402889.59</v>
      </c>
      <c r="H249" s="2">
        <f>IFERROR(INDEX('2024 FFS IP UPL Test'!V:V,MATCH(A249,'2024 FFS IP UPL Test'!A:A,0)),0)</f>
        <v>3634568.12</v>
      </c>
      <c r="I249" s="43" t="str">
        <f>IFERROR(INDEX('Nominal Fee Test'!I:I,MATCH(A249,'Nominal Fee Test'!J:J,0)),"Not Required")</f>
        <v>Not Required</v>
      </c>
      <c r="J249" s="2">
        <f t="shared" si="24"/>
        <v>418094.11855658714</v>
      </c>
      <c r="K249" s="2">
        <f>IFERROR(INDEX('2024 FFS OP UPL Test'!AN:AN,MATCH(A249,'2024 FFS OP UPL Test'!A:A,0)),0)</f>
        <v>50347.28</v>
      </c>
      <c r="L249" s="104">
        <f t="shared" si="25"/>
        <v>49604.242479846645</v>
      </c>
      <c r="M249" s="104">
        <f t="shared" si="26"/>
        <v>467698.36</v>
      </c>
      <c r="N249" s="104">
        <f t="shared" si="27"/>
        <v>233849.18</v>
      </c>
      <c r="O249" s="104">
        <f t="shared" si="28"/>
        <v>233849.18</v>
      </c>
      <c r="P249" s="104">
        <v>93208.11</v>
      </c>
    </row>
    <row r="250" spans="1:16" x14ac:dyDescent="0.2">
      <c r="A250" t="s">
        <v>765</v>
      </c>
      <c r="B250" t="s">
        <v>766</v>
      </c>
      <c r="C250" s="7" t="s">
        <v>767</v>
      </c>
      <c r="D250" s="139" t="str">
        <f>IFERROR(INDEX('2024 FFS IP UPL Test'!L:L,MATCH(A:A,'2024 FFS IP UPL Test'!A:A,0)),INDEX('2024 FFS OP UPL Test'!L:L,MATCH(A:A,'2024 FFS OP UPL Test'!A:A,0)))</f>
        <v>NSGO</v>
      </c>
      <c r="E250" s="151">
        <f>IFERROR(INDEX('2024 FFS IP UPL Test'!AN:AN,MATCH(A250,'2024 FFS IP UPL Test'!A:A,0)),0)</f>
        <v>0</v>
      </c>
      <c r="F250" s="8">
        <f t="shared" si="23"/>
        <v>0</v>
      </c>
      <c r="G250" s="8">
        <f>IFERROR(INDEX('2024 FFS IP UPL Test'!AE:AE,MATCH(A250,'2024 FFS IP UPL Test'!A:A,0)),0)</f>
        <v>0</v>
      </c>
      <c r="H250" s="151">
        <f>IFERROR(INDEX('2024 FFS IP UPL Test'!V:V,MATCH(A250,'2024 FFS IP UPL Test'!A:A,0)),0)</f>
        <v>0</v>
      </c>
      <c r="I250" s="152" t="str">
        <f>IFERROR(INDEX('Nominal Fee Test'!I:I,MATCH(A250,'Nominal Fee Test'!J:J,0)),"Not Required")</f>
        <v>Not Required</v>
      </c>
      <c r="J250" s="151">
        <f t="shared" si="24"/>
        <v>0</v>
      </c>
      <c r="K250" s="151">
        <f>IFERROR(INDEX('2024 FFS OP UPL Test'!AN:AN,MATCH(A250,'2024 FFS OP UPL Test'!A:A,0)),0)</f>
        <v>151.96</v>
      </c>
      <c r="L250" s="104">
        <f t="shared" si="25"/>
        <v>146.76849597398044</v>
      </c>
      <c r="M250" s="104">
        <f t="shared" si="26"/>
        <v>146.77000000000001</v>
      </c>
      <c r="N250" s="104">
        <f t="shared" si="27"/>
        <v>73.39</v>
      </c>
      <c r="O250" s="104">
        <f t="shared" si="28"/>
        <v>73.38000000000001</v>
      </c>
      <c r="P250" s="104">
        <v>29.31</v>
      </c>
    </row>
    <row r="251" spans="1:16" x14ac:dyDescent="0.2">
      <c r="A251" t="s">
        <v>768</v>
      </c>
      <c r="B251" t="s">
        <v>769</v>
      </c>
      <c r="C251" s="7" t="s">
        <v>770</v>
      </c>
      <c r="D251" s="139" t="str">
        <f>IFERROR(INDEX('2024 FFS IP UPL Test'!L:L,MATCH(A:A,'2024 FFS IP UPL Test'!A:A,0)),INDEX('2024 FFS OP UPL Test'!L:L,MATCH(A:A,'2024 FFS OP UPL Test'!A:A,0)))</f>
        <v>Private</v>
      </c>
      <c r="E251" s="2">
        <f>IFERROR(INDEX('2024 FFS IP UPL Test'!AN:AN,MATCH(A251,'2024 FFS IP UPL Test'!A:A,0)),0)</f>
        <v>3670238.27</v>
      </c>
      <c r="F251" s="8">
        <f t="shared" si="23"/>
        <v>3579441.2553412775</v>
      </c>
      <c r="G251" s="8">
        <f>IFERROR(INDEX('2024 FFS IP UPL Test'!AE:AE,MATCH(A251,'2024 FFS IP UPL Test'!A:A,0)),0)</f>
        <v>2189103.5699999998</v>
      </c>
      <c r="H251" s="2">
        <f>IFERROR(INDEX('2024 FFS IP UPL Test'!V:V,MATCH(A251,'2024 FFS IP UPL Test'!A:A,0)),0)</f>
        <v>20866602.010000002</v>
      </c>
      <c r="I251" s="43" t="str">
        <f>IFERROR(INDEX('Nominal Fee Test'!I:I,MATCH(A251,'Nominal Fee Test'!J:J,0)),"Not Required")</f>
        <v>Not Required</v>
      </c>
      <c r="J251" s="2">
        <f t="shared" si="24"/>
        <v>3579441.2553412775</v>
      </c>
      <c r="K251" s="2">
        <f>IFERROR(INDEX('2024 FFS OP UPL Test'!AN:AN,MATCH(A251,'2024 FFS OP UPL Test'!A:A,0)),0)</f>
        <v>228896.54</v>
      </c>
      <c r="L251" s="104">
        <f t="shared" si="25"/>
        <v>225518.42866105016</v>
      </c>
      <c r="M251" s="104">
        <f t="shared" si="26"/>
        <v>3804959.68</v>
      </c>
      <c r="N251" s="104">
        <f t="shared" si="27"/>
        <v>1902479.84</v>
      </c>
      <c r="O251" s="104">
        <f t="shared" si="28"/>
        <v>1902479.84</v>
      </c>
      <c r="P251" s="104">
        <f t="shared" ref="P251:P264" si="29">ROUND(N251*(1-FIRST_FMAP),2)</f>
        <v>758138.22</v>
      </c>
    </row>
    <row r="252" spans="1:16" ht="30" x14ac:dyDescent="0.2">
      <c r="A252" t="s">
        <v>771</v>
      </c>
      <c r="B252" t="s">
        <v>772</v>
      </c>
      <c r="C252" s="7" t="s">
        <v>773</v>
      </c>
      <c r="D252" s="139" t="str">
        <f>IFERROR(INDEX('2024 FFS IP UPL Test'!L:L,MATCH(A:A,'2024 FFS IP UPL Test'!A:A,0)),INDEX('2024 FFS OP UPL Test'!L:L,MATCH(A:A,'2024 FFS OP UPL Test'!A:A,0)))</f>
        <v>Private</v>
      </c>
      <c r="E252" s="2">
        <f>IFERROR(INDEX('2024 FFS IP UPL Test'!AN:AN,MATCH(A252,'2024 FFS IP UPL Test'!A:A,0)),0)</f>
        <v>35636529.280000001</v>
      </c>
      <c r="F252" s="8">
        <f t="shared" si="23"/>
        <v>34754926.987889916</v>
      </c>
      <c r="G252" s="8">
        <f>IFERROR(INDEX('2024 FFS IP UPL Test'!AE:AE,MATCH(A252,'2024 FFS IP UPL Test'!A:A,0)),0)</f>
        <v>27998847.789999999</v>
      </c>
      <c r="H252" s="2">
        <f>IFERROR(INDEX('2024 FFS IP UPL Test'!V:V,MATCH(A252,'2024 FFS IP UPL Test'!A:A,0)),0)</f>
        <v>218528080.61000001</v>
      </c>
      <c r="I252" s="43" t="str">
        <f>IFERROR(INDEX('Nominal Fee Test'!I:I,MATCH(A252,'Nominal Fee Test'!J:J,0)),"Not Required")</f>
        <v>Not Required</v>
      </c>
      <c r="J252" s="2">
        <f t="shared" si="24"/>
        <v>34754926.987889916</v>
      </c>
      <c r="K252" s="2">
        <f>IFERROR(INDEX('2024 FFS OP UPL Test'!AN:AN,MATCH(A252,'2024 FFS OP UPL Test'!A:A,0)),0)</f>
        <v>2356967.61</v>
      </c>
      <c r="L252" s="104">
        <f t="shared" si="25"/>
        <v>2322182.9032985419</v>
      </c>
      <c r="M252" s="104">
        <f t="shared" si="26"/>
        <v>37077109.890000001</v>
      </c>
      <c r="N252" s="104">
        <f t="shared" si="27"/>
        <v>18538554.949999999</v>
      </c>
      <c r="O252" s="104">
        <f t="shared" si="28"/>
        <v>18538554.940000001</v>
      </c>
      <c r="P252" s="104">
        <f t="shared" si="29"/>
        <v>7387614.1500000004</v>
      </c>
    </row>
    <row r="253" spans="1:16" ht="30" x14ac:dyDescent="0.2">
      <c r="A253" t="s">
        <v>774</v>
      </c>
      <c r="B253" t="s">
        <v>775</v>
      </c>
      <c r="C253" s="7" t="s">
        <v>776</v>
      </c>
      <c r="D253" s="139" t="str">
        <f>IFERROR(INDEX('2024 FFS IP UPL Test'!L:L,MATCH(A:A,'2024 FFS IP UPL Test'!A:A,0)),INDEX('2024 FFS OP UPL Test'!L:L,MATCH(A:A,'2024 FFS OP UPL Test'!A:A,0)))</f>
        <v>Private</v>
      </c>
      <c r="E253" s="2">
        <f>IFERROR(INDEX('2024 FFS IP UPL Test'!AN:AN,MATCH(A253,'2024 FFS IP UPL Test'!A:A,0)),0)</f>
        <v>1671332.16</v>
      </c>
      <c r="F253" s="8">
        <f t="shared" si="23"/>
        <v>1629985.5335775376</v>
      </c>
      <c r="G253" s="8">
        <f>IFERROR(INDEX('2024 FFS IP UPL Test'!AE:AE,MATCH(A253,'2024 FFS IP UPL Test'!A:A,0)),0)</f>
        <v>1284575.01</v>
      </c>
      <c r="H253" s="2">
        <f>IFERROR(INDEX('2024 FFS IP UPL Test'!V:V,MATCH(A253,'2024 FFS IP UPL Test'!A:A,0)),0)</f>
        <v>12157022.880000001</v>
      </c>
      <c r="I253" s="43" t="str">
        <f>IFERROR(INDEX('Nominal Fee Test'!I:I,MATCH(A253,'Nominal Fee Test'!J:J,0)),"Not Required")</f>
        <v>Not Required</v>
      </c>
      <c r="J253" s="2">
        <f t="shared" si="24"/>
        <v>1629985.5335775376</v>
      </c>
      <c r="K253" s="2">
        <f>IFERROR(INDEX('2024 FFS OP UPL Test'!AN:AN,MATCH(A253,'2024 FFS OP UPL Test'!A:A,0)),0)</f>
        <v>228552.95999999999</v>
      </c>
      <c r="L253" s="104">
        <f t="shared" si="25"/>
        <v>225179.91929905032</v>
      </c>
      <c r="M253" s="104">
        <f t="shared" si="26"/>
        <v>1855165.45</v>
      </c>
      <c r="N253" s="104">
        <f t="shared" si="27"/>
        <v>927582.73</v>
      </c>
      <c r="O253" s="104">
        <f t="shared" si="28"/>
        <v>927582.71999999997</v>
      </c>
      <c r="P253" s="104">
        <f t="shared" si="29"/>
        <v>369641.72</v>
      </c>
    </row>
    <row r="254" spans="1:16" ht="30" x14ac:dyDescent="0.2">
      <c r="A254" t="s">
        <v>777</v>
      </c>
      <c r="B254" t="s">
        <v>778</v>
      </c>
      <c r="C254" s="7" t="s">
        <v>779</v>
      </c>
      <c r="D254" s="139" t="str">
        <f>IFERROR(INDEX('2024 FFS IP UPL Test'!L:L,MATCH(A:A,'2024 FFS IP UPL Test'!A:A,0)),INDEX('2024 FFS OP UPL Test'!L:L,MATCH(A:A,'2024 FFS OP UPL Test'!A:A,0)))</f>
        <v>Private</v>
      </c>
      <c r="E254" s="2">
        <f>IFERROR(INDEX('2024 FFS IP UPL Test'!AN:AN,MATCH(A254,'2024 FFS IP UPL Test'!A:A,0)),0)</f>
        <v>22458613.07</v>
      </c>
      <c r="F254" s="8">
        <f t="shared" si="23"/>
        <v>21903015.620973516</v>
      </c>
      <c r="G254" s="8">
        <f>IFERROR(INDEX('2024 FFS IP UPL Test'!AE:AE,MATCH(A254,'2024 FFS IP UPL Test'!A:A,0)),0)</f>
        <v>59667171.729999997</v>
      </c>
      <c r="H254" s="2">
        <f>IFERROR(INDEX('2024 FFS IP UPL Test'!V:V,MATCH(A254,'2024 FFS IP UPL Test'!A:A,0)),0)</f>
        <v>303719618.35000002</v>
      </c>
      <c r="I254" s="43" t="str">
        <f>IFERROR(INDEX('Nominal Fee Test'!I:I,MATCH(A254,'Nominal Fee Test'!J:J,0)),"Not Required")</f>
        <v>Not Required</v>
      </c>
      <c r="J254" s="2">
        <f t="shared" si="24"/>
        <v>21903015.620973516</v>
      </c>
      <c r="K254" s="2">
        <f>IFERROR(INDEX('2024 FFS OP UPL Test'!AN:AN,MATCH(A254,'2024 FFS OP UPL Test'!A:A,0)),0)</f>
        <v>1054024.32</v>
      </c>
      <c r="L254" s="104">
        <f t="shared" si="25"/>
        <v>1038468.7702877986</v>
      </c>
      <c r="M254" s="104">
        <f t="shared" si="26"/>
        <v>22941484.390000001</v>
      </c>
      <c r="N254" s="104">
        <f t="shared" si="27"/>
        <v>11470742.199999999</v>
      </c>
      <c r="O254" s="104">
        <f t="shared" si="28"/>
        <v>11470742.190000001</v>
      </c>
      <c r="P254" s="104">
        <f t="shared" si="29"/>
        <v>4571090.7699999996</v>
      </c>
    </row>
    <row r="255" spans="1:16" ht="30" x14ac:dyDescent="0.2">
      <c r="A255" t="s">
        <v>780</v>
      </c>
      <c r="B255" t="s">
        <v>781</v>
      </c>
      <c r="C255" s="7" t="s">
        <v>782</v>
      </c>
      <c r="D255" s="139" t="str">
        <f>IFERROR(INDEX('2024 FFS IP UPL Test'!L:L,MATCH(A:A,'2024 FFS IP UPL Test'!A:A,0)),INDEX('2024 FFS OP UPL Test'!L:L,MATCH(A:A,'2024 FFS OP UPL Test'!A:A,0)))</f>
        <v>Private</v>
      </c>
      <c r="E255" s="2">
        <f>IFERROR(INDEX('2024 FFS IP UPL Test'!AN:AN,MATCH(A255,'2024 FFS IP UPL Test'!A:A,0)),0)</f>
        <v>7449462.6699999999</v>
      </c>
      <c r="F255" s="8">
        <f t="shared" si="23"/>
        <v>7265172.46280111</v>
      </c>
      <c r="G255" s="8">
        <f>IFERROR(INDEX('2024 FFS IP UPL Test'!AE:AE,MATCH(A255,'2024 FFS IP UPL Test'!A:A,0)),0)</f>
        <v>5268046.43</v>
      </c>
      <c r="H255" s="2">
        <f>IFERROR(INDEX('2024 FFS IP UPL Test'!V:V,MATCH(A255,'2024 FFS IP UPL Test'!A:A,0)),0)</f>
        <v>45290274.549999997</v>
      </c>
      <c r="I255" s="43" t="str">
        <f>IFERROR(INDEX('Nominal Fee Test'!I:I,MATCH(A255,'Nominal Fee Test'!J:J,0)),"Not Required")</f>
        <v>Not Required</v>
      </c>
      <c r="J255" s="2">
        <f t="shared" si="24"/>
        <v>7265172.46280111</v>
      </c>
      <c r="K255" s="2">
        <f>IFERROR(INDEX('2024 FFS OP UPL Test'!AN:AN,MATCH(A255,'2024 FFS OP UPL Test'!A:A,0)),0)</f>
        <v>367910.76</v>
      </c>
      <c r="L255" s="104">
        <f t="shared" si="25"/>
        <v>362481.04266972642</v>
      </c>
      <c r="M255" s="104">
        <f t="shared" si="26"/>
        <v>7627653.5099999998</v>
      </c>
      <c r="N255" s="104">
        <f t="shared" si="27"/>
        <v>3813826.76</v>
      </c>
      <c r="O255" s="104">
        <f t="shared" si="28"/>
        <v>3813826.75</v>
      </c>
      <c r="P255" s="104">
        <f t="shared" si="29"/>
        <v>1519809.96</v>
      </c>
    </row>
    <row r="256" spans="1:16" x14ac:dyDescent="0.2">
      <c r="A256" t="s">
        <v>783</v>
      </c>
      <c r="B256" t="s">
        <v>784</v>
      </c>
      <c r="C256" s="7" t="s">
        <v>785</v>
      </c>
      <c r="D256" s="139" t="str">
        <f>IFERROR(INDEX('2024 FFS IP UPL Test'!L:L,MATCH(A:A,'2024 FFS IP UPL Test'!A:A,0)),INDEX('2024 FFS OP UPL Test'!L:L,MATCH(A:A,'2024 FFS OP UPL Test'!A:A,0)))</f>
        <v>Private</v>
      </c>
      <c r="E256" s="2">
        <f>IFERROR(INDEX('2024 FFS IP UPL Test'!AN:AN,MATCH(A256,'2024 FFS IP UPL Test'!A:A,0)),0)</f>
        <v>5272336.43</v>
      </c>
      <c r="F256" s="8">
        <f t="shared" si="23"/>
        <v>5141905.5497943861</v>
      </c>
      <c r="G256" s="8">
        <f>IFERROR(INDEX('2024 FFS IP UPL Test'!AE:AE,MATCH(A256,'2024 FFS IP UPL Test'!A:A,0)),0)</f>
        <v>2507230.5</v>
      </c>
      <c r="H256" s="2">
        <f>IFERROR(INDEX('2024 FFS IP UPL Test'!V:V,MATCH(A256,'2024 FFS IP UPL Test'!A:A,0)),0)</f>
        <v>26715545.789999999</v>
      </c>
      <c r="I256" s="43" t="str">
        <f>IFERROR(INDEX('Nominal Fee Test'!I:I,MATCH(A256,'Nominal Fee Test'!J:J,0)),"Not Required")</f>
        <v>Not Required</v>
      </c>
      <c r="J256" s="2">
        <f t="shared" si="24"/>
        <v>5141905.5497943861</v>
      </c>
      <c r="K256" s="2">
        <f>IFERROR(INDEX('2024 FFS OP UPL Test'!AN:AN,MATCH(A256,'2024 FFS OP UPL Test'!A:A,0)),0)</f>
        <v>462548.89</v>
      </c>
      <c r="L256" s="104">
        <f t="shared" si="25"/>
        <v>455722.47991041251</v>
      </c>
      <c r="M256" s="104">
        <f t="shared" si="26"/>
        <v>5597628.0300000003</v>
      </c>
      <c r="N256" s="104">
        <f t="shared" si="27"/>
        <v>2798814.02</v>
      </c>
      <c r="O256" s="104">
        <f t="shared" si="28"/>
        <v>2798814.0100000002</v>
      </c>
      <c r="P256" s="104">
        <f t="shared" si="29"/>
        <v>1115327.3899999999</v>
      </c>
    </row>
    <row r="257" spans="1:16" x14ac:dyDescent="0.2">
      <c r="A257" t="s">
        <v>786</v>
      </c>
      <c r="B257" t="s">
        <v>787</v>
      </c>
      <c r="C257" s="7" t="s">
        <v>788</v>
      </c>
      <c r="D257" s="139" t="str">
        <f>IFERROR(INDEX('2024 FFS IP UPL Test'!L:L,MATCH(A:A,'2024 FFS IP UPL Test'!A:A,0)),INDEX('2024 FFS OP UPL Test'!L:L,MATCH(A:A,'2024 FFS OP UPL Test'!A:A,0)))</f>
        <v>Private</v>
      </c>
      <c r="E257" s="2">
        <f>IFERROR(INDEX('2024 FFS IP UPL Test'!AN:AN,MATCH(A257,'2024 FFS IP UPL Test'!A:A,0)),0)</f>
        <v>-8262.5499999999993</v>
      </c>
      <c r="F257" s="8">
        <f t="shared" si="23"/>
        <v>0</v>
      </c>
      <c r="G257" s="8">
        <f>IFERROR(INDEX('2024 FFS IP UPL Test'!AE:AE,MATCH(A257,'2024 FFS IP UPL Test'!A:A,0)),0)</f>
        <v>152460.45000000001</v>
      </c>
      <c r="H257" s="2">
        <f>IFERROR(INDEX('2024 FFS IP UPL Test'!V:V,MATCH(A257,'2024 FFS IP UPL Test'!A:A,0)),0)</f>
        <v>462172.75</v>
      </c>
      <c r="I257" s="43" t="str">
        <f>IFERROR(INDEX('Nominal Fee Test'!I:I,MATCH(A257,'Nominal Fee Test'!J:J,0)),"Not Required")</f>
        <v>Not Required</v>
      </c>
      <c r="J257" s="2">
        <f t="shared" si="24"/>
        <v>0</v>
      </c>
      <c r="K257" s="2">
        <f>IFERROR(INDEX('2024 FFS OP UPL Test'!AN:AN,MATCH(A257,'2024 FFS OP UPL Test'!A:A,0)),0)</f>
        <v>0</v>
      </c>
      <c r="L257" s="104">
        <f t="shared" si="25"/>
        <v>0</v>
      </c>
      <c r="M257" s="104">
        <f t="shared" si="26"/>
        <v>0</v>
      </c>
      <c r="N257" s="104">
        <f t="shared" si="27"/>
        <v>0</v>
      </c>
      <c r="O257" s="104">
        <f t="shared" si="28"/>
        <v>0</v>
      </c>
      <c r="P257" s="104">
        <f t="shared" si="29"/>
        <v>0</v>
      </c>
    </row>
    <row r="258" spans="1:16" ht="30" x14ac:dyDescent="0.2">
      <c r="A258" t="s">
        <v>789</v>
      </c>
      <c r="B258" t="s">
        <v>790</v>
      </c>
      <c r="C258" s="7" t="s">
        <v>791</v>
      </c>
      <c r="D258" s="139" t="str">
        <f>IFERROR(INDEX('2024 FFS IP UPL Test'!L:L,MATCH(A:A,'2024 FFS IP UPL Test'!A:A,0)),INDEX('2024 FFS OP UPL Test'!L:L,MATCH(A:A,'2024 FFS OP UPL Test'!A:A,0)))</f>
        <v>Private</v>
      </c>
      <c r="E258" s="2">
        <f>IFERROR(INDEX('2024 FFS IP UPL Test'!AN:AN,MATCH(A258,'2024 FFS IP UPL Test'!A:A,0)),0)</f>
        <v>2248842.7000000002</v>
      </c>
      <c r="F258" s="8">
        <f t="shared" si="23"/>
        <v>2193209.1992362849</v>
      </c>
      <c r="G258" s="8">
        <f>IFERROR(INDEX('2024 FFS IP UPL Test'!AE:AE,MATCH(A258,'2024 FFS IP UPL Test'!A:A,0)),0)</f>
        <v>1199751.2</v>
      </c>
      <c r="H258" s="2">
        <f>IFERROR(INDEX('2024 FFS IP UPL Test'!V:V,MATCH(A258,'2024 FFS IP UPL Test'!A:A,0)),0)</f>
        <v>15790265.09</v>
      </c>
      <c r="I258" s="43" t="str">
        <f>IFERROR(INDEX('Nominal Fee Test'!I:I,MATCH(A258,'Nominal Fee Test'!J:J,0)),"Not Required")</f>
        <v>Not Required</v>
      </c>
      <c r="J258" s="2">
        <f t="shared" si="24"/>
        <v>2193209.1992362849</v>
      </c>
      <c r="K258" s="2">
        <f>IFERROR(INDEX('2024 FFS OP UPL Test'!AN:AN,MATCH(A258,'2024 FFS OP UPL Test'!A:A,0)),0)</f>
        <v>137220.57</v>
      </c>
      <c r="L258" s="104">
        <f t="shared" si="25"/>
        <v>135195.43513577635</v>
      </c>
      <c r="M258" s="104">
        <f t="shared" si="26"/>
        <v>2328404.63</v>
      </c>
      <c r="N258" s="104">
        <f t="shared" si="27"/>
        <v>1164202.32</v>
      </c>
      <c r="O258" s="104">
        <f t="shared" si="28"/>
        <v>1164202.3099999998</v>
      </c>
      <c r="P258" s="104">
        <f t="shared" si="29"/>
        <v>463934.62</v>
      </c>
    </row>
    <row r="259" spans="1:16" x14ac:dyDescent="0.2">
      <c r="A259" t="s">
        <v>792</v>
      </c>
      <c r="B259" t="s">
        <v>793</v>
      </c>
      <c r="C259" s="7" t="s">
        <v>794</v>
      </c>
      <c r="D259" s="139" t="str">
        <f>IFERROR(INDEX('2024 FFS IP UPL Test'!L:L,MATCH(A:A,'2024 FFS IP UPL Test'!A:A,0)),INDEX('2024 FFS OP UPL Test'!L:L,MATCH(A:A,'2024 FFS OP UPL Test'!A:A,0)))</f>
        <v>Private</v>
      </c>
      <c r="E259" s="2">
        <f>IFERROR(INDEX('2024 FFS IP UPL Test'!AN:AN,MATCH(A259,'2024 FFS IP UPL Test'!A:A,0)),0)</f>
        <v>1520777.71</v>
      </c>
      <c r="F259" s="8">
        <f t="shared" si="23"/>
        <v>1483155.6086895233</v>
      </c>
      <c r="G259" s="8">
        <f>IFERROR(INDEX('2024 FFS IP UPL Test'!AE:AE,MATCH(A259,'2024 FFS IP UPL Test'!A:A,0)),0)</f>
        <v>1212000.29</v>
      </c>
      <c r="H259" s="2">
        <f>IFERROR(INDEX('2024 FFS IP UPL Test'!V:V,MATCH(A259,'2024 FFS IP UPL Test'!A:A,0)),0)</f>
        <v>15456889.130000001</v>
      </c>
      <c r="I259" s="43" t="str">
        <f>IFERROR(INDEX('Nominal Fee Test'!I:I,MATCH(A259,'Nominal Fee Test'!J:J,0)),"Not Required")</f>
        <v>Not Required</v>
      </c>
      <c r="J259" s="2">
        <f t="shared" si="24"/>
        <v>1483155.6086895233</v>
      </c>
      <c r="K259" s="2">
        <f>IFERROR(INDEX('2024 FFS OP UPL Test'!AN:AN,MATCH(A259,'2024 FFS OP UPL Test'!A:A,0)),0)</f>
        <v>298212.17</v>
      </c>
      <c r="L259" s="104">
        <f t="shared" si="25"/>
        <v>293811.08157424291</v>
      </c>
      <c r="M259" s="104">
        <f t="shared" si="26"/>
        <v>1776966.69</v>
      </c>
      <c r="N259" s="104">
        <f t="shared" si="27"/>
        <v>888483.35</v>
      </c>
      <c r="O259" s="104">
        <f t="shared" si="28"/>
        <v>888483.34</v>
      </c>
      <c r="P259" s="104">
        <f t="shared" si="29"/>
        <v>354060.61</v>
      </c>
    </row>
    <row r="260" spans="1:16" x14ac:dyDescent="0.2">
      <c r="A260" t="s">
        <v>795</v>
      </c>
      <c r="B260" t="s">
        <v>796</v>
      </c>
      <c r="C260" s="7" t="s">
        <v>797</v>
      </c>
      <c r="D260" s="139" t="str">
        <f>IFERROR(INDEX('2024 FFS IP UPL Test'!L:L,MATCH(A:A,'2024 FFS IP UPL Test'!A:A,0)),INDEX('2024 FFS OP UPL Test'!L:L,MATCH(A:A,'2024 FFS OP UPL Test'!A:A,0)))</f>
        <v>Private</v>
      </c>
      <c r="E260" s="2">
        <f>IFERROR(INDEX('2024 FFS IP UPL Test'!AN:AN,MATCH(A260,'2024 FFS IP UPL Test'!A:A,0)),0)</f>
        <v>150746.94</v>
      </c>
      <c r="F260" s="8">
        <f t="shared" si="23"/>
        <v>147017.65293086987</v>
      </c>
      <c r="G260" s="8">
        <f>IFERROR(INDEX('2024 FFS IP UPL Test'!AE:AE,MATCH(A260,'2024 FFS IP UPL Test'!A:A,0)),0)</f>
        <v>151944.25</v>
      </c>
      <c r="H260" s="2">
        <f>IFERROR(INDEX('2024 FFS IP UPL Test'!V:V,MATCH(A260,'2024 FFS IP UPL Test'!A:A,0)),0)</f>
        <v>1265431.3999999999</v>
      </c>
      <c r="I260" s="43" t="str">
        <f>IFERROR(INDEX('Nominal Fee Test'!I:I,MATCH(A260,'Nominal Fee Test'!J:J,0)),"Not Required")</f>
        <v>Not Required</v>
      </c>
      <c r="J260" s="2">
        <f t="shared" si="24"/>
        <v>147017.65293086987</v>
      </c>
      <c r="K260" s="2">
        <f>IFERROR(INDEX('2024 FFS OP UPL Test'!AN:AN,MATCH(A260,'2024 FFS OP UPL Test'!A:A,0)),0)</f>
        <v>17399.009999999998</v>
      </c>
      <c r="L260" s="104">
        <f t="shared" si="25"/>
        <v>17142.231138390722</v>
      </c>
      <c r="M260" s="104">
        <f t="shared" si="26"/>
        <v>164159.88</v>
      </c>
      <c r="N260" s="104">
        <f t="shared" si="27"/>
        <v>82079.94</v>
      </c>
      <c r="O260" s="104">
        <f t="shared" si="28"/>
        <v>82079.94</v>
      </c>
      <c r="P260" s="104">
        <f t="shared" si="29"/>
        <v>32708.86</v>
      </c>
    </row>
    <row r="261" spans="1:16" x14ac:dyDescent="0.2">
      <c r="A261" t="s">
        <v>798</v>
      </c>
      <c r="B261" t="s">
        <v>799</v>
      </c>
      <c r="C261" s="7" t="s">
        <v>800</v>
      </c>
      <c r="D261" s="139" t="str">
        <f>IFERROR(INDEX('2024 FFS IP UPL Test'!L:L,MATCH(A:A,'2024 FFS IP UPL Test'!A:A,0)),INDEX('2024 FFS OP UPL Test'!L:L,MATCH(A:A,'2024 FFS OP UPL Test'!A:A,0)))</f>
        <v>Private</v>
      </c>
      <c r="E261" s="2">
        <f>IFERROR(INDEX('2024 FFS IP UPL Test'!AN:AN,MATCH(A261,'2024 FFS IP UPL Test'!A:A,0)),0)</f>
        <v>3591258.32</v>
      </c>
      <c r="F261" s="8">
        <f t="shared" si="23"/>
        <v>3502415.1685922034</v>
      </c>
      <c r="G261" s="8">
        <f>IFERROR(INDEX('2024 FFS IP UPL Test'!AE:AE,MATCH(A261,'2024 FFS IP UPL Test'!A:A,0)),0)</f>
        <v>1349902.92</v>
      </c>
      <c r="H261" s="2">
        <f>IFERROR(INDEX('2024 FFS IP UPL Test'!V:V,MATCH(A261,'2024 FFS IP UPL Test'!A:A,0)),0)</f>
        <v>22624364.68</v>
      </c>
      <c r="I261" s="43" t="str">
        <f>IFERROR(INDEX('Nominal Fee Test'!I:I,MATCH(A261,'Nominal Fee Test'!J:J,0)),"Not Required")</f>
        <v>Not Required</v>
      </c>
      <c r="J261" s="2">
        <f t="shared" si="24"/>
        <v>3502415.1685922034</v>
      </c>
      <c r="K261" s="2">
        <f>IFERROR(INDEX('2024 FFS OP UPL Test'!AN:AN,MATCH(A261,'2024 FFS OP UPL Test'!A:A,0)),0)</f>
        <v>135389.66</v>
      </c>
      <c r="L261" s="104">
        <f t="shared" si="25"/>
        <v>133391.546155105</v>
      </c>
      <c r="M261" s="104">
        <f t="shared" si="26"/>
        <v>3635806.71</v>
      </c>
      <c r="N261" s="104">
        <f t="shared" si="27"/>
        <v>1817903.36</v>
      </c>
      <c r="O261" s="104">
        <f t="shared" si="28"/>
        <v>1817903.3499999999</v>
      </c>
      <c r="P261" s="104">
        <f t="shared" si="29"/>
        <v>724434.49</v>
      </c>
    </row>
    <row r="262" spans="1:16" ht="45" x14ac:dyDescent="0.2">
      <c r="A262" t="s">
        <v>801</v>
      </c>
      <c r="B262" t="s">
        <v>802</v>
      </c>
      <c r="C262" s="7" t="s">
        <v>803</v>
      </c>
      <c r="D262" s="139" t="str">
        <f>IFERROR(INDEX('2024 FFS IP UPL Test'!L:L,MATCH(A:A,'2024 FFS IP UPL Test'!A:A,0)),INDEX('2024 FFS OP UPL Test'!L:L,MATCH(A:A,'2024 FFS OP UPL Test'!A:A,0)))</f>
        <v>Private</v>
      </c>
      <c r="E262" s="2">
        <f>IFERROR(INDEX('2024 FFS IP UPL Test'!AN:AN,MATCH(A262,'2024 FFS IP UPL Test'!A:A,0)),0)</f>
        <v>-205371.78</v>
      </c>
      <c r="F262" s="8">
        <f t="shared" si="23"/>
        <v>0</v>
      </c>
      <c r="G262" s="8">
        <f>IFERROR(INDEX('2024 FFS IP UPL Test'!AE:AE,MATCH(A262,'2024 FFS IP UPL Test'!A:A,0)),0)</f>
        <v>862996.37</v>
      </c>
      <c r="H262" s="2">
        <f>IFERROR(INDEX('2024 FFS IP UPL Test'!V:V,MATCH(A262,'2024 FFS IP UPL Test'!A:A,0)),0)</f>
        <v>2258326.23</v>
      </c>
      <c r="I262" s="43" t="str">
        <f>IFERROR(INDEX('Nominal Fee Test'!I:I,MATCH(A262,'Nominal Fee Test'!J:J,0)),"Not Required")</f>
        <v>Not Required</v>
      </c>
      <c r="J262" s="2">
        <f t="shared" si="24"/>
        <v>0</v>
      </c>
      <c r="K262" s="2">
        <f>IFERROR(INDEX('2024 FFS OP UPL Test'!AN:AN,MATCH(A262,'2024 FFS OP UPL Test'!A:A,0)),0)</f>
        <v>11692.36</v>
      </c>
      <c r="L262" s="104">
        <f t="shared" si="25"/>
        <v>11519.801280261014</v>
      </c>
      <c r="M262" s="104">
        <f t="shared" si="26"/>
        <v>11519.8</v>
      </c>
      <c r="N262" s="104">
        <f t="shared" si="27"/>
        <v>5759.9</v>
      </c>
      <c r="O262" s="104">
        <f t="shared" si="28"/>
        <v>5759.9</v>
      </c>
      <c r="P262" s="104">
        <f t="shared" si="29"/>
        <v>2295.3200000000002</v>
      </c>
    </row>
    <row r="263" spans="1:16" x14ac:dyDescent="0.2">
      <c r="A263" t="s">
        <v>804</v>
      </c>
      <c r="B263" t="s">
        <v>805</v>
      </c>
      <c r="C263" s="7" t="s">
        <v>806</v>
      </c>
      <c r="D263" s="139" t="str">
        <f>IFERROR(INDEX('2024 FFS IP UPL Test'!L:L,MATCH(A:A,'2024 FFS IP UPL Test'!A:A,0)),INDEX('2024 FFS OP UPL Test'!L:L,MATCH(A:A,'2024 FFS OP UPL Test'!A:A,0)))</f>
        <v>Private</v>
      </c>
      <c r="E263" s="2">
        <f>IFERROR(INDEX('2024 FFS IP UPL Test'!AN:AN,MATCH(A263,'2024 FFS IP UPL Test'!A:A,0)),0)</f>
        <v>3000335.68</v>
      </c>
      <c r="F263" s="8">
        <f t="shared" ref="F263:F264" si="30">MAX(E263,0)*IF(D263="NSGO",NSGO_IP_PCT,Private_IP_PCT)</f>
        <v>2926111.2011848828</v>
      </c>
      <c r="G263" s="8">
        <f>IFERROR(INDEX('2024 FFS IP UPL Test'!AE:AE,MATCH(A263,'2024 FFS IP UPL Test'!A:A,0)),0)</f>
        <v>1995484.52</v>
      </c>
      <c r="H263" s="2">
        <f>IFERROR(INDEX('2024 FFS IP UPL Test'!V:V,MATCH(A263,'2024 FFS IP UPL Test'!A:A,0)),0)</f>
        <v>37306461.710000001</v>
      </c>
      <c r="I263" s="43" t="str">
        <f>IFERROR(INDEX('Nominal Fee Test'!I:I,MATCH(A263,'Nominal Fee Test'!J:J,0)),"Not Required")</f>
        <v>Not Required</v>
      </c>
      <c r="J263" s="2">
        <f t="shared" ref="J263:J264" si="31">IF(AND(F263+G263&gt;H263,I263="N"),IF(H263-G263&lt;0,0,H263-G263),F263)</f>
        <v>2926111.2011848828</v>
      </c>
      <c r="K263" s="2">
        <f>IFERROR(INDEX('2024 FFS OP UPL Test'!AN:AN,MATCH(A263,'2024 FFS OP UPL Test'!A:A,0)),0)</f>
        <v>532303.75</v>
      </c>
      <c r="L263" s="104">
        <f t="shared" ref="L263:L264" si="32">MAX(K263,0)*IF(D263="NSGO",NSGO_OP_PCT,Private_OP_PCT)</f>
        <v>524447.88055941986</v>
      </c>
      <c r="M263" s="104">
        <f t="shared" ref="M263:M264" si="33">ROUND(J263+L263,2)</f>
        <v>3450559.08</v>
      </c>
      <c r="N263" s="104">
        <f t="shared" si="27"/>
        <v>1725279.54</v>
      </c>
      <c r="O263" s="104">
        <f t="shared" si="28"/>
        <v>1725279.54</v>
      </c>
      <c r="P263" s="104">
        <f t="shared" si="29"/>
        <v>687523.9</v>
      </c>
    </row>
    <row r="264" spans="1:16" ht="30" x14ac:dyDescent="0.2">
      <c r="A264" t="s">
        <v>807</v>
      </c>
      <c r="B264" t="s">
        <v>808</v>
      </c>
      <c r="C264" s="7" t="s">
        <v>809</v>
      </c>
      <c r="D264" s="139" t="str">
        <f>IFERROR(INDEX('2024 FFS IP UPL Test'!L:L,MATCH(A:A,'2024 FFS IP UPL Test'!A:A,0)),INDEX('2024 FFS OP UPL Test'!L:L,MATCH(A:A,'2024 FFS OP UPL Test'!A:A,0)))</f>
        <v>Private</v>
      </c>
      <c r="E264" s="2">
        <f>IFERROR(INDEX('2024 FFS IP UPL Test'!AN:AN,MATCH(A264,'2024 FFS IP UPL Test'!A:A,0)),0)</f>
        <v>-176552.16</v>
      </c>
      <c r="F264" s="8">
        <f t="shared" si="30"/>
        <v>0</v>
      </c>
      <c r="G264" s="8">
        <f>IFERROR(INDEX('2024 FFS IP UPL Test'!AE:AE,MATCH(A264,'2024 FFS IP UPL Test'!A:A,0)),0)</f>
        <v>911588.68</v>
      </c>
      <c r="H264" s="2">
        <f>IFERROR(INDEX('2024 FFS IP UPL Test'!V:V,MATCH(A264,'2024 FFS IP UPL Test'!A:A,0)),0)</f>
        <v>3567792.05</v>
      </c>
      <c r="I264" s="43" t="str">
        <f>IFERROR(INDEX('Nominal Fee Test'!I:I,MATCH(A264,'Nominal Fee Test'!J:J,0)),"Not Required")</f>
        <v>Not Required</v>
      </c>
      <c r="J264" s="2">
        <f t="shared" si="31"/>
        <v>0</v>
      </c>
      <c r="K264" s="2">
        <f>IFERROR(INDEX('2024 FFS OP UPL Test'!AN:AN,MATCH(A264,'2024 FFS OP UPL Test'!A:A,0)),0)</f>
        <v>50727.8</v>
      </c>
      <c r="L264" s="104">
        <f t="shared" si="32"/>
        <v>49979.146672256473</v>
      </c>
      <c r="M264" s="104">
        <f t="shared" si="33"/>
        <v>49979.15</v>
      </c>
      <c r="N264" s="104">
        <f t="shared" si="27"/>
        <v>24989.58</v>
      </c>
      <c r="O264" s="104">
        <f t="shared" si="28"/>
        <v>24989.57</v>
      </c>
      <c r="P264" s="104">
        <f t="shared" si="29"/>
        <v>9958.35</v>
      </c>
    </row>
  </sheetData>
  <autoFilter ref="A6:P264" xr:uid="{64FE1EEC-F04E-4657-9C98-4DF5E4646B63}"/>
  <conditionalFormatting sqref="A7:A57">
    <cfRule type="duplicateValues" dxfId="8" priority="539"/>
  </conditionalFormatting>
  <conditionalFormatting sqref="A7:A198">
    <cfRule type="duplicateValues" dxfId="7" priority="55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54CD-A6A9-4363-9982-B856915F7763}">
  <sheetPr codeName="Sheet12"/>
  <dimension ref="A1:D57"/>
  <sheetViews>
    <sheetView workbookViewId="0"/>
  </sheetViews>
  <sheetFormatPr defaultColWidth="8.69921875" defaultRowHeight="15" x14ac:dyDescent="0.25"/>
  <cols>
    <col min="1" max="1" width="10.19921875" style="5" customWidth="1"/>
    <col min="2" max="2" width="15.3984375" style="5" customWidth="1"/>
    <col min="3" max="3" width="28.69921875" style="6" customWidth="1"/>
    <col min="4" max="4" width="28.59765625" style="5" customWidth="1"/>
    <col min="5" max="16384" width="8.69921875" style="5"/>
  </cols>
  <sheetData>
    <row r="1" spans="1:4" ht="18" x14ac:dyDescent="0.25">
      <c r="A1" s="11" t="s">
        <v>810</v>
      </c>
    </row>
    <row r="2" spans="1:4" ht="18" x14ac:dyDescent="0.25">
      <c r="A2" s="11"/>
    </row>
    <row r="3" spans="1:4" ht="45" x14ac:dyDescent="0.25">
      <c r="A3" s="105" t="s">
        <v>811</v>
      </c>
      <c r="B3" s="106" t="s">
        <v>812</v>
      </c>
      <c r="C3" s="107" t="s">
        <v>22</v>
      </c>
      <c r="D3" s="106" t="s">
        <v>813</v>
      </c>
    </row>
    <row r="4" spans="1:4" ht="15.75" x14ac:dyDescent="0.25">
      <c r="A4" s="140" t="s">
        <v>597</v>
      </c>
      <c r="B4" s="140" t="s">
        <v>598</v>
      </c>
      <c r="C4" s="140" t="s">
        <v>814</v>
      </c>
      <c r="D4" s="140" t="s">
        <v>815</v>
      </c>
    </row>
    <row r="5" spans="1:4" ht="15.75" x14ac:dyDescent="0.25">
      <c r="A5" s="140">
        <v>111829102</v>
      </c>
      <c r="B5" s="140" t="s">
        <v>208</v>
      </c>
      <c r="C5" s="140" t="s">
        <v>209</v>
      </c>
      <c r="D5" s="140" t="s">
        <v>815</v>
      </c>
    </row>
    <row r="6" spans="1:4" ht="15.75" x14ac:dyDescent="0.25">
      <c r="A6" s="140" t="s">
        <v>204</v>
      </c>
      <c r="B6" s="140" t="s">
        <v>205</v>
      </c>
      <c r="C6" s="140" t="s">
        <v>816</v>
      </c>
      <c r="D6" s="140" t="s">
        <v>815</v>
      </c>
    </row>
    <row r="7" spans="1:4" ht="15.75" x14ac:dyDescent="0.25">
      <c r="A7" s="140" t="s">
        <v>228</v>
      </c>
      <c r="B7" s="140" t="s">
        <v>229</v>
      </c>
      <c r="C7" s="140" t="s">
        <v>230</v>
      </c>
      <c r="D7" s="140" t="s">
        <v>815</v>
      </c>
    </row>
    <row r="8" spans="1:4" ht="15.75" x14ac:dyDescent="0.25">
      <c r="A8" s="140" t="s">
        <v>201</v>
      </c>
      <c r="B8" s="140" t="s">
        <v>202</v>
      </c>
      <c r="C8" s="140" t="s">
        <v>230</v>
      </c>
      <c r="D8" s="140" t="s">
        <v>815</v>
      </c>
    </row>
    <row r="9" spans="1:4" ht="15.75" x14ac:dyDescent="0.25">
      <c r="A9" s="140" t="s">
        <v>210</v>
      </c>
      <c r="B9" s="140" t="s">
        <v>211</v>
      </c>
      <c r="C9" s="140" t="s">
        <v>212</v>
      </c>
      <c r="D9" s="140" t="s">
        <v>815</v>
      </c>
    </row>
    <row r="10" spans="1:4" ht="15.75" x14ac:dyDescent="0.25">
      <c r="A10" s="140">
        <v>158980601</v>
      </c>
      <c r="B10" s="140" t="s">
        <v>220</v>
      </c>
      <c r="C10" s="140" t="s">
        <v>221</v>
      </c>
      <c r="D10" s="140" t="s">
        <v>815</v>
      </c>
    </row>
    <row r="11" spans="1:4" ht="15.75" x14ac:dyDescent="0.25">
      <c r="A11" s="140" t="s">
        <v>231</v>
      </c>
      <c r="B11" s="140" t="s">
        <v>232</v>
      </c>
      <c r="C11" s="140" t="s">
        <v>233</v>
      </c>
      <c r="D11" s="140" t="s">
        <v>815</v>
      </c>
    </row>
    <row r="12" spans="1:4" ht="15.75" x14ac:dyDescent="0.25">
      <c r="A12" s="140" t="s">
        <v>216</v>
      </c>
      <c r="B12" s="140" t="s">
        <v>217</v>
      </c>
      <c r="C12" s="140" t="s">
        <v>218</v>
      </c>
      <c r="D12" s="140" t="s">
        <v>815</v>
      </c>
    </row>
    <row r="13" spans="1:4" ht="15.75" x14ac:dyDescent="0.25">
      <c r="A13" s="140">
        <v>194106401</v>
      </c>
      <c r="B13" s="140" t="s">
        <v>226</v>
      </c>
      <c r="C13" s="140" t="s">
        <v>227</v>
      </c>
      <c r="D13" s="140" t="s">
        <v>815</v>
      </c>
    </row>
    <row r="14" spans="1:4" ht="15.75" x14ac:dyDescent="0.25">
      <c r="A14" s="140">
        <v>94148602</v>
      </c>
      <c r="B14" s="140" t="s">
        <v>241</v>
      </c>
      <c r="C14" s="140" t="s">
        <v>242</v>
      </c>
      <c r="D14" s="140" t="s">
        <v>815</v>
      </c>
    </row>
    <row r="15" spans="1:4" ht="15.75" x14ac:dyDescent="0.25">
      <c r="A15" s="140">
        <v>322879301</v>
      </c>
      <c r="B15" s="140" t="s">
        <v>289</v>
      </c>
      <c r="C15" s="140" t="s">
        <v>817</v>
      </c>
      <c r="D15" s="140" t="s">
        <v>815</v>
      </c>
    </row>
    <row r="16" spans="1:4" ht="15.75" x14ac:dyDescent="0.25">
      <c r="A16" s="140">
        <v>20973601</v>
      </c>
      <c r="B16" s="140" t="s">
        <v>415</v>
      </c>
      <c r="C16" s="140" t="s">
        <v>818</v>
      </c>
      <c r="D16" s="140" t="s">
        <v>815</v>
      </c>
    </row>
    <row r="17" spans="1:4" ht="15.75" x14ac:dyDescent="0.25">
      <c r="A17" s="140">
        <v>151691601</v>
      </c>
      <c r="B17" s="140" t="s">
        <v>325</v>
      </c>
      <c r="C17" s="140" t="s">
        <v>819</v>
      </c>
      <c r="D17" s="140" t="s">
        <v>815</v>
      </c>
    </row>
    <row r="18" spans="1:4" ht="30.75" x14ac:dyDescent="0.25">
      <c r="A18" s="140">
        <v>466858402</v>
      </c>
      <c r="B18" s="140">
        <v>1215609896</v>
      </c>
      <c r="C18" s="141" t="s">
        <v>820</v>
      </c>
      <c r="D18" s="140" t="s">
        <v>821</v>
      </c>
    </row>
    <row r="19" spans="1:4" ht="30.75" x14ac:dyDescent="0.25">
      <c r="A19" s="140">
        <v>333289201</v>
      </c>
      <c r="B19" s="140">
        <v>1457791105</v>
      </c>
      <c r="C19" s="141" t="s">
        <v>822</v>
      </c>
      <c r="D19" s="140" t="s">
        <v>821</v>
      </c>
    </row>
    <row r="20" spans="1:4" ht="30.75" x14ac:dyDescent="0.25">
      <c r="A20" s="140" t="s">
        <v>823</v>
      </c>
      <c r="B20" s="140" t="s">
        <v>824</v>
      </c>
      <c r="C20" s="141" t="s">
        <v>825</v>
      </c>
      <c r="D20" s="140" t="s">
        <v>826</v>
      </c>
    </row>
    <row r="21" spans="1:4" ht="15.75" x14ac:dyDescent="0.25">
      <c r="A21" s="140" t="s">
        <v>827</v>
      </c>
      <c r="B21" s="140" t="s">
        <v>828</v>
      </c>
      <c r="C21" s="141" t="s">
        <v>829</v>
      </c>
      <c r="D21" s="140" t="s">
        <v>826</v>
      </c>
    </row>
    <row r="22" spans="1:4" ht="30.75" x14ac:dyDescent="0.25">
      <c r="A22" s="140" t="s">
        <v>830</v>
      </c>
      <c r="B22" s="140" t="s">
        <v>831</v>
      </c>
      <c r="C22" s="141" t="s">
        <v>832</v>
      </c>
      <c r="D22" s="140" t="s">
        <v>826</v>
      </c>
    </row>
    <row r="23" spans="1:4" ht="30.75" x14ac:dyDescent="0.25">
      <c r="A23" s="140">
        <v>94205403</v>
      </c>
      <c r="B23" s="140" t="s">
        <v>833</v>
      </c>
      <c r="C23" s="141" t="s">
        <v>834</v>
      </c>
      <c r="D23" s="140" t="s">
        <v>821</v>
      </c>
    </row>
    <row r="24" spans="1:4" ht="15.75" x14ac:dyDescent="0.25">
      <c r="A24" s="140" t="s">
        <v>835</v>
      </c>
      <c r="B24" s="140" t="s">
        <v>836</v>
      </c>
      <c r="C24" s="141" t="s">
        <v>837</v>
      </c>
      <c r="D24" s="140" t="s">
        <v>821</v>
      </c>
    </row>
    <row r="25" spans="1:4" ht="30.75" x14ac:dyDescent="0.25">
      <c r="A25" s="140" t="s">
        <v>838</v>
      </c>
      <c r="B25" s="140" t="s">
        <v>839</v>
      </c>
      <c r="C25" s="141" t="s">
        <v>840</v>
      </c>
      <c r="D25" s="140" t="s">
        <v>826</v>
      </c>
    </row>
    <row r="26" spans="1:4" ht="30.75" x14ac:dyDescent="0.25">
      <c r="A26" s="140" t="s">
        <v>841</v>
      </c>
      <c r="B26" s="140" t="s">
        <v>842</v>
      </c>
      <c r="C26" s="141" t="s">
        <v>843</v>
      </c>
      <c r="D26" s="140" t="s">
        <v>826</v>
      </c>
    </row>
    <row r="27" spans="1:4" ht="30.75" x14ac:dyDescent="0.25">
      <c r="A27" s="140" t="s">
        <v>844</v>
      </c>
      <c r="B27" s="140" t="s">
        <v>845</v>
      </c>
      <c r="C27" s="141" t="s">
        <v>846</v>
      </c>
      <c r="D27" s="140" t="s">
        <v>826</v>
      </c>
    </row>
    <row r="28" spans="1:4" ht="60.75" x14ac:dyDescent="0.25">
      <c r="A28" s="140">
        <v>20811801</v>
      </c>
      <c r="B28" s="140">
        <v>1447228747</v>
      </c>
      <c r="C28" s="141" t="s">
        <v>518</v>
      </c>
      <c r="D28" s="140" t="s">
        <v>821</v>
      </c>
    </row>
    <row r="29" spans="1:4" ht="60.75" x14ac:dyDescent="0.25">
      <c r="A29" s="140" t="s">
        <v>847</v>
      </c>
      <c r="B29" s="140" t="s">
        <v>848</v>
      </c>
      <c r="C29" s="141" t="s">
        <v>849</v>
      </c>
      <c r="D29" s="140" t="s">
        <v>821</v>
      </c>
    </row>
    <row r="30" spans="1:4" ht="30.75" x14ac:dyDescent="0.25">
      <c r="A30" s="140" t="s">
        <v>850</v>
      </c>
      <c r="B30" s="140" t="s">
        <v>851</v>
      </c>
      <c r="C30" s="141" t="s">
        <v>852</v>
      </c>
      <c r="D30" s="140" t="s">
        <v>826</v>
      </c>
    </row>
    <row r="31" spans="1:4" ht="30.75" x14ac:dyDescent="0.25">
      <c r="A31" s="140" t="s">
        <v>853</v>
      </c>
      <c r="B31" s="140" t="s">
        <v>854</v>
      </c>
      <c r="C31" s="141" t="s">
        <v>855</v>
      </c>
      <c r="D31" s="140" t="s">
        <v>826</v>
      </c>
    </row>
    <row r="32" spans="1:4" ht="30.75" x14ac:dyDescent="0.25">
      <c r="A32" s="140" t="s">
        <v>856</v>
      </c>
      <c r="B32" s="140" t="s">
        <v>857</v>
      </c>
      <c r="C32" s="141" t="s">
        <v>858</v>
      </c>
      <c r="D32" s="140" t="s">
        <v>826</v>
      </c>
    </row>
    <row r="33" spans="1:4" ht="15.75" x14ac:dyDescent="0.25">
      <c r="A33" s="140" t="s">
        <v>859</v>
      </c>
      <c r="B33" s="140" t="s">
        <v>860</v>
      </c>
      <c r="C33" s="141" t="s">
        <v>861</v>
      </c>
      <c r="D33" s="140" t="s">
        <v>826</v>
      </c>
    </row>
    <row r="34" spans="1:4" ht="15.75" x14ac:dyDescent="0.25">
      <c r="A34" s="140" t="s">
        <v>862</v>
      </c>
      <c r="B34" s="140" t="s">
        <v>863</v>
      </c>
      <c r="C34" s="141" t="s">
        <v>864</v>
      </c>
      <c r="D34" s="140" t="s">
        <v>826</v>
      </c>
    </row>
    <row r="35" spans="1:4" ht="15.75" x14ac:dyDescent="0.25">
      <c r="A35" s="140" t="s">
        <v>865</v>
      </c>
      <c r="B35" s="140" t="s">
        <v>866</v>
      </c>
      <c r="C35" s="141" t="s">
        <v>867</v>
      </c>
      <c r="D35" s="140" t="s">
        <v>826</v>
      </c>
    </row>
    <row r="36" spans="1:4" ht="30.75" x14ac:dyDescent="0.25">
      <c r="A36" s="140" t="s">
        <v>868</v>
      </c>
      <c r="B36" s="140" t="s">
        <v>869</v>
      </c>
      <c r="C36" s="141" t="s">
        <v>870</v>
      </c>
      <c r="D36" s="140" t="s">
        <v>826</v>
      </c>
    </row>
    <row r="37" spans="1:4" ht="15.75" x14ac:dyDescent="0.25">
      <c r="A37" s="140" t="s">
        <v>871</v>
      </c>
      <c r="B37" s="140" t="s">
        <v>872</v>
      </c>
      <c r="C37" s="141" t="s">
        <v>873</v>
      </c>
      <c r="D37" s="140" t="s">
        <v>826</v>
      </c>
    </row>
    <row r="38" spans="1:4" ht="15.75" x14ac:dyDescent="0.25">
      <c r="A38" s="140" t="s">
        <v>874</v>
      </c>
      <c r="B38" s="140" t="s">
        <v>875</v>
      </c>
      <c r="C38" s="141" t="s">
        <v>876</v>
      </c>
      <c r="D38" s="140" t="s">
        <v>826</v>
      </c>
    </row>
    <row r="39" spans="1:4" ht="15.75" x14ac:dyDescent="0.25">
      <c r="A39" s="140" t="s">
        <v>877</v>
      </c>
      <c r="B39" s="140" t="s">
        <v>878</v>
      </c>
      <c r="C39" s="141" t="s">
        <v>879</v>
      </c>
      <c r="D39" s="140" t="s">
        <v>826</v>
      </c>
    </row>
    <row r="40" spans="1:4" ht="15.75" x14ac:dyDescent="0.25">
      <c r="A40" s="140" t="s">
        <v>880</v>
      </c>
      <c r="B40" s="140" t="s">
        <v>881</v>
      </c>
      <c r="C40" s="141" t="s">
        <v>882</v>
      </c>
      <c r="D40" s="140" t="s">
        <v>826</v>
      </c>
    </row>
    <row r="41" spans="1:4" ht="15.75" x14ac:dyDescent="0.25">
      <c r="A41" s="140" t="s">
        <v>883</v>
      </c>
      <c r="B41" s="140" t="s">
        <v>884</v>
      </c>
      <c r="C41" s="141" t="s">
        <v>885</v>
      </c>
      <c r="D41" s="140" t="s">
        <v>826</v>
      </c>
    </row>
    <row r="42" spans="1:4" ht="15.75" x14ac:dyDescent="0.25">
      <c r="A42" s="140" t="s">
        <v>886</v>
      </c>
      <c r="B42" s="140" t="s">
        <v>887</v>
      </c>
      <c r="C42" s="141" t="s">
        <v>888</v>
      </c>
      <c r="D42" s="140" t="s">
        <v>826</v>
      </c>
    </row>
    <row r="43" spans="1:4" ht="15.75" x14ac:dyDescent="0.25">
      <c r="A43" s="140" t="s">
        <v>889</v>
      </c>
      <c r="B43" s="140" t="s">
        <v>890</v>
      </c>
      <c r="C43" s="141" t="s">
        <v>891</v>
      </c>
      <c r="D43" s="140" t="s">
        <v>826</v>
      </c>
    </row>
    <row r="44" spans="1:4" ht="15.75" x14ac:dyDescent="0.25">
      <c r="A44" s="140" t="s">
        <v>892</v>
      </c>
      <c r="B44" s="140" t="s">
        <v>893</v>
      </c>
      <c r="C44" s="141" t="s">
        <v>894</v>
      </c>
      <c r="D44" s="140" t="s">
        <v>826</v>
      </c>
    </row>
    <row r="45" spans="1:4" ht="30.75" x14ac:dyDescent="0.25">
      <c r="A45" s="140" t="s">
        <v>895</v>
      </c>
      <c r="B45" s="140" t="s">
        <v>896</v>
      </c>
      <c r="C45" s="141" t="s">
        <v>897</v>
      </c>
      <c r="D45" s="140" t="s">
        <v>826</v>
      </c>
    </row>
    <row r="46" spans="1:4" ht="15.75" x14ac:dyDescent="0.25">
      <c r="A46" s="140" t="s">
        <v>898</v>
      </c>
      <c r="B46" s="140" t="s">
        <v>899</v>
      </c>
      <c r="C46" s="141" t="s">
        <v>900</v>
      </c>
      <c r="D46" s="140" t="s">
        <v>826</v>
      </c>
    </row>
    <row r="47" spans="1:4" ht="15.75" x14ac:dyDescent="0.25">
      <c r="A47" s="140" t="s">
        <v>901</v>
      </c>
      <c r="B47" s="140" t="s">
        <v>902</v>
      </c>
      <c r="C47" s="141" t="s">
        <v>903</v>
      </c>
      <c r="D47" s="140" t="s">
        <v>826</v>
      </c>
    </row>
    <row r="48" spans="1:4" ht="15.75" x14ac:dyDescent="0.25">
      <c r="A48" s="140" t="s">
        <v>904</v>
      </c>
      <c r="B48" s="140" t="s">
        <v>905</v>
      </c>
      <c r="C48" s="141" t="s">
        <v>906</v>
      </c>
      <c r="D48" s="140" t="s">
        <v>826</v>
      </c>
    </row>
    <row r="49" spans="1:4" ht="15.75" x14ac:dyDescent="0.25">
      <c r="A49" s="140" t="s">
        <v>907</v>
      </c>
      <c r="B49" s="140" t="s">
        <v>908</v>
      </c>
      <c r="C49" s="141" t="s">
        <v>909</v>
      </c>
      <c r="D49" s="140" t="s">
        <v>826</v>
      </c>
    </row>
    <row r="50" spans="1:4" ht="30.75" x14ac:dyDescent="0.25">
      <c r="A50" s="140" t="s">
        <v>910</v>
      </c>
      <c r="B50" s="140" t="s">
        <v>911</v>
      </c>
      <c r="C50" s="141" t="s">
        <v>912</v>
      </c>
      <c r="D50" s="140" t="s">
        <v>826</v>
      </c>
    </row>
    <row r="51" spans="1:4" ht="15.75" x14ac:dyDescent="0.25">
      <c r="A51"/>
      <c r="B51"/>
      <c r="C51"/>
      <c r="D51"/>
    </row>
    <row r="52" spans="1:4" ht="15.75" x14ac:dyDescent="0.25">
      <c r="A52"/>
      <c r="B52"/>
      <c r="C52"/>
      <c r="D52"/>
    </row>
    <row r="53" spans="1:4" ht="15.75" x14ac:dyDescent="0.25">
      <c r="A53"/>
      <c r="B53"/>
      <c r="C53"/>
      <c r="D53"/>
    </row>
    <row r="54" spans="1:4" ht="15.75" x14ac:dyDescent="0.25">
      <c r="A54"/>
      <c r="B54"/>
      <c r="C54"/>
      <c r="D54"/>
    </row>
    <row r="55" spans="1:4" ht="15.75" x14ac:dyDescent="0.25">
      <c r="A55"/>
      <c r="B55"/>
      <c r="C55"/>
      <c r="D55"/>
    </row>
    <row r="56" spans="1:4" ht="15.75" x14ac:dyDescent="0.25">
      <c r="A56"/>
      <c r="B56"/>
      <c r="C56"/>
      <c r="D56"/>
    </row>
    <row r="57" spans="1:4" ht="15.75" x14ac:dyDescent="0.25">
      <c r="A57"/>
      <c r="B57"/>
      <c r="C57"/>
      <c r="D57"/>
    </row>
  </sheetData>
  <conditionalFormatting sqref="A18">
    <cfRule type="duplicateValues" dxfId="6" priority="3"/>
  </conditionalFormatting>
  <conditionalFormatting sqref="A18">
    <cfRule type="duplicateValues" dxfId="5" priority="4"/>
  </conditionalFormatting>
  <conditionalFormatting sqref="A19">
    <cfRule type="duplicateValues" dxfId="4" priority="2"/>
  </conditionalFormatting>
  <conditionalFormatting sqref="A20:A49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B91B-F7A6-4D38-B383-705218EC2131}">
  <dimension ref="A2:J12"/>
  <sheetViews>
    <sheetView topLeftCell="B6" workbookViewId="0">
      <selection activeCell="I15" sqref="I15"/>
    </sheetView>
  </sheetViews>
  <sheetFormatPr defaultRowHeight="15" x14ac:dyDescent="0.2"/>
  <cols>
    <col min="1" max="1" width="13.8984375" bestFit="1" customWidth="1"/>
    <col min="2" max="2" width="35.296875" customWidth="1"/>
    <col min="3" max="3" width="11.8984375" bestFit="1" customWidth="1"/>
    <col min="4" max="4" width="14.19921875" bestFit="1" customWidth="1"/>
    <col min="5" max="23" width="12.69921875" bestFit="1" customWidth="1"/>
  </cols>
  <sheetData>
    <row r="2" spans="1:10" x14ac:dyDescent="0.2">
      <c r="A2" s="150" t="s">
        <v>913</v>
      </c>
      <c r="B2" t="s">
        <v>914</v>
      </c>
    </row>
    <row r="3" spans="1:10" x14ac:dyDescent="0.2">
      <c r="A3" s="150" t="s">
        <v>915</v>
      </c>
      <c r="B3" t="s">
        <v>916</v>
      </c>
    </row>
    <row r="4" spans="1:10" ht="75" x14ac:dyDescent="0.2">
      <c r="E4" s="7" t="s">
        <v>917</v>
      </c>
      <c r="F4" s="7" t="s">
        <v>918</v>
      </c>
      <c r="G4" t="s">
        <v>919</v>
      </c>
    </row>
    <row r="5" spans="1:10" x14ac:dyDescent="0.2">
      <c r="A5" s="150" t="s">
        <v>920</v>
      </c>
      <c r="E5" s="150" t="s">
        <v>921</v>
      </c>
      <c r="F5" s="150" t="s">
        <v>922</v>
      </c>
    </row>
    <row r="6" spans="1:10" x14ac:dyDescent="0.2">
      <c r="E6" t="s">
        <v>923</v>
      </c>
    </row>
    <row r="7" spans="1:10" ht="45" x14ac:dyDescent="0.2">
      <c r="A7" s="150" t="s">
        <v>924</v>
      </c>
      <c r="B7" s="150" t="s">
        <v>925</v>
      </c>
      <c r="C7" s="150" t="s">
        <v>926</v>
      </c>
      <c r="D7" s="150" t="s">
        <v>927</v>
      </c>
      <c r="E7">
        <v>3</v>
      </c>
      <c r="F7">
        <v>5</v>
      </c>
      <c r="G7">
        <v>6</v>
      </c>
      <c r="H7" s="7" t="s">
        <v>928</v>
      </c>
      <c r="I7" s="7" t="s">
        <v>929</v>
      </c>
      <c r="J7" t="s">
        <v>811</v>
      </c>
    </row>
    <row r="8" spans="1:10" x14ac:dyDescent="0.2">
      <c r="A8" t="s">
        <v>930</v>
      </c>
      <c r="B8" t="s">
        <v>931</v>
      </c>
      <c r="C8" s="34">
        <v>44620</v>
      </c>
      <c r="D8">
        <v>726080</v>
      </c>
      <c r="E8" s="148">
        <v>1132002045</v>
      </c>
      <c r="F8" s="148">
        <v>1132002045</v>
      </c>
      <c r="G8" s="148">
        <v>982825170</v>
      </c>
      <c r="H8" s="149">
        <f>F8/G8</f>
        <v>1.1517837348426883</v>
      </c>
      <c r="I8" t="str">
        <f>IF(H8&gt;1.67,"Y","N")</f>
        <v>N</v>
      </c>
      <c r="J8" s="154" t="s">
        <v>168</v>
      </c>
    </row>
    <row r="9" spans="1:10" x14ac:dyDescent="0.2">
      <c r="C9" s="34">
        <v>44834</v>
      </c>
      <c r="D9">
        <v>743978</v>
      </c>
      <c r="E9" s="148">
        <v>662797575</v>
      </c>
      <c r="F9" s="148">
        <v>662797575</v>
      </c>
      <c r="G9" s="148">
        <v>607419514</v>
      </c>
      <c r="H9" s="149">
        <f t="shared" ref="H9:H10" si="0">F9/G9</f>
        <v>1.091169380837508</v>
      </c>
      <c r="I9" t="str">
        <f t="shared" ref="I9:I12" si="1">IF(H9&gt;1.67,"Y","N")</f>
        <v>N</v>
      </c>
    </row>
    <row r="10" spans="1:10" x14ac:dyDescent="0.2">
      <c r="A10" t="s">
        <v>932</v>
      </c>
      <c r="B10" t="s">
        <v>933</v>
      </c>
      <c r="C10" s="34">
        <v>44834</v>
      </c>
      <c r="D10">
        <v>742075</v>
      </c>
      <c r="E10" s="148">
        <v>8571994</v>
      </c>
      <c r="F10" s="148">
        <v>8571994</v>
      </c>
      <c r="G10" s="148">
        <v>2881919</v>
      </c>
      <c r="H10" s="149">
        <f t="shared" si="0"/>
        <v>2.9744049017338794</v>
      </c>
      <c r="I10" t="str">
        <f t="shared" si="1"/>
        <v>Y</v>
      </c>
      <c r="J10" s="154" t="s">
        <v>399</v>
      </c>
    </row>
    <row r="11" spans="1:10" x14ac:dyDescent="0.2">
      <c r="A11" t="s">
        <v>934</v>
      </c>
      <c r="B11" t="s">
        <v>935</v>
      </c>
      <c r="C11" s="34">
        <v>44926</v>
      </c>
      <c r="D11">
        <v>745604</v>
      </c>
      <c r="E11" s="148">
        <v>21358849</v>
      </c>
      <c r="F11" s="148"/>
      <c r="G11" s="148">
        <v>5069847</v>
      </c>
      <c r="H11" s="149">
        <f>E11/G11</f>
        <v>4.2129178651742354</v>
      </c>
      <c r="I11" t="str">
        <f t="shared" si="1"/>
        <v>Y</v>
      </c>
      <c r="J11" s="154" t="s">
        <v>405</v>
      </c>
    </row>
    <row r="12" spans="1:10" x14ac:dyDescent="0.2">
      <c r="A12" t="s">
        <v>936</v>
      </c>
      <c r="B12" t="s">
        <v>937</v>
      </c>
      <c r="C12" s="34">
        <v>44742</v>
      </c>
      <c r="D12">
        <v>736827</v>
      </c>
      <c r="E12" s="148">
        <v>6422298</v>
      </c>
      <c r="F12" s="148"/>
      <c r="G12" s="148">
        <v>2135979</v>
      </c>
      <c r="H12" s="149">
        <f>E12/G12</f>
        <v>3.0067233807073945</v>
      </c>
      <c r="I12" t="str">
        <f t="shared" si="1"/>
        <v>Y</v>
      </c>
      <c r="J12" s="154" t="s">
        <v>600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2D83-5E2F-4678-AA1C-CD243EE9117D}">
  <dimension ref="A1:AN296"/>
  <sheetViews>
    <sheetView workbookViewId="0">
      <selection activeCell="L138" sqref="L138"/>
    </sheetView>
  </sheetViews>
  <sheetFormatPr defaultRowHeight="15" x14ac:dyDescent="0.2"/>
  <cols>
    <col min="1" max="1" width="10.5" customWidth="1"/>
    <col min="3" max="3" width="13.09765625" customWidth="1"/>
    <col min="4" max="4" width="10.19921875" bestFit="1" customWidth="1"/>
    <col min="8" max="8" width="10.8984375" bestFit="1" customWidth="1"/>
    <col min="10" max="10" width="9.8984375" bestFit="1" customWidth="1"/>
    <col min="11" max="11" width="27.69921875" customWidth="1"/>
    <col min="12" max="12" width="11.8984375" customWidth="1"/>
    <col min="14" max="14" width="10.3984375" customWidth="1"/>
    <col min="15" max="15" width="10.19921875" bestFit="1" customWidth="1"/>
    <col min="17" max="17" width="16.19921875" style="118" bestFit="1" customWidth="1"/>
    <col min="18" max="18" width="17.8984375" style="118" bestFit="1" customWidth="1"/>
    <col min="19" max="19" width="9.09765625" style="43"/>
    <col min="20" max="20" width="8.8984375" bestFit="1" customWidth="1"/>
    <col min="21" max="21" width="9.19921875" bestFit="1" customWidth="1"/>
    <col min="22" max="22" width="16.19921875" style="118" bestFit="1" customWidth="1"/>
    <col min="23" max="23" width="15.19921875" style="118" bestFit="1" customWidth="1"/>
    <col min="24" max="24" width="8.8984375" style="118" bestFit="1" customWidth="1"/>
    <col min="25" max="25" width="15.19921875" style="118" bestFit="1" customWidth="1"/>
    <col min="26" max="26" width="8.8984375" style="118" bestFit="1" customWidth="1"/>
    <col min="27" max="27" width="15.19921875" style="118" bestFit="1" customWidth="1"/>
    <col min="31" max="31" width="15.19921875" style="118" bestFit="1" customWidth="1"/>
    <col min="32" max="32" width="16.19921875" style="118" bestFit="1" customWidth="1"/>
    <col min="33" max="33" width="12.59765625" bestFit="1" customWidth="1"/>
    <col min="35" max="35" width="16.19921875" style="118" bestFit="1" customWidth="1"/>
    <col min="36" max="36" width="8.8984375" style="118" bestFit="1" customWidth="1"/>
    <col min="37" max="38" width="16.19921875" style="118" bestFit="1" customWidth="1"/>
    <col min="39" max="39" width="8.8984375" style="118" bestFit="1" customWidth="1"/>
    <col min="40" max="40" width="16.19921875" style="118" bestFit="1" customWidth="1"/>
  </cols>
  <sheetData>
    <row r="1" spans="1:40" ht="18" x14ac:dyDescent="0.25">
      <c r="A1" s="11" t="s">
        <v>938</v>
      </c>
      <c r="N1" s="34"/>
    </row>
    <row r="2" spans="1:40" ht="15.75" thickBot="1" x14ac:dyDescent="0.25">
      <c r="N2" s="34"/>
    </row>
    <row r="3" spans="1:40" ht="150.75" thickBot="1" x14ac:dyDescent="0.25">
      <c r="A3" s="18" t="s">
        <v>939</v>
      </c>
      <c r="B3" s="19" t="s">
        <v>940</v>
      </c>
      <c r="C3" s="19" t="s">
        <v>941</v>
      </c>
      <c r="D3" s="19" t="s">
        <v>942</v>
      </c>
      <c r="E3" s="20" t="s">
        <v>943</v>
      </c>
      <c r="N3" s="34"/>
    </row>
    <row r="4" spans="1:40" ht="15.75" thickBot="1" x14ac:dyDescent="0.25">
      <c r="A4" s="21" t="s">
        <v>944</v>
      </c>
      <c r="B4" s="119">
        <v>45170</v>
      </c>
      <c r="C4" s="119">
        <v>45535</v>
      </c>
      <c r="D4" s="22" t="s">
        <v>945</v>
      </c>
      <c r="E4" s="23" t="s">
        <v>946</v>
      </c>
      <c r="N4" s="34"/>
    </row>
    <row r="5" spans="1:40" x14ac:dyDescent="0.2">
      <c r="N5" s="34"/>
    </row>
    <row r="6" spans="1:40" ht="15.75" thickBot="1" x14ac:dyDescent="0.25">
      <c r="B6" t="s">
        <v>947</v>
      </c>
      <c r="G6" t="s">
        <v>948</v>
      </c>
      <c r="N6" t="s">
        <v>949</v>
      </c>
      <c r="O6" s="34"/>
      <c r="T6" t="s">
        <v>950</v>
      </c>
      <c r="AB6" t="s">
        <v>951</v>
      </c>
      <c r="AF6" s="118" t="s">
        <v>952</v>
      </c>
      <c r="AJ6" s="118" t="s">
        <v>953</v>
      </c>
      <c r="AL6" s="118" t="s">
        <v>954</v>
      </c>
    </row>
    <row r="7" spans="1:40" ht="45.75" thickBot="1" x14ac:dyDescent="0.3">
      <c r="B7" s="24" t="s">
        <v>955</v>
      </c>
      <c r="C7" s="25">
        <v>100</v>
      </c>
      <c r="D7" s="26">
        <v>101</v>
      </c>
      <c r="E7" s="26">
        <v>102</v>
      </c>
      <c r="F7" s="27">
        <v>104</v>
      </c>
      <c r="G7" s="28">
        <v>105</v>
      </c>
      <c r="H7" s="29" t="s">
        <v>956</v>
      </c>
      <c r="I7" s="29">
        <v>112</v>
      </c>
      <c r="J7" s="29">
        <v>107</v>
      </c>
      <c r="K7" s="29">
        <v>108</v>
      </c>
      <c r="L7" s="29">
        <v>110</v>
      </c>
      <c r="M7" s="30">
        <v>113</v>
      </c>
      <c r="N7" s="35">
        <v>200.1</v>
      </c>
      <c r="O7" s="36">
        <v>200.2</v>
      </c>
      <c r="P7" s="37">
        <v>202</v>
      </c>
      <c r="Q7" s="120">
        <v>205</v>
      </c>
      <c r="R7" s="120">
        <v>204</v>
      </c>
      <c r="S7" s="121">
        <v>209</v>
      </c>
      <c r="T7" s="39">
        <v>300.10000000000002</v>
      </c>
      <c r="U7" s="40">
        <v>300.2</v>
      </c>
      <c r="V7" s="122">
        <v>301</v>
      </c>
      <c r="W7" s="122">
        <v>302</v>
      </c>
      <c r="X7" s="122">
        <v>303.10000000000002</v>
      </c>
      <c r="Y7" s="122">
        <v>303.2</v>
      </c>
      <c r="Z7" s="122">
        <v>303.3</v>
      </c>
      <c r="AA7" s="123">
        <v>306</v>
      </c>
      <c r="AB7" s="31">
        <v>307</v>
      </c>
      <c r="AC7" s="32">
        <v>308</v>
      </c>
      <c r="AD7" s="32">
        <v>309</v>
      </c>
      <c r="AE7" s="124">
        <v>318</v>
      </c>
      <c r="AF7" s="125">
        <v>400</v>
      </c>
      <c r="AG7" s="32">
        <v>404</v>
      </c>
      <c r="AH7" s="32">
        <v>405</v>
      </c>
      <c r="AI7" s="124">
        <v>406</v>
      </c>
      <c r="AJ7" s="125">
        <v>402</v>
      </c>
      <c r="AK7" s="126">
        <v>403</v>
      </c>
      <c r="AL7" s="126">
        <v>407</v>
      </c>
      <c r="AM7" s="124">
        <v>408</v>
      </c>
      <c r="AN7" s="125">
        <v>409</v>
      </c>
    </row>
    <row r="8" spans="1:40" ht="135" x14ac:dyDescent="0.2">
      <c r="A8" s="1" t="s">
        <v>811</v>
      </c>
      <c r="B8" s="127" t="s">
        <v>957</v>
      </c>
      <c r="C8" s="81" t="s">
        <v>958</v>
      </c>
      <c r="D8" s="82" t="s">
        <v>959</v>
      </c>
      <c r="E8" s="82" t="s">
        <v>960</v>
      </c>
      <c r="F8" s="83" t="s">
        <v>961</v>
      </c>
      <c r="G8" s="84" t="s">
        <v>962</v>
      </c>
      <c r="H8" s="85" t="s">
        <v>963</v>
      </c>
      <c r="I8" s="85" t="s">
        <v>964</v>
      </c>
      <c r="J8" s="85" t="s">
        <v>965</v>
      </c>
      <c r="K8" s="85" t="s">
        <v>966</v>
      </c>
      <c r="L8" s="85" t="s">
        <v>967</v>
      </c>
      <c r="M8" s="86" t="s">
        <v>968</v>
      </c>
      <c r="N8" s="87" t="s">
        <v>969</v>
      </c>
      <c r="O8" s="88" t="s">
        <v>970</v>
      </c>
      <c r="P8" s="88" t="s">
        <v>971</v>
      </c>
      <c r="Q8" s="128" t="s">
        <v>972</v>
      </c>
      <c r="R8" s="128" t="s">
        <v>973</v>
      </c>
      <c r="S8" s="99" t="s">
        <v>974</v>
      </c>
      <c r="T8" s="129" t="s">
        <v>975</v>
      </c>
      <c r="U8" s="89" t="s">
        <v>976</v>
      </c>
      <c r="V8" s="130" t="s">
        <v>977</v>
      </c>
      <c r="W8" s="130" t="s">
        <v>978</v>
      </c>
      <c r="X8" s="130" t="s">
        <v>979</v>
      </c>
      <c r="Y8" s="130" t="s">
        <v>980</v>
      </c>
      <c r="Z8" s="130" t="s">
        <v>981</v>
      </c>
      <c r="AA8" s="131" t="s">
        <v>982</v>
      </c>
      <c r="AB8" s="90" t="s">
        <v>983</v>
      </c>
      <c r="AC8" s="91" t="s">
        <v>984</v>
      </c>
      <c r="AD8" s="91" t="s">
        <v>985</v>
      </c>
      <c r="AE8" s="132" t="s">
        <v>986</v>
      </c>
      <c r="AF8" s="133" t="s">
        <v>987</v>
      </c>
      <c r="AG8" s="91" t="s">
        <v>988</v>
      </c>
      <c r="AH8" s="91" t="s">
        <v>989</v>
      </c>
      <c r="AI8" s="132" t="s">
        <v>990</v>
      </c>
      <c r="AJ8" s="133" t="s">
        <v>991</v>
      </c>
      <c r="AK8" s="134" t="s">
        <v>992</v>
      </c>
      <c r="AL8" s="134" t="s">
        <v>993</v>
      </c>
      <c r="AM8" s="132" t="s">
        <v>994</v>
      </c>
      <c r="AN8" s="133" t="s">
        <v>995</v>
      </c>
    </row>
    <row r="9" spans="1:40" s="137" customFormat="1" ht="184.5" customHeight="1" x14ac:dyDescent="0.2">
      <c r="A9" s="93" t="s">
        <v>811</v>
      </c>
      <c r="B9" s="93" t="s">
        <v>996</v>
      </c>
      <c r="C9" s="93" t="s">
        <v>997</v>
      </c>
      <c r="D9" s="93" t="s">
        <v>998</v>
      </c>
      <c r="E9" s="93" t="s">
        <v>999</v>
      </c>
      <c r="F9" s="93" t="s">
        <v>1000</v>
      </c>
      <c r="G9" s="93" t="s">
        <v>1001</v>
      </c>
      <c r="H9" s="135" t="s">
        <v>1002</v>
      </c>
      <c r="I9" s="93" t="s">
        <v>1003</v>
      </c>
      <c r="J9" s="93" t="s">
        <v>1004</v>
      </c>
      <c r="K9" s="93" t="s">
        <v>1004</v>
      </c>
      <c r="L9" s="93" t="s">
        <v>967</v>
      </c>
      <c r="M9" s="93" t="s">
        <v>1005</v>
      </c>
      <c r="N9" s="93" t="s">
        <v>1006</v>
      </c>
      <c r="O9" s="94" t="s">
        <v>1007</v>
      </c>
      <c r="P9" s="93" t="s">
        <v>1008</v>
      </c>
      <c r="Q9" s="136" t="s">
        <v>1009</v>
      </c>
      <c r="R9" s="136" t="s">
        <v>1009</v>
      </c>
      <c r="S9" s="100" t="s">
        <v>1010</v>
      </c>
      <c r="T9" s="93" t="s">
        <v>1011</v>
      </c>
      <c r="U9" s="93" t="s">
        <v>1011</v>
      </c>
      <c r="V9" s="136" t="s">
        <v>1012</v>
      </c>
      <c r="W9" s="136" t="s">
        <v>1013</v>
      </c>
      <c r="X9" s="136" t="s">
        <v>1014</v>
      </c>
      <c r="Y9" s="136" t="s">
        <v>1015</v>
      </c>
      <c r="Z9" s="136" t="s">
        <v>1016</v>
      </c>
      <c r="AA9" s="136" t="s">
        <v>1017</v>
      </c>
      <c r="AB9" s="93" t="s">
        <v>1018</v>
      </c>
      <c r="AC9" s="93" t="s">
        <v>1019</v>
      </c>
      <c r="AD9" s="93" t="s">
        <v>1020</v>
      </c>
      <c r="AE9" s="136" t="s">
        <v>1021</v>
      </c>
      <c r="AF9" s="136" t="s">
        <v>1022</v>
      </c>
      <c r="AG9" s="93" t="s">
        <v>1023</v>
      </c>
      <c r="AH9" s="93" t="s">
        <v>1024</v>
      </c>
      <c r="AI9" s="136" t="s">
        <v>1025</v>
      </c>
      <c r="AJ9" s="136" t="s">
        <v>1026</v>
      </c>
      <c r="AK9" s="136" t="s">
        <v>1027</v>
      </c>
      <c r="AL9" s="136" t="s">
        <v>1028</v>
      </c>
      <c r="AM9" s="136" t="s">
        <v>1029</v>
      </c>
      <c r="AN9" s="136" t="s">
        <v>1030</v>
      </c>
    </row>
    <row r="10" spans="1:40" x14ac:dyDescent="0.2">
      <c r="A10" s="117" t="s">
        <v>264</v>
      </c>
      <c r="B10" t="s">
        <v>1031</v>
      </c>
      <c r="C10" t="s">
        <v>944</v>
      </c>
      <c r="D10">
        <v>2024</v>
      </c>
      <c r="E10" t="s">
        <v>999</v>
      </c>
      <c r="F10" t="s">
        <v>1000</v>
      </c>
      <c r="G10" t="s">
        <v>946</v>
      </c>
      <c r="H10" s="101" t="s">
        <v>265</v>
      </c>
      <c r="I10" t="s">
        <v>1032</v>
      </c>
      <c r="J10" t="s">
        <v>264</v>
      </c>
      <c r="K10" t="s">
        <v>1033</v>
      </c>
      <c r="L10" t="s">
        <v>12</v>
      </c>
      <c r="M10" t="s">
        <v>1034</v>
      </c>
      <c r="N10" s="34">
        <v>43831</v>
      </c>
      <c r="O10" s="34">
        <v>44196</v>
      </c>
      <c r="P10" t="s">
        <v>1035</v>
      </c>
      <c r="Q10" s="118">
        <v>5057135</v>
      </c>
      <c r="R10" s="118">
        <v>25149046</v>
      </c>
      <c r="S10" s="43">
        <v>0.2</v>
      </c>
      <c r="T10" s="34">
        <v>44440</v>
      </c>
      <c r="U10" s="34">
        <v>44804</v>
      </c>
      <c r="V10" s="118">
        <v>220158.51</v>
      </c>
      <c r="W10" s="118">
        <v>12083.69</v>
      </c>
      <c r="X10" s="118">
        <v>0</v>
      </c>
      <c r="Y10" s="118">
        <v>0</v>
      </c>
      <c r="Z10" s="118">
        <v>0</v>
      </c>
      <c r="AA10" s="118">
        <v>0</v>
      </c>
      <c r="AB10" t="s">
        <v>1036</v>
      </c>
      <c r="AC10">
        <v>1</v>
      </c>
      <c r="AD10">
        <v>1</v>
      </c>
      <c r="AE10" s="118">
        <v>12083.69</v>
      </c>
      <c r="AF10" s="118">
        <v>44031.7</v>
      </c>
      <c r="AG10" t="s">
        <v>1037</v>
      </c>
      <c r="AH10">
        <v>1.04</v>
      </c>
      <c r="AI10" s="118">
        <v>45792.97</v>
      </c>
      <c r="AJ10" s="118">
        <v>0</v>
      </c>
      <c r="AK10" s="118">
        <v>45792.97</v>
      </c>
      <c r="AL10" s="118">
        <v>33709.279999999999</v>
      </c>
      <c r="AM10" s="118">
        <v>0</v>
      </c>
      <c r="AN10" s="118">
        <v>33709.279999999999</v>
      </c>
    </row>
    <row r="11" spans="1:40" x14ac:dyDescent="0.2">
      <c r="A11" s="117" t="s">
        <v>1038</v>
      </c>
      <c r="B11" t="s">
        <v>1031</v>
      </c>
      <c r="C11" t="s">
        <v>944</v>
      </c>
      <c r="D11">
        <v>2024</v>
      </c>
      <c r="E11" t="s">
        <v>999</v>
      </c>
      <c r="F11" t="s">
        <v>1000</v>
      </c>
      <c r="G11" t="s">
        <v>946</v>
      </c>
      <c r="H11" s="101" t="s">
        <v>1039</v>
      </c>
      <c r="I11" t="s">
        <v>1040</v>
      </c>
      <c r="J11" t="s">
        <v>1038</v>
      </c>
      <c r="K11" t="s">
        <v>1041</v>
      </c>
      <c r="L11" t="s">
        <v>11</v>
      </c>
      <c r="M11" t="s">
        <v>1034</v>
      </c>
      <c r="N11" s="34">
        <v>44470</v>
      </c>
      <c r="O11" s="34">
        <v>44834</v>
      </c>
      <c r="P11" t="s">
        <v>1035</v>
      </c>
      <c r="Q11" s="118">
        <v>1819509</v>
      </c>
      <c r="R11" s="118">
        <v>2119650</v>
      </c>
      <c r="S11" s="43">
        <v>0.86</v>
      </c>
      <c r="T11" s="34">
        <v>44440</v>
      </c>
      <c r="U11" s="34">
        <v>44804</v>
      </c>
      <c r="V11" s="118">
        <v>259947.78</v>
      </c>
      <c r="W11" s="118">
        <v>245377.25</v>
      </c>
      <c r="X11" s="118">
        <v>0</v>
      </c>
      <c r="Y11" s="118">
        <v>0</v>
      </c>
      <c r="Z11" s="118">
        <v>0</v>
      </c>
      <c r="AA11" s="118">
        <v>0</v>
      </c>
      <c r="AB11" t="s">
        <v>1036</v>
      </c>
      <c r="AC11">
        <v>1</v>
      </c>
      <c r="AD11">
        <v>1</v>
      </c>
      <c r="AE11" s="118">
        <v>245377.25</v>
      </c>
      <c r="AF11" s="118">
        <v>223555.09</v>
      </c>
      <c r="AG11" t="s">
        <v>1037</v>
      </c>
      <c r="AH11">
        <v>1.0130999999999999</v>
      </c>
      <c r="AI11" s="118">
        <v>226483.66</v>
      </c>
      <c r="AJ11" s="118">
        <v>0</v>
      </c>
      <c r="AK11" s="118">
        <v>226483.66</v>
      </c>
      <c r="AL11" s="118">
        <v>-18893.59</v>
      </c>
      <c r="AM11" s="118">
        <v>0</v>
      </c>
      <c r="AN11" s="118">
        <v>-18893.59</v>
      </c>
    </row>
    <row r="12" spans="1:40" x14ac:dyDescent="0.2">
      <c r="A12" s="117" t="s">
        <v>207</v>
      </c>
      <c r="B12" t="s">
        <v>1031</v>
      </c>
      <c r="C12" t="s">
        <v>944</v>
      </c>
      <c r="D12">
        <v>2024</v>
      </c>
      <c r="E12" t="s">
        <v>999</v>
      </c>
      <c r="F12" t="s">
        <v>1000</v>
      </c>
      <c r="G12" t="s">
        <v>946</v>
      </c>
      <c r="H12" s="101" t="s">
        <v>208</v>
      </c>
      <c r="I12" t="s">
        <v>1042</v>
      </c>
      <c r="J12" t="s">
        <v>207</v>
      </c>
      <c r="K12" t="s">
        <v>1043</v>
      </c>
      <c r="L12" t="s">
        <v>12</v>
      </c>
      <c r="M12" t="s">
        <v>1034</v>
      </c>
      <c r="N12" s="34">
        <v>44378</v>
      </c>
      <c r="O12" s="34">
        <v>44742</v>
      </c>
      <c r="P12" t="s">
        <v>1035</v>
      </c>
      <c r="Q12" s="118">
        <v>52944461</v>
      </c>
      <c r="R12" s="118">
        <v>186760822</v>
      </c>
      <c r="S12" s="43">
        <v>0.28000000000000003</v>
      </c>
      <c r="T12" s="34">
        <v>44440</v>
      </c>
      <c r="U12" s="34">
        <v>44804</v>
      </c>
      <c r="V12" s="118">
        <v>3034029.45</v>
      </c>
      <c r="W12" s="118">
        <v>432197.2</v>
      </c>
      <c r="X12" s="118">
        <v>0</v>
      </c>
      <c r="Y12" s="118">
        <v>94265.97</v>
      </c>
      <c r="Z12" s="118">
        <v>0</v>
      </c>
      <c r="AA12" s="118">
        <v>94265.97</v>
      </c>
      <c r="AB12" t="s">
        <v>1036</v>
      </c>
      <c r="AC12">
        <v>1</v>
      </c>
      <c r="AD12">
        <v>1</v>
      </c>
      <c r="AE12" s="118">
        <v>526463.17000000004</v>
      </c>
      <c r="AF12" s="118">
        <v>849528.25</v>
      </c>
      <c r="AG12" t="s">
        <v>1037</v>
      </c>
      <c r="AH12">
        <v>1.04</v>
      </c>
      <c r="AI12" s="118">
        <v>883509.38</v>
      </c>
      <c r="AJ12" s="118">
        <v>0</v>
      </c>
      <c r="AK12" s="118">
        <v>883509.38</v>
      </c>
      <c r="AL12" s="118">
        <v>357046.21</v>
      </c>
      <c r="AM12" s="118">
        <v>0</v>
      </c>
      <c r="AN12" s="118">
        <v>357046.21</v>
      </c>
    </row>
    <row r="13" spans="1:40" x14ac:dyDescent="0.2">
      <c r="A13" s="117" t="s">
        <v>228</v>
      </c>
      <c r="B13" t="s">
        <v>1031</v>
      </c>
      <c r="C13" t="s">
        <v>944</v>
      </c>
      <c r="D13">
        <v>2024</v>
      </c>
      <c r="E13" t="s">
        <v>999</v>
      </c>
      <c r="F13" t="s">
        <v>1000</v>
      </c>
      <c r="G13" t="s">
        <v>946</v>
      </c>
      <c r="H13" s="101" t="s">
        <v>229</v>
      </c>
      <c r="I13" t="s">
        <v>1044</v>
      </c>
      <c r="J13" t="s">
        <v>228</v>
      </c>
      <c r="K13" t="s">
        <v>1045</v>
      </c>
      <c r="L13" t="s">
        <v>12</v>
      </c>
      <c r="M13" t="s">
        <v>1034</v>
      </c>
      <c r="N13" s="34">
        <v>44378</v>
      </c>
      <c r="O13" s="34">
        <v>44742</v>
      </c>
      <c r="P13" t="s">
        <v>1035</v>
      </c>
      <c r="Q13" s="118">
        <v>29044198</v>
      </c>
      <c r="R13" s="118">
        <v>212311209</v>
      </c>
      <c r="S13" s="43">
        <v>0.14000000000000001</v>
      </c>
      <c r="T13" s="34">
        <v>44440</v>
      </c>
      <c r="U13" s="34">
        <v>44804</v>
      </c>
      <c r="V13" s="118">
        <v>18167842.140000001</v>
      </c>
      <c r="W13" s="118">
        <v>1265025.55</v>
      </c>
      <c r="X13" s="118">
        <v>0</v>
      </c>
      <c r="Y13" s="118">
        <v>0</v>
      </c>
      <c r="Z13" s="118">
        <v>0</v>
      </c>
      <c r="AA13" s="118">
        <v>0</v>
      </c>
      <c r="AB13" t="s">
        <v>1036</v>
      </c>
      <c r="AC13">
        <v>1</v>
      </c>
      <c r="AD13">
        <v>1</v>
      </c>
      <c r="AE13" s="118">
        <v>1265025.55</v>
      </c>
      <c r="AF13" s="118">
        <v>2543497.9</v>
      </c>
      <c r="AG13" t="s">
        <v>1037</v>
      </c>
      <c r="AH13">
        <v>1.04</v>
      </c>
      <c r="AI13" s="118">
        <v>2645237.8199999998</v>
      </c>
      <c r="AJ13" s="118">
        <v>0</v>
      </c>
      <c r="AK13" s="118">
        <v>2645237.8199999998</v>
      </c>
      <c r="AL13" s="118">
        <v>1380212.27</v>
      </c>
      <c r="AM13" s="118">
        <v>0</v>
      </c>
      <c r="AN13" s="118">
        <v>1380212.27</v>
      </c>
    </row>
    <row r="14" spans="1:40" x14ac:dyDescent="0.2">
      <c r="A14" s="117" t="s">
        <v>231</v>
      </c>
      <c r="B14" t="s">
        <v>1031</v>
      </c>
      <c r="C14" t="s">
        <v>944</v>
      </c>
      <c r="D14">
        <v>2024</v>
      </c>
      <c r="E14" t="s">
        <v>999</v>
      </c>
      <c r="F14" t="s">
        <v>1000</v>
      </c>
      <c r="G14" t="s">
        <v>946</v>
      </c>
      <c r="H14" s="101" t="s">
        <v>232</v>
      </c>
      <c r="I14" t="s">
        <v>1046</v>
      </c>
      <c r="J14" t="s">
        <v>231</v>
      </c>
      <c r="K14" t="s">
        <v>1047</v>
      </c>
      <c r="L14" t="s">
        <v>12</v>
      </c>
      <c r="M14" t="s">
        <v>1034</v>
      </c>
      <c r="N14" s="34">
        <v>44378</v>
      </c>
      <c r="O14" s="34">
        <v>44742</v>
      </c>
      <c r="P14" t="s">
        <v>1035</v>
      </c>
      <c r="Q14" s="118">
        <v>729317</v>
      </c>
      <c r="R14" s="118">
        <v>1680684</v>
      </c>
      <c r="S14" s="43">
        <v>0.43</v>
      </c>
      <c r="T14" s="34">
        <v>44440</v>
      </c>
      <c r="U14" s="34">
        <v>44804</v>
      </c>
      <c r="V14" s="118">
        <v>146054.25</v>
      </c>
      <c r="W14" s="118">
        <v>4936.9399999999996</v>
      </c>
      <c r="X14" s="118">
        <v>0</v>
      </c>
      <c r="Y14" s="118">
        <v>0</v>
      </c>
      <c r="Z14" s="118">
        <v>0</v>
      </c>
      <c r="AA14" s="118">
        <v>0</v>
      </c>
      <c r="AB14" t="s">
        <v>1036</v>
      </c>
      <c r="AC14">
        <v>1</v>
      </c>
      <c r="AD14">
        <v>1</v>
      </c>
      <c r="AE14" s="118">
        <v>4936.9399999999996</v>
      </c>
      <c r="AF14" s="118">
        <v>62803.33</v>
      </c>
      <c r="AG14" t="s">
        <v>1037</v>
      </c>
      <c r="AH14">
        <v>1.04</v>
      </c>
      <c r="AI14" s="118">
        <v>65315.46</v>
      </c>
      <c r="AJ14" s="118">
        <v>0</v>
      </c>
      <c r="AK14" s="118">
        <v>65315.46</v>
      </c>
      <c r="AL14" s="118">
        <v>60378.52</v>
      </c>
      <c r="AM14" s="118">
        <v>0</v>
      </c>
      <c r="AN14" s="118">
        <v>60378.52</v>
      </c>
    </row>
    <row r="15" spans="1:40" x14ac:dyDescent="0.2">
      <c r="A15" s="117" t="s">
        <v>216</v>
      </c>
      <c r="B15" t="s">
        <v>1031</v>
      </c>
      <c r="C15" t="s">
        <v>944</v>
      </c>
      <c r="D15">
        <v>2024</v>
      </c>
      <c r="E15" t="s">
        <v>999</v>
      </c>
      <c r="F15" t="s">
        <v>1000</v>
      </c>
      <c r="G15" t="s">
        <v>946</v>
      </c>
      <c r="H15" s="101" t="s">
        <v>217</v>
      </c>
      <c r="I15" t="s">
        <v>1048</v>
      </c>
      <c r="J15" t="s">
        <v>216</v>
      </c>
      <c r="K15" t="s">
        <v>1049</v>
      </c>
      <c r="L15" t="s">
        <v>12</v>
      </c>
      <c r="M15" t="s">
        <v>1034</v>
      </c>
      <c r="N15" s="34">
        <v>44378</v>
      </c>
      <c r="O15" s="34">
        <v>44742</v>
      </c>
      <c r="P15" t="s">
        <v>1035</v>
      </c>
      <c r="Q15" s="118">
        <v>1793479</v>
      </c>
      <c r="R15" s="118">
        <v>5263351</v>
      </c>
      <c r="S15" s="43">
        <v>0.34</v>
      </c>
      <c r="T15" s="34">
        <v>44440</v>
      </c>
      <c r="U15" s="34">
        <v>44804</v>
      </c>
      <c r="V15" s="118">
        <v>81637.25</v>
      </c>
      <c r="W15" s="118">
        <v>13496.77</v>
      </c>
      <c r="X15" s="118">
        <v>0</v>
      </c>
      <c r="Y15" s="118">
        <v>0</v>
      </c>
      <c r="Z15" s="118">
        <v>0</v>
      </c>
      <c r="AA15" s="118">
        <v>0</v>
      </c>
      <c r="AB15" t="s">
        <v>1036</v>
      </c>
      <c r="AC15">
        <v>1</v>
      </c>
      <c r="AD15">
        <v>1</v>
      </c>
      <c r="AE15" s="118">
        <v>13496.77</v>
      </c>
      <c r="AF15" s="118">
        <v>27756.67</v>
      </c>
      <c r="AG15" t="s">
        <v>1037</v>
      </c>
      <c r="AH15">
        <v>1.04</v>
      </c>
      <c r="AI15" s="118">
        <v>28866.94</v>
      </c>
      <c r="AJ15" s="118">
        <v>0</v>
      </c>
      <c r="AK15" s="118">
        <v>28866.94</v>
      </c>
      <c r="AL15" s="118">
        <v>15370.17</v>
      </c>
      <c r="AM15" s="118">
        <v>0</v>
      </c>
      <c r="AN15" s="118">
        <v>15370.17</v>
      </c>
    </row>
    <row r="16" spans="1:40" x14ac:dyDescent="0.2">
      <c r="A16" s="117" t="s">
        <v>297</v>
      </c>
      <c r="B16" t="s">
        <v>1031</v>
      </c>
      <c r="C16" t="s">
        <v>944</v>
      </c>
      <c r="D16">
        <v>2024</v>
      </c>
      <c r="E16" t="s">
        <v>999</v>
      </c>
      <c r="F16" t="s">
        <v>1000</v>
      </c>
      <c r="G16" t="s">
        <v>946</v>
      </c>
      <c r="H16" s="101" t="s">
        <v>298</v>
      </c>
      <c r="I16" t="s">
        <v>1050</v>
      </c>
      <c r="J16" t="s">
        <v>297</v>
      </c>
      <c r="K16" t="s">
        <v>1051</v>
      </c>
      <c r="L16" t="s">
        <v>12</v>
      </c>
      <c r="M16" t="s">
        <v>1034</v>
      </c>
      <c r="N16" s="34">
        <v>44317</v>
      </c>
      <c r="O16" s="34">
        <v>44681</v>
      </c>
      <c r="P16" t="s">
        <v>1035</v>
      </c>
      <c r="Q16" s="118">
        <v>16848459</v>
      </c>
      <c r="R16" s="118">
        <v>92512476</v>
      </c>
      <c r="S16" s="43">
        <v>0.18</v>
      </c>
      <c r="T16" s="34">
        <v>44440</v>
      </c>
      <c r="U16" s="34">
        <v>44804</v>
      </c>
      <c r="V16" s="118">
        <v>1865339.1</v>
      </c>
      <c r="W16" s="118">
        <v>159947.12</v>
      </c>
      <c r="X16" s="118">
        <v>0</v>
      </c>
      <c r="Y16" s="118">
        <v>0</v>
      </c>
      <c r="Z16" s="118">
        <v>0</v>
      </c>
      <c r="AA16" s="118">
        <v>0</v>
      </c>
      <c r="AB16" t="s">
        <v>1036</v>
      </c>
      <c r="AC16">
        <v>1</v>
      </c>
      <c r="AD16">
        <v>1</v>
      </c>
      <c r="AE16" s="118">
        <v>159947.12</v>
      </c>
      <c r="AF16" s="118">
        <v>335761.04</v>
      </c>
      <c r="AG16" t="s">
        <v>1037</v>
      </c>
      <c r="AH16">
        <v>1.04</v>
      </c>
      <c r="AI16" s="118">
        <v>349191.48</v>
      </c>
      <c r="AJ16" s="118">
        <v>0</v>
      </c>
      <c r="AK16" s="118">
        <v>349191.48</v>
      </c>
      <c r="AL16" s="118">
        <v>189244.36</v>
      </c>
      <c r="AM16" s="118">
        <v>0</v>
      </c>
      <c r="AN16" s="118">
        <v>189244.36</v>
      </c>
    </row>
    <row r="17" spans="1:40" x14ac:dyDescent="0.2">
      <c r="A17" s="117" t="s">
        <v>240</v>
      </c>
      <c r="B17" t="s">
        <v>1031</v>
      </c>
      <c r="C17" t="s">
        <v>944</v>
      </c>
      <c r="D17">
        <v>2024</v>
      </c>
      <c r="E17" t="s">
        <v>999</v>
      </c>
      <c r="F17" t="s">
        <v>1000</v>
      </c>
      <c r="G17" t="s">
        <v>946</v>
      </c>
      <c r="H17" s="101" t="s">
        <v>241</v>
      </c>
      <c r="I17" t="s">
        <v>1052</v>
      </c>
      <c r="J17" t="s">
        <v>240</v>
      </c>
      <c r="K17" t="s">
        <v>1053</v>
      </c>
      <c r="L17" t="s">
        <v>12</v>
      </c>
      <c r="M17" t="s">
        <v>1034</v>
      </c>
      <c r="N17" s="34">
        <v>44075</v>
      </c>
      <c r="O17" s="34">
        <v>44439</v>
      </c>
      <c r="P17" t="s">
        <v>1054</v>
      </c>
      <c r="Q17" s="118">
        <v>47844411</v>
      </c>
      <c r="R17" s="118">
        <v>246239969</v>
      </c>
      <c r="S17" s="43">
        <v>0.19</v>
      </c>
      <c r="T17" s="34">
        <v>44440</v>
      </c>
      <c r="U17" s="34">
        <v>44804</v>
      </c>
      <c r="V17" s="118">
        <v>11447674.699999999</v>
      </c>
      <c r="W17" s="118">
        <v>1012104.38</v>
      </c>
      <c r="X17" s="118">
        <v>0</v>
      </c>
      <c r="Y17" s="118">
        <v>553817.9</v>
      </c>
      <c r="Z17" s="118">
        <v>0</v>
      </c>
      <c r="AA17" s="118">
        <v>553817.9</v>
      </c>
      <c r="AB17" t="s">
        <v>1036</v>
      </c>
      <c r="AC17">
        <v>1</v>
      </c>
      <c r="AD17">
        <v>1</v>
      </c>
      <c r="AE17" s="118">
        <v>1565922.28</v>
      </c>
      <c r="AF17" s="118">
        <v>2175058.19</v>
      </c>
      <c r="AG17" t="s">
        <v>1037</v>
      </c>
      <c r="AH17">
        <v>1.04</v>
      </c>
      <c r="AI17" s="118">
        <v>2262060.52</v>
      </c>
      <c r="AJ17" s="118">
        <v>0</v>
      </c>
      <c r="AK17" s="118">
        <v>2262060.52</v>
      </c>
      <c r="AL17" s="118">
        <v>696138.23999999999</v>
      </c>
      <c r="AM17" s="118">
        <v>0</v>
      </c>
      <c r="AN17" s="118">
        <v>696138.23999999999</v>
      </c>
    </row>
    <row r="18" spans="1:40" x14ac:dyDescent="0.2">
      <c r="A18" s="117" t="s">
        <v>414</v>
      </c>
      <c r="B18" t="s">
        <v>1031</v>
      </c>
      <c r="C18" t="s">
        <v>944</v>
      </c>
      <c r="D18">
        <v>2024</v>
      </c>
      <c r="E18" t="s">
        <v>999</v>
      </c>
      <c r="F18" t="s">
        <v>1000</v>
      </c>
      <c r="G18" t="s">
        <v>946</v>
      </c>
      <c r="H18" s="101" t="s">
        <v>415</v>
      </c>
      <c r="I18" t="s">
        <v>1055</v>
      </c>
      <c r="J18" t="s">
        <v>414</v>
      </c>
      <c r="K18" t="s">
        <v>1056</v>
      </c>
      <c r="L18" t="s">
        <v>12</v>
      </c>
      <c r="M18" t="s">
        <v>1034</v>
      </c>
      <c r="N18" s="34">
        <v>44440</v>
      </c>
      <c r="O18" s="34">
        <v>44804</v>
      </c>
      <c r="P18" t="s">
        <v>1035</v>
      </c>
      <c r="Q18" s="118">
        <v>55646784</v>
      </c>
      <c r="R18" s="118">
        <v>512995065</v>
      </c>
      <c r="S18" s="43">
        <v>0.11</v>
      </c>
      <c r="T18" s="34">
        <v>44440</v>
      </c>
      <c r="U18" s="34">
        <v>44804</v>
      </c>
      <c r="V18" s="118">
        <v>75195681.170000002</v>
      </c>
      <c r="W18" s="118">
        <v>2607202.9900000002</v>
      </c>
      <c r="X18" s="118">
        <v>0</v>
      </c>
      <c r="Y18" s="118">
        <v>1405837.47</v>
      </c>
      <c r="Z18" s="118">
        <v>0</v>
      </c>
      <c r="AA18" s="118">
        <v>1405837.47</v>
      </c>
      <c r="AB18" t="s">
        <v>1036</v>
      </c>
      <c r="AC18">
        <v>1</v>
      </c>
      <c r="AD18">
        <v>1</v>
      </c>
      <c r="AE18" s="118">
        <v>4013040.46</v>
      </c>
      <c r="AF18" s="118">
        <v>8271524.9299999997</v>
      </c>
      <c r="AG18" t="s">
        <v>1037</v>
      </c>
      <c r="AH18">
        <v>1.0301</v>
      </c>
      <c r="AI18" s="118">
        <v>8520497.8300000001</v>
      </c>
      <c r="AJ18" s="118">
        <v>0</v>
      </c>
      <c r="AK18" s="118">
        <v>8520497.8300000001</v>
      </c>
      <c r="AL18" s="118">
        <v>4507457.37</v>
      </c>
      <c r="AM18" s="118">
        <v>0</v>
      </c>
      <c r="AN18" s="118">
        <v>4507457.37</v>
      </c>
    </row>
    <row r="19" spans="1:40" x14ac:dyDescent="0.2">
      <c r="A19" s="117" t="s">
        <v>357</v>
      </c>
      <c r="B19" t="s">
        <v>1031</v>
      </c>
      <c r="C19" t="s">
        <v>944</v>
      </c>
      <c r="D19">
        <v>2024</v>
      </c>
      <c r="E19" t="s">
        <v>999</v>
      </c>
      <c r="F19" t="s">
        <v>1000</v>
      </c>
      <c r="G19" t="s">
        <v>946</v>
      </c>
      <c r="H19" s="101" t="s">
        <v>358</v>
      </c>
      <c r="I19" t="s">
        <v>1057</v>
      </c>
      <c r="J19" t="s">
        <v>357</v>
      </c>
      <c r="K19" t="s">
        <v>1058</v>
      </c>
      <c r="L19" t="s">
        <v>12</v>
      </c>
      <c r="M19" t="s">
        <v>1034</v>
      </c>
      <c r="N19" s="34">
        <v>44470</v>
      </c>
      <c r="O19" s="34">
        <v>44834</v>
      </c>
      <c r="P19" t="s">
        <v>1035</v>
      </c>
      <c r="Q19" s="118">
        <v>76000240</v>
      </c>
      <c r="R19" s="118">
        <v>262486266</v>
      </c>
      <c r="S19" s="43">
        <v>0.28999999999999998</v>
      </c>
      <c r="T19" s="34">
        <v>44440</v>
      </c>
      <c r="U19" s="34">
        <v>44804</v>
      </c>
      <c r="V19" s="118">
        <v>23513855.719999999</v>
      </c>
      <c r="W19" s="118">
        <v>3338699.34</v>
      </c>
      <c r="X19" s="118">
        <v>0</v>
      </c>
      <c r="Y19" s="118">
        <v>662175.74</v>
      </c>
      <c r="Z19" s="118">
        <v>0</v>
      </c>
      <c r="AA19" s="118">
        <v>662175.74</v>
      </c>
      <c r="AB19" t="s">
        <v>1036</v>
      </c>
      <c r="AC19">
        <v>1</v>
      </c>
      <c r="AD19">
        <v>1</v>
      </c>
      <c r="AE19" s="118">
        <v>4000875.08</v>
      </c>
      <c r="AF19" s="118">
        <v>6819018.1600000001</v>
      </c>
      <c r="AG19" t="s">
        <v>1037</v>
      </c>
      <c r="AH19">
        <v>1.0130999999999999</v>
      </c>
      <c r="AI19" s="118">
        <v>6908347.2999999998</v>
      </c>
      <c r="AJ19" s="118">
        <v>0</v>
      </c>
      <c r="AK19" s="118">
        <v>6908347.2999999998</v>
      </c>
      <c r="AL19" s="118">
        <v>2907472.22</v>
      </c>
      <c r="AM19" s="118">
        <v>0</v>
      </c>
      <c r="AN19" s="118">
        <v>2907472.22</v>
      </c>
    </row>
    <row r="20" spans="1:40" x14ac:dyDescent="0.2">
      <c r="A20" s="117" t="s">
        <v>1059</v>
      </c>
      <c r="B20" t="s">
        <v>1031</v>
      </c>
      <c r="C20" t="s">
        <v>944</v>
      </c>
      <c r="D20">
        <v>2024</v>
      </c>
      <c r="E20" t="s">
        <v>999</v>
      </c>
      <c r="F20" t="s">
        <v>1000</v>
      </c>
      <c r="G20" t="s">
        <v>946</v>
      </c>
      <c r="H20" s="101" t="s">
        <v>1060</v>
      </c>
      <c r="I20" t="s">
        <v>1061</v>
      </c>
      <c r="J20" t="s">
        <v>1059</v>
      </c>
      <c r="K20" t="s">
        <v>1062</v>
      </c>
      <c r="L20" t="s">
        <v>11</v>
      </c>
      <c r="M20" t="s">
        <v>1034</v>
      </c>
      <c r="N20" s="34">
        <v>44378</v>
      </c>
      <c r="O20" s="34">
        <v>44742</v>
      </c>
      <c r="P20" t="s">
        <v>1035</v>
      </c>
      <c r="Q20" s="118">
        <v>1216124</v>
      </c>
      <c r="R20" s="118">
        <v>1853098</v>
      </c>
      <c r="S20" s="43">
        <v>0.66</v>
      </c>
      <c r="T20" s="34">
        <v>44440</v>
      </c>
      <c r="U20" s="34">
        <v>44804</v>
      </c>
      <c r="V20" s="118">
        <v>57690.6</v>
      </c>
      <c r="W20" s="118">
        <v>74571.850000000006</v>
      </c>
      <c r="X20" s="118">
        <v>0</v>
      </c>
      <c r="Y20" s="118">
        <v>0</v>
      </c>
      <c r="Z20" s="118">
        <v>0</v>
      </c>
      <c r="AA20" s="118">
        <v>0</v>
      </c>
      <c r="AB20" t="s">
        <v>1036</v>
      </c>
      <c r="AC20">
        <v>1</v>
      </c>
      <c r="AD20">
        <v>1</v>
      </c>
      <c r="AE20" s="118">
        <v>74571.850000000006</v>
      </c>
      <c r="AF20" s="118">
        <v>38075.800000000003</v>
      </c>
      <c r="AG20" t="s">
        <v>1037</v>
      </c>
      <c r="AH20">
        <v>1.04</v>
      </c>
      <c r="AI20" s="118">
        <v>39598.83</v>
      </c>
      <c r="AJ20" s="118">
        <v>0</v>
      </c>
      <c r="AK20" s="118">
        <v>39598.83</v>
      </c>
      <c r="AL20" s="118">
        <v>-34973.019999999997</v>
      </c>
      <c r="AM20" s="118">
        <v>0</v>
      </c>
      <c r="AN20" s="118">
        <v>-34973.019999999997</v>
      </c>
    </row>
    <row r="21" spans="1:40" x14ac:dyDescent="0.2">
      <c r="A21" s="117" t="s">
        <v>324</v>
      </c>
      <c r="B21" t="s">
        <v>1031</v>
      </c>
      <c r="C21" t="s">
        <v>944</v>
      </c>
      <c r="D21">
        <v>2024</v>
      </c>
      <c r="E21" t="s">
        <v>999</v>
      </c>
      <c r="F21" t="s">
        <v>1000</v>
      </c>
      <c r="G21" t="s">
        <v>946</v>
      </c>
      <c r="H21" s="101" t="s">
        <v>325</v>
      </c>
      <c r="I21" t="s">
        <v>1063</v>
      </c>
      <c r="J21" t="s">
        <v>324</v>
      </c>
      <c r="K21" t="s">
        <v>1064</v>
      </c>
      <c r="L21" t="s">
        <v>12</v>
      </c>
      <c r="M21" t="s">
        <v>1034</v>
      </c>
      <c r="N21" s="34">
        <v>44378</v>
      </c>
      <c r="O21" s="34">
        <v>44742</v>
      </c>
      <c r="P21" t="s">
        <v>1035</v>
      </c>
      <c r="Q21" s="118">
        <v>21993604</v>
      </c>
      <c r="R21" s="118">
        <v>99349973</v>
      </c>
      <c r="S21" s="43">
        <v>0.22</v>
      </c>
      <c r="T21" s="34">
        <v>44440</v>
      </c>
      <c r="U21" s="34">
        <v>44804</v>
      </c>
      <c r="V21" s="118">
        <v>705369.41</v>
      </c>
      <c r="W21" s="118">
        <v>101135.79</v>
      </c>
      <c r="X21" s="118">
        <v>0</v>
      </c>
      <c r="Y21" s="118">
        <v>719.62</v>
      </c>
      <c r="Z21" s="118">
        <v>0</v>
      </c>
      <c r="AA21" s="118">
        <v>719.62</v>
      </c>
      <c r="AB21" t="s">
        <v>1036</v>
      </c>
      <c r="AC21">
        <v>1</v>
      </c>
      <c r="AD21">
        <v>1</v>
      </c>
      <c r="AE21" s="118">
        <v>101855.41</v>
      </c>
      <c r="AF21" s="118">
        <v>155181.26999999999</v>
      </c>
      <c r="AG21" t="s">
        <v>1037</v>
      </c>
      <c r="AH21">
        <v>1.04</v>
      </c>
      <c r="AI21" s="118">
        <v>161388.51999999999</v>
      </c>
      <c r="AJ21" s="118">
        <v>0</v>
      </c>
      <c r="AK21" s="118">
        <v>161388.51999999999</v>
      </c>
      <c r="AL21" s="118">
        <v>59533.11</v>
      </c>
      <c r="AM21" s="118">
        <v>0</v>
      </c>
      <c r="AN21" s="118">
        <v>59533.11</v>
      </c>
    </row>
    <row r="22" spans="1:40" x14ac:dyDescent="0.2">
      <c r="A22" s="117" t="s">
        <v>348</v>
      </c>
      <c r="B22" t="s">
        <v>1031</v>
      </c>
      <c r="C22" t="s">
        <v>944</v>
      </c>
      <c r="D22">
        <v>2024</v>
      </c>
      <c r="E22" t="s">
        <v>999</v>
      </c>
      <c r="F22" t="s">
        <v>1000</v>
      </c>
      <c r="G22" t="s">
        <v>946</v>
      </c>
      <c r="H22" s="101" t="s">
        <v>349</v>
      </c>
      <c r="I22" t="s">
        <v>1065</v>
      </c>
      <c r="J22" t="s">
        <v>348</v>
      </c>
      <c r="K22" t="s">
        <v>1066</v>
      </c>
      <c r="L22" t="s">
        <v>12</v>
      </c>
      <c r="M22" t="s">
        <v>1034</v>
      </c>
      <c r="N22" s="34">
        <v>44378</v>
      </c>
      <c r="O22" s="34">
        <v>44742</v>
      </c>
      <c r="P22" t="s">
        <v>1035</v>
      </c>
      <c r="Q22" s="118">
        <v>34198848</v>
      </c>
      <c r="R22" s="118">
        <v>127611997</v>
      </c>
      <c r="S22" s="43">
        <v>0.27</v>
      </c>
      <c r="T22" s="34">
        <v>44440</v>
      </c>
      <c r="U22" s="34">
        <v>44804</v>
      </c>
      <c r="V22" s="118">
        <v>4255126.29</v>
      </c>
      <c r="W22" s="118">
        <v>509762.31</v>
      </c>
      <c r="X22" s="118">
        <v>0</v>
      </c>
      <c r="Y22" s="118">
        <v>0</v>
      </c>
      <c r="Z22" s="118">
        <v>0</v>
      </c>
      <c r="AA22" s="118">
        <v>0</v>
      </c>
      <c r="AB22" t="s">
        <v>1036</v>
      </c>
      <c r="AC22">
        <v>1</v>
      </c>
      <c r="AD22">
        <v>1</v>
      </c>
      <c r="AE22" s="118">
        <v>509762.31</v>
      </c>
      <c r="AF22" s="118">
        <v>1148884.1000000001</v>
      </c>
      <c r="AG22" t="s">
        <v>1037</v>
      </c>
      <c r="AH22">
        <v>1.04</v>
      </c>
      <c r="AI22" s="118">
        <v>1194839.46</v>
      </c>
      <c r="AJ22" s="118">
        <v>0</v>
      </c>
      <c r="AK22" s="118">
        <v>1194839.46</v>
      </c>
      <c r="AL22" s="118">
        <v>685077.15</v>
      </c>
      <c r="AM22" s="118">
        <v>0</v>
      </c>
      <c r="AN22" s="118">
        <v>685077.15</v>
      </c>
    </row>
    <row r="23" spans="1:40" x14ac:dyDescent="0.2">
      <c r="A23" s="117" t="s">
        <v>330</v>
      </c>
      <c r="B23" t="s">
        <v>1031</v>
      </c>
      <c r="C23" t="s">
        <v>944</v>
      </c>
      <c r="D23">
        <v>2024</v>
      </c>
      <c r="E23" t="s">
        <v>999</v>
      </c>
      <c r="F23" t="s">
        <v>1000</v>
      </c>
      <c r="G23" t="s">
        <v>946</v>
      </c>
      <c r="H23" s="101" t="s">
        <v>331</v>
      </c>
      <c r="I23" t="s">
        <v>1067</v>
      </c>
      <c r="J23" t="s">
        <v>330</v>
      </c>
      <c r="K23" t="s">
        <v>1068</v>
      </c>
      <c r="L23" t="s">
        <v>12</v>
      </c>
      <c r="M23" t="s">
        <v>1034</v>
      </c>
      <c r="N23" s="34">
        <v>44287</v>
      </c>
      <c r="O23" s="34">
        <v>44651</v>
      </c>
      <c r="P23" t="s">
        <v>1035</v>
      </c>
      <c r="Q23" s="118">
        <v>12476647</v>
      </c>
      <c r="R23" s="118">
        <v>45300401</v>
      </c>
      <c r="S23" s="43">
        <v>0.28000000000000003</v>
      </c>
      <c r="T23" s="34">
        <v>44440</v>
      </c>
      <c r="U23" s="34">
        <v>44804</v>
      </c>
      <c r="V23" s="118">
        <v>1559798.91</v>
      </c>
      <c r="W23" s="118">
        <v>256096.79</v>
      </c>
      <c r="X23" s="118">
        <v>0</v>
      </c>
      <c r="Y23" s="118">
        <v>0</v>
      </c>
      <c r="Z23" s="118">
        <v>0</v>
      </c>
      <c r="AA23" s="118">
        <v>0</v>
      </c>
      <c r="AB23" t="s">
        <v>1036</v>
      </c>
      <c r="AC23">
        <v>1</v>
      </c>
      <c r="AD23">
        <v>1</v>
      </c>
      <c r="AE23" s="118">
        <v>256096.79</v>
      </c>
      <c r="AF23" s="118">
        <v>436743.69</v>
      </c>
      <c r="AG23" t="s">
        <v>1037</v>
      </c>
      <c r="AH23">
        <v>1.04</v>
      </c>
      <c r="AI23" s="118">
        <v>454213.44</v>
      </c>
      <c r="AJ23" s="118">
        <v>0</v>
      </c>
      <c r="AK23" s="118">
        <v>454213.44</v>
      </c>
      <c r="AL23" s="118">
        <v>198116.65</v>
      </c>
      <c r="AM23" s="118">
        <v>0</v>
      </c>
      <c r="AN23" s="118">
        <v>198116.65</v>
      </c>
    </row>
    <row r="24" spans="1:40" x14ac:dyDescent="0.2">
      <c r="A24" s="117" t="s">
        <v>384</v>
      </c>
      <c r="B24" t="s">
        <v>1031</v>
      </c>
      <c r="C24" t="s">
        <v>944</v>
      </c>
      <c r="D24">
        <v>2024</v>
      </c>
      <c r="E24" t="s">
        <v>999</v>
      </c>
      <c r="F24" t="s">
        <v>1000</v>
      </c>
      <c r="G24" t="s">
        <v>946</v>
      </c>
      <c r="H24" s="101" t="s">
        <v>385</v>
      </c>
      <c r="I24" t="s">
        <v>1069</v>
      </c>
      <c r="J24" t="s">
        <v>384</v>
      </c>
      <c r="K24" t="s">
        <v>1070</v>
      </c>
      <c r="L24" t="s">
        <v>12</v>
      </c>
      <c r="M24" t="s">
        <v>1034</v>
      </c>
      <c r="N24" s="34">
        <v>44470</v>
      </c>
      <c r="O24" s="34">
        <v>44834</v>
      </c>
      <c r="P24" t="s">
        <v>1035</v>
      </c>
      <c r="Q24" s="118">
        <v>2294650</v>
      </c>
      <c r="R24" s="118">
        <v>8730807</v>
      </c>
      <c r="S24" s="43">
        <v>0.26</v>
      </c>
      <c r="T24" s="34">
        <v>44440</v>
      </c>
      <c r="U24" s="34">
        <v>44804</v>
      </c>
      <c r="V24" s="118">
        <v>203950.4</v>
      </c>
      <c r="W24" s="118">
        <v>20191.25</v>
      </c>
      <c r="X24" s="118">
        <v>0</v>
      </c>
      <c r="Y24" s="118">
        <v>0</v>
      </c>
      <c r="Z24" s="118">
        <v>0</v>
      </c>
      <c r="AA24" s="118">
        <v>0</v>
      </c>
      <c r="AB24" t="s">
        <v>1036</v>
      </c>
      <c r="AC24">
        <v>1</v>
      </c>
      <c r="AD24">
        <v>1</v>
      </c>
      <c r="AE24" s="118">
        <v>20191.25</v>
      </c>
      <c r="AF24" s="118">
        <v>53027.1</v>
      </c>
      <c r="AG24" t="s">
        <v>1037</v>
      </c>
      <c r="AH24">
        <v>1.0130999999999999</v>
      </c>
      <c r="AI24" s="118">
        <v>53721.760000000002</v>
      </c>
      <c r="AJ24" s="118">
        <v>0</v>
      </c>
      <c r="AK24" s="118">
        <v>53721.760000000002</v>
      </c>
      <c r="AL24" s="118">
        <v>33530.51</v>
      </c>
      <c r="AM24" s="118">
        <v>0</v>
      </c>
      <c r="AN24" s="118">
        <v>33530.51</v>
      </c>
    </row>
    <row r="25" spans="1:40" x14ac:dyDescent="0.2">
      <c r="A25" s="117" t="s">
        <v>336</v>
      </c>
      <c r="B25" t="s">
        <v>1031</v>
      </c>
      <c r="C25" t="s">
        <v>944</v>
      </c>
      <c r="D25">
        <v>2024</v>
      </c>
      <c r="E25" t="s">
        <v>999</v>
      </c>
      <c r="F25" t="s">
        <v>1000</v>
      </c>
      <c r="G25" t="s">
        <v>946</v>
      </c>
      <c r="H25" s="101" t="s">
        <v>337</v>
      </c>
      <c r="I25" t="s">
        <v>1071</v>
      </c>
      <c r="J25" t="s">
        <v>336</v>
      </c>
      <c r="K25" t="s">
        <v>1072</v>
      </c>
      <c r="L25" t="s">
        <v>12</v>
      </c>
      <c r="M25" t="s">
        <v>1034</v>
      </c>
      <c r="N25" s="34">
        <v>44378</v>
      </c>
      <c r="O25" s="34">
        <v>44742</v>
      </c>
      <c r="P25" t="s">
        <v>1035</v>
      </c>
      <c r="Q25" s="118">
        <v>44813567</v>
      </c>
      <c r="R25" s="118">
        <v>193192334</v>
      </c>
      <c r="S25" s="43">
        <v>0.23</v>
      </c>
      <c r="T25" s="34">
        <v>44440</v>
      </c>
      <c r="U25" s="34">
        <v>44804</v>
      </c>
      <c r="V25" s="118">
        <v>3042629.46</v>
      </c>
      <c r="W25" s="118">
        <v>437879.51</v>
      </c>
      <c r="X25" s="118">
        <v>0</v>
      </c>
      <c r="Y25" s="118">
        <v>0</v>
      </c>
      <c r="Z25" s="118">
        <v>0</v>
      </c>
      <c r="AA25" s="118">
        <v>0</v>
      </c>
      <c r="AB25" t="s">
        <v>1036</v>
      </c>
      <c r="AC25">
        <v>1</v>
      </c>
      <c r="AD25">
        <v>1</v>
      </c>
      <c r="AE25" s="118">
        <v>437879.51</v>
      </c>
      <c r="AF25" s="118">
        <v>699804.78</v>
      </c>
      <c r="AG25" t="s">
        <v>1037</v>
      </c>
      <c r="AH25">
        <v>1.04</v>
      </c>
      <c r="AI25" s="118">
        <v>727796.97</v>
      </c>
      <c r="AJ25" s="118">
        <v>0</v>
      </c>
      <c r="AK25" s="118">
        <v>727796.97</v>
      </c>
      <c r="AL25" s="118">
        <v>289917.46000000002</v>
      </c>
      <c r="AM25" s="118">
        <v>0</v>
      </c>
      <c r="AN25" s="118">
        <v>289917.46000000002</v>
      </c>
    </row>
    <row r="26" spans="1:40" x14ac:dyDescent="0.2">
      <c r="A26" s="117" t="s">
        <v>351</v>
      </c>
      <c r="B26" t="s">
        <v>1031</v>
      </c>
      <c r="C26" t="s">
        <v>944</v>
      </c>
      <c r="D26">
        <v>2024</v>
      </c>
      <c r="E26" t="s">
        <v>999</v>
      </c>
      <c r="F26" t="s">
        <v>1000</v>
      </c>
      <c r="G26" t="s">
        <v>946</v>
      </c>
      <c r="H26" s="101" t="s">
        <v>352</v>
      </c>
      <c r="I26" t="s">
        <v>1073</v>
      </c>
      <c r="J26" t="s">
        <v>351</v>
      </c>
      <c r="K26" t="s">
        <v>1074</v>
      </c>
      <c r="L26" t="s">
        <v>12</v>
      </c>
      <c r="M26" t="s">
        <v>1034</v>
      </c>
      <c r="N26" s="34">
        <v>44378</v>
      </c>
      <c r="O26" s="34">
        <v>44742</v>
      </c>
      <c r="P26" t="s">
        <v>1035</v>
      </c>
      <c r="Q26" s="118">
        <v>34700765</v>
      </c>
      <c r="R26" s="118">
        <v>109268890</v>
      </c>
      <c r="S26" s="43">
        <v>0.32</v>
      </c>
      <c r="T26" s="34">
        <v>44440</v>
      </c>
      <c r="U26" s="34">
        <v>44804</v>
      </c>
      <c r="V26" s="118">
        <v>17024477.25</v>
      </c>
      <c r="W26" s="118">
        <v>1919628.39</v>
      </c>
      <c r="X26" s="118">
        <v>0</v>
      </c>
      <c r="Y26" s="118">
        <v>0</v>
      </c>
      <c r="Z26" s="118">
        <v>0</v>
      </c>
      <c r="AA26" s="118">
        <v>0</v>
      </c>
      <c r="AB26" t="s">
        <v>1036</v>
      </c>
      <c r="AC26">
        <v>1</v>
      </c>
      <c r="AD26">
        <v>1</v>
      </c>
      <c r="AE26" s="118">
        <v>1919628.39</v>
      </c>
      <c r="AF26" s="118">
        <v>5447832.7199999997</v>
      </c>
      <c r="AG26" t="s">
        <v>1037</v>
      </c>
      <c r="AH26">
        <v>1.04</v>
      </c>
      <c r="AI26" s="118">
        <v>5665746.0300000003</v>
      </c>
      <c r="AJ26" s="118">
        <v>0</v>
      </c>
      <c r="AK26" s="118">
        <v>5665746.0300000003</v>
      </c>
      <c r="AL26" s="118">
        <v>3746117.64</v>
      </c>
      <c r="AM26" s="118">
        <v>0</v>
      </c>
      <c r="AN26" s="118">
        <v>3746117.64</v>
      </c>
    </row>
    <row r="27" spans="1:40" x14ac:dyDescent="0.2">
      <c r="A27" s="117" t="s">
        <v>339</v>
      </c>
      <c r="B27" t="s">
        <v>1031</v>
      </c>
      <c r="C27" t="s">
        <v>944</v>
      </c>
      <c r="D27">
        <v>2024</v>
      </c>
      <c r="E27" t="s">
        <v>999</v>
      </c>
      <c r="F27" t="s">
        <v>1000</v>
      </c>
      <c r="G27" t="s">
        <v>946</v>
      </c>
      <c r="H27" s="101" t="s">
        <v>340</v>
      </c>
      <c r="I27" t="s">
        <v>1075</v>
      </c>
      <c r="J27" t="s">
        <v>339</v>
      </c>
      <c r="K27" t="s">
        <v>1076</v>
      </c>
      <c r="L27" t="s">
        <v>12</v>
      </c>
      <c r="M27" t="s">
        <v>1034</v>
      </c>
      <c r="N27" s="34">
        <v>44197</v>
      </c>
      <c r="O27" s="34">
        <v>44561</v>
      </c>
      <c r="P27" t="s">
        <v>1035</v>
      </c>
      <c r="Q27" s="118">
        <v>34503453</v>
      </c>
      <c r="R27" s="118">
        <v>137077178</v>
      </c>
      <c r="S27" s="43">
        <v>0.25</v>
      </c>
      <c r="T27" s="34">
        <v>44440</v>
      </c>
      <c r="U27" s="34">
        <v>44804</v>
      </c>
      <c r="V27" s="118">
        <v>4129535.25</v>
      </c>
      <c r="W27" s="118">
        <v>460389.05</v>
      </c>
      <c r="X27" s="118">
        <v>0</v>
      </c>
      <c r="Y27" s="118">
        <v>0</v>
      </c>
      <c r="Z27" s="118">
        <v>0</v>
      </c>
      <c r="AA27" s="118">
        <v>0</v>
      </c>
      <c r="AB27" t="s">
        <v>1036</v>
      </c>
      <c r="AC27">
        <v>1</v>
      </c>
      <c r="AD27">
        <v>1</v>
      </c>
      <c r="AE27" s="118">
        <v>460389.05</v>
      </c>
      <c r="AF27" s="118">
        <v>1032383.81</v>
      </c>
      <c r="AG27" t="s">
        <v>1037</v>
      </c>
      <c r="AH27">
        <v>1.04</v>
      </c>
      <c r="AI27" s="118">
        <v>1073679.1599999999</v>
      </c>
      <c r="AJ27" s="118">
        <v>0</v>
      </c>
      <c r="AK27" s="118">
        <v>1073679.1599999999</v>
      </c>
      <c r="AL27" s="118">
        <v>613290.11</v>
      </c>
      <c r="AM27" s="118">
        <v>0</v>
      </c>
      <c r="AN27" s="118">
        <v>613290.11</v>
      </c>
    </row>
    <row r="28" spans="1:40" x14ac:dyDescent="0.2">
      <c r="A28" s="117" t="s">
        <v>333</v>
      </c>
      <c r="B28" t="s">
        <v>1031</v>
      </c>
      <c r="C28" t="s">
        <v>944</v>
      </c>
      <c r="D28">
        <v>2024</v>
      </c>
      <c r="E28" t="s">
        <v>999</v>
      </c>
      <c r="F28" t="s">
        <v>1000</v>
      </c>
      <c r="G28" t="s">
        <v>946</v>
      </c>
      <c r="H28" s="101" t="s">
        <v>334</v>
      </c>
      <c r="I28" t="s">
        <v>1077</v>
      </c>
      <c r="J28" t="s">
        <v>333</v>
      </c>
      <c r="K28" t="s">
        <v>1078</v>
      </c>
      <c r="L28" t="s">
        <v>12</v>
      </c>
      <c r="M28" t="s">
        <v>1034</v>
      </c>
      <c r="N28" s="34">
        <v>44378</v>
      </c>
      <c r="O28" s="34">
        <v>44742</v>
      </c>
      <c r="P28" t="s">
        <v>1035</v>
      </c>
      <c r="Q28" s="118">
        <v>27624111</v>
      </c>
      <c r="R28" s="118">
        <v>93796055</v>
      </c>
      <c r="S28" s="43">
        <v>0.28999999999999998</v>
      </c>
      <c r="T28" s="34">
        <v>44440</v>
      </c>
      <c r="U28" s="34">
        <v>44804</v>
      </c>
      <c r="V28" s="118">
        <v>4194521.0999999996</v>
      </c>
      <c r="W28" s="118">
        <v>543419.29</v>
      </c>
      <c r="X28" s="118">
        <v>0</v>
      </c>
      <c r="Y28" s="118">
        <v>53899.85</v>
      </c>
      <c r="Z28" s="118">
        <v>0</v>
      </c>
      <c r="AA28" s="118">
        <v>53899.85</v>
      </c>
      <c r="AB28" t="s">
        <v>1036</v>
      </c>
      <c r="AC28">
        <v>1</v>
      </c>
      <c r="AD28">
        <v>1</v>
      </c>
      <c r="AE28" s="118">
        <v>597319.14</v>
      </c>
      <c r="AF28" s="118">
        <v>1216411.1200000001</v>
      </c>
      <c r="AG28" t="s">
        <v>1037</v>
      </c>
      <c r="AH28">
        <v>1.04</v>
      </c>
      <c r="AI28" s="118">
        <v>1265067.56</v>
      </c>
      <c r="AJ28" s="118">
        <v>0</v>
      </c>
      <c r="AK28" s="118">
        <v>1265067.56</v>
      </c>
      <c r="AL28" s="118">
        <v>667748.42000000004</v>
      </c>
      <c r="AM28" s="118">
        <v>0</v>
      </c>
      <c r="AN28" s="118">
        <v>667748.42000000004</v>
      </c>
    </row>
    <row r="29" spans="1:40" x14ac:dyDescent="0.2">
      <c r="A29" s="117" t="s">
        <v>387</v>
      </c>
      <c r="B29" t="s">
        <v>1031</v>
      </c>
      <c r="C29" t="s">
        <v>944</v>
      </c>
      <c r="D29">
        <v>2024</v>
      </c>
      <c r="E29" t="s">
        <v>999</v>
      </c>
      <c r="F29" t="s">
        <v>1000</v>
      </c>
      <c r="G29" t="s">
        <v>946</v>
      </c>
      <c r="H29" s="101" t="s">
        <v>388</v>
      </c>
      <c r="I29" t="s">
        <v>1079</v>
      </c>
      <c r="J29" t="s">
        <v>387</v>
      </c>
      <c r="K29" t="s">
        <v>1080</v>
      </c>
      <c r="L29" t="s">
        <v>12</v>
      </c>
      <c r="M29" t="s">
        <v>1034</v>
      </c>
      <c r="N29" s="34">
        <v>44197</v>
      </c>
      <c r="O29" s="34">
        <v>44561</v>
      </c>
      <c r="P29" t="s">
        <v>1035</v>
      </c>
      <c r="Q29" s="118">
        <v>2109840</v>
      </c>
      <c r="R29" s="118">
        <v>4509927</v>
      </c>
      <c r="S29" s="43">
        <v>0.47</v>
      </c>
      <c r="T29" s="34">
        <v>44440</v>
      </c>
      <c r="U29" s="34">
        <v>44804</v>
      </c>
      <c r="V29" s="118">
        <v>41140.370000000003</v>
      </c>
      <c r="W29" s="118">
        <v>4341.3</v>
      </c>
      <c r="X29" s="118">
        <v>0</v>
      </c>
      <c r="Y29" s="118">
        <v>0</v>
      </c>
      <c r="Z29" s="118">
        <v>0</v>
      </c>
      <c r="AA29" s="118">
        <v>0</v>
      </c>
      <c r="AB29" t="s">
        <v>1036</v>
      </c>
      <c r="AC29">
        <v>1</v>
      </c>
      <c r="AD29">
        <v>1</v>
      </c>
      <c r="AE29" s="118">
        <v>4341.3</v>
      </c>
      <c r="AF29" s="118">
        <v>19335.97</v>
      </c>
      <c r="AG29" t="s">
        <v>1037</v>
      </c>
      <c r="AH29">
        <v>1.04</v>
      </c>
      <c r="AI29" s="118">
        <v>20109.41</v>
      </c>
      <c r="AJ29" s="118">
        <v>0</v>
      </c>
      <c r="AK29" s="118">
        <v>20109.41</v>
      </c>
      <c r="AL29" s="118">
        <v>15768.11</v>
      </c>
      <c r="AM29" s="118">
        <v>0</v>
      </c>
      <c r="AN29" s="118">
        <v>15768.11</v>
      </c>
    </row>
    <row r="30" spans="1:40" x14ac:dyDescent="0.2">
      <c r="A30" s="117" t="s">
        <v>321</v>
      </c>
      <c r="B30" t="s">
        <v>1031</v>
      </c>
      <c r="C30" t="s">
        <v>944</v>
      </c>
      <c r="D30">
        <v>2024</v>
      </c>
      <c r="E30" t="s">
        <v>999</v>
      </c>
      <c r="F30" t="s">
        <v>1000</v>
      </c>
      <c r="G30" t="s">
        <v>946</v>
      </c>
      <c r="H30" s="101" t="s">
        <v>322</v>
      </c>
      <c r="I30" t="s">
        <v>1081</v>
      </c>
      <c r="J30" t="s">
        <v>321</v>
      </c>
      <c r="K30" t="s">
        <v>1082</v>
      </c>
      <c r="L30" t="s">
        <v>12</v>
      </c>
      <c r="M30" t="s">
        <v>1034</v>
      </c>
      <c r="N30" s="34">
        <v>44013</v>
      </c>
      <c r="O30" s="34">
        <v>44377</v>
      </c>
      <c r="P30" t="s">
        <v>1035</v>
      </c>
      <c r="Q30" s="118">
        <v>217660175</v>
      </c>
      <c r="R30" s="118">
        <v>588792563</v>
      </c>
      <c r="S30" s="43">
        <v>0.37</v>
      </c>
      <c r="T30" s="34">
        <v>44440</v>
      </c>
      <c r="U30" s="34">
        <v>44804</v>
      </c>
      <c r="V30" s="118">
        <v>54752442.189999998</v>
      </c>
      <c r="W30" s="118">
        <v>7998443.3099999996</v>
      </c>
      <c r="X30" s="118">
        <v>0</v>
      </c>
      <c r="Y30" s="118">
        <v>5081456.43</v>
      </c>
      <c r="Z30" s="118">
        <v>0</v>
      </c>
      <c r="AA30" s="118">
        <v>5081456.43</v>
      </c>
      <c r="AB30" t="s">
        <v>1036</v>
      </c>
      <c r="AC30">
        <v>1</v>
      </c>
      <c r="AD30">
        <v>1</v>
      </c>
      <c r="AE30" s="118">
        <v>13079899.74</v>
      </c>
      <c r="AF30" s="118">
        <v>20258403.609999999</v>
      </c>
      <c r="AG30" t="s">
        <v>1037</v>
      </c>
      <c r="AH30">
        <v>1.04</v>
      </c>
      <c r="AI30" s="118">
        <v>21068739.75</v>
      </c>
      <c r="AJ30" s="118">
        <v>0</v>
      </c>
      <c r="AK30" s="118">
        <v>21068739.75</v>
      </c>
      <c r="AL30" s="118">
        <v>7988840.0099999998</v>
      </c>
      <c r="AM30" s="118">
        <v>0</v>
      </c>
      <c r="AN30" s="118">
        <v>7988840.0099999998</v>
      </c>
    </row>
    <row r="31" spans="1:40" x14ac:dyDescent="0.2">
      <c r="A31" s="117" t="s">
        <v>1083</v>
      </c>
      <c r="B31" t="s">
        <v>1031</v>
      </c>
      <c r="C31" t="s">
        <v>944</v>
      </c>
      <c r="D31">
        <v>2024</v>
      </c>
      <c r="E31" t="s">
        <v>999</v>
      </c>
      <c r="F31" t="s">
        <v>1000</v>
      </c>
      <c r="G31" t="s">
        <v>946</v>
      </c>
      <c r="H31" s="101" t="s">
        <v>1084</v>
      </c>
      <c r="I31" t="s">
        <v>1085</v>
      </c>
      <c r="J31" t="s">
        <v>1083</v>
      </c>
      <c r="K31" t="s">
        <v>1086</v>
      </c>
      <c r="L31" t="s">
        <v>12</v>
      </c>
      <c r="M31" t="s">
        <v>1034</v>
      </c>
      <c r="N31" s="34">
        <v>44378</v>
      </c>
      <c r="O31" s="34">
        <v>44742</v>
      </c>
      <c r="P31" t="s">
        <v>1035</v>
      </c>
      <c r="Q31" s="118">
        <v>400393</v>
      </c>
      <c r="R31" s="118">
        <v>789639</v>
      </c>
      <c r="S31" s="43">
        <v>0.51</v>
      </c>
      <c r="T31" s="34">
        <v>44440</v>
      </c>
      <c r="U31" s="34">
        <v>44804</v>
      </c>
      <c r="V31" s="118">
        <v>42853.2</v>
      </c>
      <c r="W31" s="118">
        <v>36178.089999999997</v>
      </c>
      <c r="X31" s="118">
        <v>0</v>
      </c>
      <c r="Y31" s="118">
        <v>0</v>
      </c>
      <c r="Z31" s="118">
        <v>0</v>
      </c>
      <c r="AA31" s="118">
        <v>0</v>
      </c>
      <c r="AB31" t="s">
        <v>1036</v>
      </c>
      <c r="AC31">
        <v>1</v>
      </c>
      <c r="AD31">
        <v>1</v>
      </c>
      <c r="AE31" s="118">
        <v>36178.089999999997</v>
      </c>
      <c r="AF31" s="118">
        <v>21855.13</v>
      </c>
      <c r="AG31" t="s">
        <v>1037</v>
      </c>
      <c r="AH31">
        <v>1.04</v>
      </c>
      <c r="AI31" s="118">
        <v>22729.34</v>
      </c>
      <c r="AJ31" s="118">
        <v>0</v>
      </c>
      <c r="AK31" s="118">
        <v>22729.34</v>
      </c>
      <c r="AL31" s="118">
        <v>-13448.75</v>
      </c>
      <c r="AM31" s="118">
        <v>0</v>
      </c>
      <c r="AN31" s="118">
        <v>-13448.75</v>
      </c>
    </row>
    <row r="32" spans="1:40" x14ac:dyDescent="0.2">
      <c r="A32" s="117" t="s">
        <v>126</v>
      </c>
      <c r="B32" t="s">
        <v>1031</v>
      </c>
      <c r="C32" t="s">
        <v>944</v>
      </c>
      <c r="D32">
        <v>2024</v>
      </c>
      <c r="E32" t="s">
        <v>999</v>
      </c>
      <c r="F32" t="s">
        <v>1000</v>
      </c>
      <c r="G32" t="s">
        <v>946</v>
      </c>
      <c r="H32" s="101" t="s">
        <v>127</v>
      </c>
      <c r="I32" t="s">
        <v>1087</v>
      </c>
      <c r="J32" t="s">
        <v>126</v>
      </c>
      <c r="K32" t="s">
        <v>1088</v>
      </c>
      <c r="L32" t="s">
        <v>11</v>
      </c>
      <c r="M32" t="s">
        <v>1034</v>
      </c>
      <c r="N32" s="34">
        <v>44197</v>
      </c>
      <c r="O32" s="34">
        <v>44561</v>
      </c>
      <c r="P32" t="s">
        <v>1054</v>
      </c>
      <c r="Q32" s="118">
        <v>188015944</v>
      </c>
      <c r="R32" s="118">
        <v>307481930</v>
      </c>
      <c r="S32" s="43">
        <v>0.61</v>
      </c>
      <c r="T32" s="34">
        <v>44440</v>
      </c>
      <c r="U32" s="34">
        <v>44804</v>
      </c>
      <c r="V32" s="118">
        <v>182110671.31</v>
      </c>
      <c r="W32" s="118">
        <v>26621089.850000001</v>
      </c>
      <c r="X32" s="118">
        <v>0</v>
      </c>
      <c r="Y32" s="118">
        <v>13653649.609999999</v>
      </c>
      <c r="Z32" s="118">
        <v>0</v>
      </c>
      <c r="AA32" s="118">
        <v>13653649.609999999</v>
      </c>
      <c r="AB32" t="s">
        <v>1036</v>
      </c>
      <c r="AC32">
        <v>1</v>
      </c>
      <c r="AD32">
        <v>1</v>
      </c>
      <c r="AE32" s="118">
        <v>40274739.460000001</v>
      </c>
      <c r="AF32" s="118">
        <v>111087509.5</v>
      </c>
      <c r="AG32" t="s">
        <v>1037</v>
      </c>
      <c r="AH32">
        <v>1.04</v>
      </c>
      <c r="AI32" s="118">
        <v>115531009.88</v>
      </c>
      <c r="AJ32" s="118">
        <v>0</v>
      </c>
      <c r="AK32" s="118">
        <v>115531009.88</v>
      </c>
      <c r="AL32" s="118">
        <v>75256270.420000002</v>
      </c>
      <c r="AM32" s="118">
        <v>0</v>
      </c>
      <c r="AN32" s="118">
        <v>75256270.420000002</v>
      </c>
    </row>
    <row r="33" spans="1:40" x14ac:dyDescent="0.2">
      <c r="A33" s="117" t="s">
        <v>117</v>
      </c>
      <c r="B33" t="s">
        <v>1031</v>
      </c>
      <c r="C33" t="s">
        <v>944</v>
      </c>
      <c r="D33">
        <v>2024</v>
      </c>
      <c r="E33" t="s">
        <v>999</v>
      </c>
      <c r="F33" t="s">
        <v>1000</v>
      </c>
      <c r="G33" t="s">
        <v>946</v>
      </c>
      <c r="H33" s="101" t="s">
        <v>118</v>
      </c>
      <c r="I33" t="s">
        <v>1089</v>
      </c>
      <c r="J33" t="s">
        <v>117</v>
      </c>
      <c r="K33" t="s">
        <v>1090</v>
      </c>
      <c r="L33" t="s">
        <v>12</v>
      </c>
      <c r="M33" t="s">
        <v>1091</v>
      </c>
      <c r="N33" s="34">
        <v>44470</v>
      </c>
      <c r="O33" s="34">
        <v>44834</v>
      </c>
      <c r="P33" t="s">
        <v>1035</v>
      </c>
      <c r="Q33" s="118">
        <v>1221292</v>
      </c>
      <c r="R33" s="118">
        <v>3154735</v>
      </c>
      <c r="S33" s="43">
        <v>0.39</v>
      </c>
      <c r="T33" s="34">
        <v>44440</v>
      </c>
      <c r="U33" s="34">
        <v>44804</v>
      </c>
      <c r="V33" s="118">
        <v>36873.769999999997</v>
      </c>
      <c r="W33" s="118">
        <v>10701.65</v>
      </c>
      <c r="X33" s="118">
        <v>0</v>
      </c>
      <c r="Y33" s="118">
        <v>0</v>
      </c>
      <c r="Z33" s="118">
        <v>0</v>
      </c>
      <c r="AA33" s="118">
        <v>0</v>
      </c>
      <c r="AB33" t="s">
        <v>1036</v>
      </c>
      <c r="AC33">
        <v>1</v>
      </c>
      <c r="AD33">
        <v>1</v>
      </c>
      <c r="AE33" s="118">
        <v>10701.65</v>
      </c>
      <c r="AF33" s="118">
        <v>14380.77</v>
      </c>
      <c r="AG33" t="s">
        <v>1037</v>
      </c>
      <c r="AH33">
        <v>1.0130999999999999</v>
      </c>
      <c r="AI33" s="118">
        <v>14569.16</v>
      </c>
      <c r="AJ33" s="118">
        <v>0</v>
      </c>
      <c r="AK33" s="118">
        <v>14569.16</v>
      </c>
      <c r="AL33" s="118">
        <v>3867.51</v>
      </c>
      <c r="AM33" s="118">
        <v>0</v>
      </c>
      <c r="AN33" s="118">
        <v>3867.51</v>
      </c>
    </row>
    <row r="34" spans="1:40" x14ac:dyDescent="0.2">
      <c r="A34" s="117" t="s">
        <v>1092</v>
      </c>
      <c r="B34" t="s">
        <v>1031</v>
      </c>
      <c r="C34" t="s">
        <v>944</v>
      </c>
      <c r="D34">
        <v>2024</v>
      </c>
      <c r="E34" t="s">
        <v>999</v>
      </c>
      <c r="F34" t="s">
        <v>1000</v>
      </c>
      <c r="G34" t="s">
        <v>946</v>
      </c>
      <c r="H34" s="101" t="s">
        <v>1093</v>
      </c>
      <c r="I34" t="s">
        <v>1094</v>
      </c>
      <c r="J34" t="s">
        <v>1092</v>
      </c>
      <c r="K34" t="s">
        <v>1095</v>
      </c>
      <c r="L34" t="s">
        <v>11</v>
      </c>
      <c r="M34" t="s">
        <v>1091</v>
      </c>
      <c r="N34" s="34">
        <v>44378</v>
      </c>
      <c r="O34" s="34">
        <v>44742</v>
      </c>
      <c r="P34" t="s">
        <v>1035</v>
      </c>
      <c r="Q34" s="118">
        <v>973189</v>
      </c>
      <c r="R34" s="118">
        <v>1222564</v>
      </c>
      <c r="S34" s="43">
        <v>0.8</v>
      </c>
      <c r="T34" s="34">
        <v>44440</v>
      </c>
      <c r="U34" s="34">
        <v>44804</v>
      </c>
      <c r="V34" s="118">
        <v>68752.92</v>
      </c>
      <c r="W34" s="118">
        <v>61896.93</v>
      </c>
      <c r="X34" s="118">
        <v>0</v>
      </c>
      <c r="Y34" s="118">
        <v>0</v>
      </c>
      <c r="Z34" s="118">
        <v>0</v>
      </c>
      <c r="AA34" s="118">
        <v>0</v>
      </c>
      <c r="AB34" t="s">
        <v>1036</v>
      </c>
      <c r="AC34">
        <v>1</v>
      </c>
      <c r="AD34">
        <v>1</v>
      </c>
      <c r="AE34" s="118">
        <v>61896.93</v>
      </c>
      <c r="AF34" s="118">
        <v>55002.34</v>
      </c>
      <c r="AG34" t="s">
        <v>1037</v>
      </c>
      <c r="AH34">
        <v>1.04</v>
      </c>
      <c r="AI34" s="118">
        <v>57202.43</v>
      </c>
      <c r="AJ34" s="118">
        <v>0</v>
      </c>
      <c r="AK34" s="118">
        <v>57202.43</v>
      </c>
      <c r="AL34" s="118">
        <v>-4694.5</v>
      </c>
      <c r="AM34" s="118">
        <v>0</v>
      </c>
      <c r="AN34" s="118">
        <v>-4694.5</v>
      </c>
    </row>
    <row r="35" spans="1:40" x14ac:dyDescent="0.2">
      <c r="A35" s="117" t="s">
        <v>57</v>
      </c>
      <c r="B35" t="s">
        <v>1031</v>
      </c>
      <c r="C35" t="s">
        <v>944</v>
      </c>
      <c r="D35">
        <v>2024</v>
      </c>
      <c r="E35" t="s">
        <v>999</v>
      </c>
      <c r="F35" t="s">
        <v>1000</v>
      </c>
      <c r="G35" t="s">
        <v>946</v>
      </c>
      <c r="H35" s="101" t="s">
        <v>58</v>
      </c>
      <c r="I35" t="s">
        <v>1096</v>
      </c>
      <c r="J35" t="s">
        <v>57</v>
      </c>
      <c r="K35" t="s">
        <v>1097</v>
      </c>
      <c r="L35" t="s">
        <v>12</v>
      </c>
      <c r="M35" t="s">
        <v>1034</v>
      </c>
      <c r="N35" s="34">
        <v>44197</v>
      </c>
      <c r="O35" s="34">
        <v>44561</v>
      </c>
      <c r="P35" t="s">
        <v>1054</v>
      </c>
      <c r="Q35" s="118">
        <v>22230727</v>
      </c>
      <c r="R35" s="118">
        <v>100170943</v>
      </c>
      <c r="S35" s="43">
        <v>0.22</v>
      </c>
      <c r="T35" s="34">
        <v>44440</v>
      </c>
      <c r="U35" s="34">
        <v>44804</v>
      </c>
      <c r="V35" s="118">
        <v>1551171.21</v>
      </c>
      <c r="W35" s="118">
        <v>150619.14000000001</v>
      </c>
      <c r="X35" s="118">
        <v>0</v>
      </c>
      <c r="Y35" s="118">
        <v>273447.32</v>
      </c>
      <c r="Z35" s="118">
        <v>0</v>
      </c>
      <c r="AA35" s="118">
        <v>273447.32</v>
      </c>
      <c r="AB35" t="s">
        <v>1036</v>
      </c>
      <c r="AC35">
        <v>1</v>
      </c>
      <c r="AD35">
        <v>1</v>
      </c>
      <c r="AE35" s="118">
        <v>424066.46</v>
      </c>
      <c r="AF35" s="118">
        <v>341257.67</v>
      </c>
      <c r="AG35" t="s">
        <v>1037</v>
      </c>
      <c r="AH35">
        <v>1.04</v>
      </c>
      <c r="AI35" s="118">
        <v>354907.98</v>
      </c>
      <c r="AJ35" s="118">
        <v>0</v>
      </c>
      <c r="AK35" s="118">
        <v>354907.98</v>
      </c>
      <c r="AL35" s="118">
        <v>-69158.48</v>
      </c>
      <c r="AM35" s="118">
        <v>0</v>
      </c>
      <c r="AN35" s="118">
        <v>-69158.48</v>
      </c>
    </row>
    <row r="36" spans="1:40" x14ac:dyDescent="0.2">
      <c r="A36" s="117" t="s">
        <v>288</v>
      </c>
      <c r="B36" t="s">
        <v>1031</v>
      </c>
      <c r="C36" t="s">
        <v>944</v>
      </c>
      <c r="D36">
        <v>2024</v>
      </c>
      <c r="E36" t="s">
        <v>999</v>
      </c>
      <c r="F36" t="s">
        <v>1000</v>
      </c>
      <c r="G36" t="s">
        <v>946</v>
      </c>
      <c r="H36" s="101" t="s">
        <v>289</v>
      </c>
      <c r="I36" t="s">
        <v>1098</v>
      </c>
      <c r="J36" t="s">
        <v>288</v>
      </c>
      <c r="K36" t="s">
        <v>1099</v>
      </c>
      <c r="L36" t="s">
        <v>12</v>
      </c>
      <c r="M36" t="s">
        <v>1034</v>
      </c>
      <c r="N36" s="34">
        <v>44197</v>
      </c>
      <c r="O36" s="34">
        <v>44561</v>
      </c>
      <c r="P36" t="s">
        <v>1054</v>
      </c>
      <c r="Q36" s="118">
        <v>79262716</v>
      </c>
      <c r="R36" s="118">
        <v>405882431</v>
      </c>
      <c r="S36" s="43">
        <v>0.2</v>
      </c>
      <c r="T36" s="34">
        <v>44440</v>
      </c>
      <c r="U36" s="34">
        <v>44804</v>
      </c>
      <c r="V36" s="118">
        <v>27515827.25</v>
      </c>
      <c r="W36" s="118">
        <v>2391053.9500000002</v>
      </c>
      <c r="X36" s="118">
        <v>0</v>
      </c>
      <c r="Y36" s="118">
        <v>213217.39</v>
      </c>
      <c r="Z36" s="118">
        <v>0</v>
      </c>
      <c r="AA36" s="118">
        <v>213217.39</v>
      </c>
      <c r="AB36" t="s">
        <v>1036</v>
      </c>
      <c r="AC36">
        <v>1</v>
      </c>
      <c r="AD36">
        <v>1</v>
      </c>
      <c r="AE36" s="118">
        <v>2604271.34</v>
      </c>
      <c r="AF36" s="118">
        <v>5503165.4500000002</v>
      </c>
      <c r="AG36" t="s">
        <v>1037</v>
      </c>
      <c r="AH36">
        <v>1.04</v>
      </c>
      <c r="AI36" s="118">
        <v>5723292.0700000003</v>
      </c>
      <c r="AJ36" s="118">
        <v>0</v>
      </c>
      <c r="AK36" s="118">
        <v>5723292.0700000003</v>
      </c>
      <c r="AL36" s="118">
        <v>3119020.73</v>
      </c>
      <c r="AM36" s="118">
        <v>0</v>
      </c>
      <c r="AN36" s="118">
        <v>3119020.73</v>
      </c>
    </row>
    <row r="37" spans="1:40" x14ac:dyDescent="0.2">
      <c r="A37" s="117" t="s">
        <v>591</v>
      </c>
      <c r="B37" t="s">
        <v>1031</v>
      </c>
      <c r="C37" t="s">
        <v>944</v>
      </c>
      <c r="D37">
        <v>2024</v>
      </c>
      <c r="E37" t="s">
        <v>999</v>
      </c>
      <c r="F37" t="s">
        <v>1000</v>
      </c>
      <c r="G37" t="s">
        <v>946</v>
      </c>
      <c r="H37" s="101" t="s">
        <v>592</v>
      </c>
      <c r="I37" t="s">
        <v>1100</v>
      </c>
      <c r="J37" t="s">
        <v>591</v>
      </c>
      <c r="K37" t="s">
        <v>1101</v>
      </c>
      <c r="L37" t="s">
        <v>12</v>
      </c>
      <c r="M37" t="s">
        <v>1091</v>
      </c>
      <c r="N37" s="34">
        <v>44378</v>
      </c>
      <c r="O37" s="34">
        <v>44742</v>
      </c>
      <c r="P37" t="s">
        <v>1035</v>
      </c>
      <c r="Q37" s="118">
        <v>355959</v>
      </c>
      <c r="R37" s="118">
        <v>851383</v>
      </c>
      <c r="S37" s="43">
        <v>0.42</v>
      </c>
      <c r="T37" s="34">
        <v>44440</v>
      </c>
      <c r="U37" s="34">
        <v>44804</v>
      </c>
      <c r="V37" s="118">
        <v>45356.65</v>
      </c>
      <c r="W37" s="118">
        <v>4255.6000000000004</v>
      </c>
      <c r="X37" s="118">
        <v>0</v>
      </c>
      <c r="Y37" s="118">
        <v>0</v>
      </c>
      <c r="Z37" s="118">
        <v>0</v>
      </c>
      <c r="AA37" s="118">
        <v>0</v>
      </c>
      <c r="AB37" t="s">
        <v>1036</v>
      </c>
      <c r="AC37">
        <v>1</v>
      </c>
      <c r="AD37">
        <v>1</v>
      </c>
      <c r="AE37" s="118">
        <v>4255.6000000000004</v>
      </c>
      <c r="AF37" s="118">
        <v>19049.79</v>
      </c>
      <c r="AG37" t="s">
        <v>1037</v>
      </c>
      <c r="AH37">
        <v>1.04</v>
      </c>
      <c r="AI37" s="118">
        <v>19811.78</v>
      </c>
      <c r="AJ37" s="118">
        <v>0</v>
      </c>
      <c r="AK37" s="118">
        <v>19811.78</v>
      </c>
      <c r="AL37" s="118">
        <v>15556.18</v>
      </c>
      <c r="AM37" s="118">
        <v>0</v>
      </c>
      <c r="AN37" s="118">
        <v>15556.18</v>
      </c>
    </row>
    <row r="38" spans="1:40" x14ac:dyDescent="0.2">
      <c r="A38" s="117" t="s">
        <v>300</v>
      </c>
      <c r="B38" t="s">
        <v>1031</v>
      </c>
      <c r="C38" t="s">
        <v>944</v>
      </c>
      <c r="D38">
        <v>2024</v>
      </c>
      <c r="E38" t="s">
        <v>999</v>
      </c>
      <c r="F38" t="s">
        <v>1000</v>
      </c>
      <c r="G38" t="s">
        <v>946</v>
      </c>
      <c r="H38" s="101" t="s">
        <v>301</v>
      </c>
      <c r="I38" t="s">
        <v>1102</v>
      </c>
      <c r="J38" t="s">
        <v>300</v>
      </c>
      <c r="K38" t="s">
        <v>1103</v>
      </c>
      <c r="L38" t="s">
        <v>12</v>
      </c>
      <c r="M38" t="s">
        <v>1034</v>
      </c>
      <c r="N38" s="34">
        <v>44409</v>
      </c>
      <c r="O38" s="34">
        <v>44773</v>
      </c>
      <c r="P38" t="s">
        <v>1035</v>
      </c>
      <c r="Q38" s="118">
        <v>1980924</v>
      </c>
      <c r="R38" s="118">
        <v>9458754</v>
      </c>
      <c r="S38" s="43">
        <v>0.21</v>
      </c>
      <c r="T38" s="34">
        <v>44440</v>
      </c>
      <c r="U38" s="34">
        <v>44804</v>
      </c>
      <c r="V38" s="118">
        <v>40552.57</v>
      </c>
      <c r="W38" s="118">
        <v>24513.7</v>
      </c>
      <c r="X38" s="118">
        <v>0</v>
      </c>
      <c r="Y38" s="118">
        <v>0</v>
      </c>
      <c r="Z38" s="118">
        <v>0</v>
      </c>
      <c r="AA38" s="118">
        <v>0</v>
      </c>
      <c r="AB38" t="s">
        <v>1036</v>
      </c>
      <c r="AC38">
        <v>1</v>
      </c>
      <c r="AD38">
        <v>1</v>
      </c>
      <c r="AE38" s="118">
        <v>24513.7</v>
      </c>
      <c r="AF38" s="118">
        <v>8516.0400000000009</v>
      </c>
      <c r="AG38" t="s">
        <v>1037</v>
      </c>
      <c r="AH38">
        <v>1.0301</v>
      </c>
      <c r="AI38" s="118">
        <v>8772.3700000000008</v>
      </c>
      <c r="AJ38" s="118">
        <v>0</v>
      </c>
      <c r="AK38" s="118">
        <v>8772.3700000000008</v>
      </c>
      <c r="AL38" s="118">
        <v>-15741.33</v>
      </c>
      <c r="AM38" s="118">
        <v>0</v>
      </c>
      <c r="AN38" s="118">
        <v>-15741.33</v>
      </c>
    </row>
    <row r="39" spans="1:40" x14ac:dyDescent="0.2">
      <c r="A39" s="117" t="s">
        <v>606</v>
      </c>
      <c r="B39" t="s">
        <v>1031</v>
      </c>
      <c r="C39" t="s">
        <v>944</v>
      </c>
      <c r="D39">
        <v>2024</v>
      </c>
      <c r="E39" t="s">
        <v>999</v>
      </c>
      <c r="F39" t="s">
        <v>1000</v>
      </c>
      <c r="G39" t="s">
        <v>946</v>
      </c>
      <c r="H39" s="101" t="s">
        <v>607</v>
      </c>
      <c r="I39" t="s">
        <v>1104</v>
      </c>
      <c r="J39" t="s">
        <v>606</v>
      </c>
      <c r="K39" t="s">
        <v>1105</v>
      </c>
      <c r="L39" t="s">
        <v>11</v>
      </c>
      <c r="M39" t="s">
        <v>1091</v>
      </c>
      <c r="N39" s="34">
        <v>44470</v>
      </c>
      <c r="O39" s="34">
        <v>44834</v>
      </c>
      <c r="P39" t="s">
        <v>1054</v>
      </c>
      <c r="Q39" s="118">
        <v>1067746</v>
      </c>
      <c r="R39" s="118">
        <v>501799</v>
      </c>
      <c r="S39" s="43">
        <v>2.13</v>
      </c>
      <c r="T39" s="34">
        <v>44440</v>
      </c>
      <c r="U39" s="34">
        <v>44804</v>
      </c>
      <c r="V39" s="118">
        <v>13194.1</v>
      </c>
      <c r="W39" s="118">
        <v>32103.23</v>
      </c>
      <c r="X39" s="118">
        <v>0</v>
      </c>
      <c r="Y39" s="118">
        <v>0</v>
      </c>
      <c r="Z39" s="118">
        <v>0</v>
      </c>
      <c r="AA39" s="118">
        <v>0</v>
      </c>
      <c r="AB39" t="s">
        <v>1036</v>
      </c>
      <c r="AC39">
        <v>1</v>
      </c>
      <c r="AD39">
        <v>1</v>
      </c>
      <c r="AE39" s="118">
        <v>32103.23</v>
      </c>
      <c r="AF39" s="118">
        <v>28103.43</v>
      </c>
      <c r="AG39" t="s">
        <v>1037</v>
      </c>
      <c r="AH39">
        <v>1.0130999999999999</v>
      </c>
      <c r="AI39" s="118">
        <v>28471.58</v>
      </c>
      <c r="AJ39" s="118">
        <v>0</v>
      </c>
      <c r="AK39" s="118">
        <v>28471.58</v>
      </c>
      <c r="AL39" s="118">
        <v>-3631.65</v>
      </c>
      <c r="AM39" s="118">
        <v>0</v>
      </c>
      <c r="AN39" s="118">
        <v>-3631.65</v>
      </c>
    </row>
    <row r="40" spans="1:40" x14ac:dyDescent="0.2">
      <c r="A40" s="117" t="s">
        <v>1106</v>
      </c>
      <c r="B40" t="s">
        <v>1031</v>
      </c>
      <c r="C40" t="s">
        <v>944</v>
      </c>
      <c r="D40">
        <v>2024</v>
      </c>
      <c r="E40" t="s">
        <v>999</v>
      </c>
      <c r="F40" t="s">
        <v>1000</v>
      </c>
      <c r="G40" t="s">
        <v>946</v>
      </c>
      <c r="H40" s="101" t="s">
        <v>1107</v>
      </c>
      <c r="I40" t="s">
        <v>1108</v>
      </c>
      <c r="J40" t="s">
        <v>1106</v>
      </c>
      <c r="K40" t="s">
        <v>1109</v>
      </c>
      <c r="L40" t="s">
        <v>12</v>
      </c>
      <c r="M40" t="s">
        <v>1034</v>
      </c>
      <c r="N40" s="34">
        <v>44197</v>
      </c>
      <c r="O40" s="34">
        <v>44561</v>
      </c>
      <c r="P40" t="s">
        <v>1035</v>
      </c>
      <c r="Q40" s="118">
        <v>1849486</v>
      </c>
      <c r="R40" s="118">
        <v>9387833</v>
      </c>
      <c r="S40" s="43">
        <v>0.2</v>
      </c>
      <c r="T40" s="34">
        <v>44440</v>
      </c>
      <c r="U40" s="34">
        <v>44804</v>
      </c>
      <c r="V40" s="118">
        <v>17441.009999999998</v>
      </c>
      <c r="W40" s="118">
        <v>4073.53</v>
      </c>
      <c r="X40" s="118">
        <v>0</v>
      </c>
      <c r="Y40" s="118">
        <v>0</v>
      </c>
      <c r="Z40" s="118">
        <v>0</v>
      </c>
      <c r="AA40" s="118">
        <v>0</v>
      </c>
      <c r="AB40" t="s">
        <v>1036</v>
      </c>
      <c r="AC40">
        <v>1</v>
      </c>
      <c r="AD40">
        <v>1</v>
      </c>
      <c r="AE40" s="118">
        <v>4073.53</v>
      </c>
      <c r="AF40" s="118">
        <v>3488.2</v>
      </c>
      <c r="AG40" t="s">
        <v>1037</v>
      </c>
      <c r="AH40">
        <v>1.04</v>
      </c>
      <c r="AI40" s="118">
        <v>3627.73</v>
      </c>
      <c r="AJ40" s="118">
        <v>0</v>
      </c>
      <c r="AK40" s="118">
        <v>3627.73</v>
      </c>
      <c r="AL40" s="118">
        <v>-445.8</v>
      </c>
      <c r="AM40" s="118">
        <v>0</v>
      </c>
      <c r="AN40" s="118">
        <v>-445.8</v>
      </c>
    </row>
    <row r="41" spans="1:40" x14ac:dyDescent="0.2">
      <c r="A41" s="117" t="s">
        <v>432</v>
      </c>
      <c r="B41" t="s">
        <v>1031</v>
      </c>
      <c r="C41" t="s">
        <v>944</v>
      </c>
      <c r="D41">
        <v>2024</v>
      </c>
      <c r="E41" t="s">
        <v>999</v>
      </c>
      <c r="F41" t="s">
        <v>1000</v>
      </c>
      <c r="G41" t="s">
        <v>946</v>
      </c>
      <c r="H41" s="101" t="s">
        <v>433</v>
      </c>
      <c r="I41" t="s">
        <v>1110</v>
      </c>
      <c r="J41" t="s">
        <v>432</v>
      </c>
      <c r="K41" t="s">
        <v>1111</v>
      </c>
      <c r="L41" t="s">
        <v>12</v>
      </c>
      <c r="M41" t="s">
        <v>1034</v>
      </c>
      <c r="N41" s="34">
        <v>44166</v>
      </c>
      <c r="O41" s="34">
        <v>44530</v>
      </c>
      <c r="P41" t="s">
        <v>1035</v>
      </c>
      <c r="Q41" s="118">
        <v>14872744</v>
      </c>
      <c r="R41" s="118">
        <v>106373579</v>
      </c>
      <c r="S41" s="43">
        <v>0.14000000000000001</v>
      </c>
      <c r="T41" s="34">
        <v>44440</v>
      </c>
      <c r="U41" s="34">
        <v>44804</v>
      </c>
      <c r="V41" s="118">
        <v>5467030.9299999997</v>
      </c>
      <c r="W41" s="118">
        <v>295697.44</v>
      </c>
      <c r="X41" s="118">
        <v>0</v>
      </c>
      <c r="Y41" s="118">
        <v>0</v>
      </c>
      <c r="Z41" s="118">
        <v>0</v>
      </c>
      <c r="AA41" s="118">
        <v>0</v>
      </c>
      <c r="AB41" t="s">
        <v>1036</v>
      </c>
      <c r="AC41">
        <v>1</v>
      </c>
      <c r="AD41">
        <v>1</v>
      </c>
      <c r="AE41" s="118">
        <v>295697.44</v>
      </c>
      <c r="AF41" s="118">
        <v>765384.33</v>
      </c>
      <c r="AG41" t="s">
        <v>1037</v>
      </c>
      <c r="AH41">
        <v>1.04</v>
      </c>
      <c r="AI41" s="118">
        <v>795999.7</v>
      </c>
      <c r="AJ41" s="118">
        <v>0</v>
      </c>
      <c r="AK41" s="118">
        <v>795999.7</v>
      </c>
      <c r="AL41" s="118">
        <v>500302.26</v>
      </c>
      <c r="AM41" s="118">
        <v>0</v>
      </c>
      <c r="AN41" s="118">
        <v>500302.26</v>
      </c>
    </row>
    <row r="42" spans="1:40" x14ac:dyDescent="0.2">
      <c r="A42" s="117" t="s">
        <v>699</v>
      </c>
      <c r="B42" t="s">
        <v>1031</v>
      </c>
      <c r="C42" t="s">
        <v>944</v>
      </c>
      <c r="D42">
        <v>2024</v>
      </c>
      <c r="E42" t="s">
        <v>999</v>
      </c>
      <c r="F42" t="s">
        <v>1000</v>
      </c>
      <c r="G42" t="s">
        <v>946</v>
      </c>
      <c r="H42" s="101" t="s">
        <v>700</v>
      </c>
      <c r="I42" t="s">
        <v>1112</v>
      </c>
      <c r="J42" t="s">
        <v>699</v>
      </c>
      <c r="K42" t="s">
        <v>1113</v>
      </c>
      <c r="L42" t="s">
        <v>12</v>
      </c>
      <c r="M42" t="s">
        <v>1034</v>
      </c>
      <c r="N42" s="34">
        <v>44197</v>
      </c>
      <c r="O42" s="34">
        <v>44561</v>
      </c>
      <c r="P42" t="s">
        <v>1035</v>
      </c>
      <c r="Q42" s="118">
        <v>35993549</v>
      </c>
      <c r="R42" s="118">
        <v>236454173</v>
      </c>
      <c r="S42" s="43">
        <v>0.15</v>
      </c>
      <c r="T42" s="34">
        <v>44440</v>
      </c>
      <c r="U42" s="34">
        <v>44804</v>
      </c>
      <c r="V42" s="118">
        <v>101538450.45</v>
      </c>
      <c r="W42" s="118">
        <v>5462387.4299999997</v>
      </c>
      <c r="X42" s="118">
        <v>0</v>
      </c>
      <c r="Y42" s="118">
        <v>0</v>
      </c>
      <c r="Z42" s="118">
        <v>0</v>
      </c>
      <c r="AA42" s="118">
        <v>0</v>
      </c>
      <c r="AB42" t="s">
        <v>1036</v>
      </c>
      <c r="AC42">
        <v>1</v>
      </c>
      <c r="AD42">
        <v>1</v>
      </c>
      <c r="AE42" s="118">
        <v>5462387.4299999997</v>
      </c>
      <c r="AF42" s="118">
        <v>15230767.57</v>
      </c>
      <c r="AG42" t="s">
        <v>1037</v>
      </c>
      <c r="AH42">
        <v>1.04</v>
      </c>
      <c r="AI42" s="118">
        <v>15839998.27</v>
      </c>
      <c r="AJ42" s="118">
        <v>0</v>
      </c>
      <c r="AK42" s="118">
        <v>15839998.27</v>
      </c>
      <c r="AL42" s="118">
        <v>10377610.84</v>
      </c>
      <c r="AM42" s="118">
        <v>0</v>
      </c>
      <c r="AN42" s="118">
        <v>10377610.84</v>
      </c>
    </row>
    <row r="43" spans="1:40" x14ac:dyDescent="0.2">
      <c r="A43" s="117" t="s">
        <v>756</v>
      </c>
      <c r="B43" t="s">
        <v>1031</v>
      </c>
      <c r="C43" t="s">
        <v>944</v>
      </c>
      <c r="D43">
        <v>2024</v>
      </c>
      <c r="E43" t="s">
        <v>999</v>
      </c>
      <c r="F43" t="s">
        <v>1000</v>
      </c>
      <c r="G43" t="s">
        <v>946</v>
      </c>
      <c r="H43" s="101" t="s">
        <v>757</v>
      </c>
      <c r="I43" t="s">
        <v>1114</v>
      </c>
      <c r="J43" t="s">
        <v>756</v>
      </c>
      <c r="K43" t="s">
        <v>1115</v>
      </c>
      <c r="L43" t="s">
        <v>12</v>
      </c>
      <c r="M43" t="s">
        <v>1034</v>
      </c>
      <c r="N43" s="34">
        <v>44197</v>
      </c>
      <c r="O43" s="34">
        <v>44561</v>
      </c>
      <c r="P43" t="s">
        <v>1035</v>
      </c>
      <c r="Q43" s="118">
        <v>93715391</v>
      </c>
      <c r="R43" s="118">
        <v>842725342</v>
      </c>
      <c r="S43" s="43">
        <v>0.11</v>
      </c>
      <c r="T43" s="34">
        <v>44440</v>
      </c>
      <c r="U43" s="34">
        <v>44804</v>
      </c>
      <c r="V43" s="118">
        <v>119888183.15000001</v>
      </c>
      <c r="W43" s="118">
        <v>5300013.43</v>
      </c>
      <c r="X43" s="118">
        <v>0</v>
      </c>
      <c r="Y43" s="118">
        <v>0</v>
      </c>
      <c r="Z43" s="118">
        <v>0</v>
      </c>
      <c r="AA43" s="118">
        <v>0</v>
      </c>
      <c r="AB43" t="s">
        <v>1036</v>
      </c>
      <c r="AC43">
        <v>1</v>
      </c>
      <c r="AD43">
        <v>1</v>
      </c>
      <c r="AE43" s="118">
        <v>5300013.43</v>
      </c>
      <c r="AF43" s="118">
        <v>13187700.15</v>
      </c>
      <c r="AG43" t="s">
        <v>1037</v>
      </c>
      <c r="AH43">
        <v>1.04</v>
      </c>
      <c r="AI43" s="118">
        <v>13715208.16</v>
      </c>
      <c r="AJ43" s="118">
        <v>0</v>
      </c>
      <c r="AK43" s="118">
        <v>13715208.16</v>
      </c>
      <c r="AL43" s="118">
        <v>8415194.7300000004</v>
      </c>
      <c r="AM43" s="118">
        <v>0</v>
      </c>
      <c r="AN43" s="118">
        <v>8415194.7300000004</v>
      </c>
    </row>
    <row r="44" spans="1:40" x14ac:dyDescent="0.2">
      <c r="A44" s="117" t="s">
        <v>687</v>
      </c>
      <c r="B44" t="s">
        <v>1031</v>
      </c>
      <c r="C44" t="s">
        <v>944</v>
      </c>
      <c r="D44">
        <v>2024</v>
      </c>
      <c r="E44" t="s">
        <v>999</v>
      </c>
      <c r="F44" t="s">
        <v>1000</v>
      </c>
      <c r="G44" t="s">
        <v>946</v>
      </c>
      <c r="H44" s="101" t="s">
        <v>688</v>
      </c>
      <c r="I44" t="s">
        <v>1116</v>
      </c>
      <c r="J44" t="s">
        <v>687</v>
      </c>
      <c r="K44" t="s">
        <v>1117</v>
      </c>
      <c r="L44" t="s">
        <v>12</v>
      </c>
      <c r="M44" t="s">
        <v>1034</v>
      </c>
      <c r="N44" s="34">
        <v>44197</v>
      </c>
      <c r="O44" s="34">
        <v>44561</v>
      </c>
      <c r="P44" t="s">
        <v>1054</v>
      </c>
      <c r="Q44" s="118">
        <v>50642535</v>
      </c>
      <c r="R44" s="118">
        <v>377215557</v>
      </c>
      <c r="S44" s="43">
        <v>0.13</v>
      </c>
      <c r="T44" s="34">
        <v>44440</v>
      </c>
      <c r="U44" s="34">
        <v>44804</v>
      </c>
      <c r="V44" s="118">
        <v>63901108.159999996</v>
      </c>
      <c r="W44" s="118">
        <v>3527801.37</v>
      </c>
      <c r="X44" s="118">
        <v>0</v>
      </c>
      <c r="Y44" s="118">
        <v>505952.92</v>
      </c>
      <c r="Z44" s="118">
        <v>0</v>
      </c>
      <c r="AA44" s="118">
        <v>505952.92</v>
      </c>
      <c r="AB44" t="s">
        <v>1036</v>
      </c>
      <c r="AC44">
        <v>1</v>
      </c>
      <c r="AD44">
        <v>1</v>
      </c>
      <c r="AE44" s="118">
        <v>4033754.29</v>
      </c>
      <c r="AF44" s="118">
        <v>8307144.0599999996</v>
      </c>
      <c r="AG44" t="s">
        <v>1037</v>
      </c>
      <c r="AH44">
        <v>1.04</v>
      </c>
      <c r="AI44" s="118">
        <v>8639429.8200000003</v>
      </c>
      <c r="AJ44" s="118">
        <v>0</v>
      </c>
      <c r="AK44" s="118">
        <v>8639429.8200000003</v>
      </c>
      <c r="AL44" s="118">
        <v>4605675.53</v>
      </c>
      <c r="AM44" s="118">
        <v>0</v>
      </c>
      <c r="AN44" s="118">
        <v>4605675.53</v>
      </c>
    </row>
    <row r="45" spans="1:40" x14ac:dyDescent="0.2">
      <c r="A45" s="117" t="s">
        <v>759</v>
      </c>
      <c r="B45" t="s">
        <v>1031</v>
      </c>
      <c r="C45" t="s">
        <v>944</v>
      </c>
      <c r="D45">
        <v>2024</v>
      </c>
      <c r="E45" t="s">
        <v>999</v>
      </c>
      <c r="F45" t="s">
        <v>1000</v>
      </c>
      <c r="G45" t="s">
        <v>946</v>
      </c>
      <c r="H45" s="101" t="s">
        <v>760</v>
      </c>
      <c r="I45" t="s">
        <v>1118</v>
      </c>
      <c r="J45" t="s">
        <v>759</v>
      </c>
      <c r="K45" t="s">
        <v>1119</v>
      </c>
      <c r="L45" t="s">
        <v>12</v>
      </c>
      <c r="M45" t="s">
        <v>1034</v>
      </c>
      <c r="N45" s="34">
        <v>44228</v>
      </c>
      <c r="O45" s="34">
        <v>44592</v>
      </c>
      <c r="P45" t="s">
        <v>1035</v>
      </c>
      <c r="Q45" s="118">
        <v>9757177</v>
      </c>
      <c r="R45" s="118">
        <v>88862071</v>
      </c>
      <c r="S45" s="43">
        <v>0.11</v>
      </c>
      <c r="T45" s="34">
        <v>44440</v>
      </c>
      <c r="U45" s="34">
        <v>44804</v>
      </c>
      <c r="V45" s="118">
        <v>10443462.34</v>
      </c>
      <c r="W45" s="118">
        <v>378172.39</v>
      </c>
      <c r="X45" s="118">
        <v>0</v>
      </c>
      <c r="Y45" s="118">
        <v>0</v>
      </c>
      <c r="Z45" s="118">
        <v>0</v>
      </c>
      <c r="AA45" s="118">
        <v>0</v>
      </c>
      <c r="AB45" t="s">
        <v>1036</v>
      </c>
      <c r="AC45">
        <v>1</v>
      </c>
      <c r="AD45">
        <v>1</v>
      </c>
      <c r="AE45" s="118">
        <v>378172.39</v>
      </c>
      <c r="AF45" s="118">
        <v>1148780.8600000001</v>
      </c>
      <c r="AG45" t="s">
        <v>1037</v>
      </c>
      <c r="AH45">
        <v>1.04</v>
      </c>
      <c r="AI45" s="118">
        <v>1194732.0900000001</v>
      </c>
      <c r="AJ45" s="118">
        <v>0</v>
      </c>
      <c r="AK45" s="118">
        <v>1194732.0900000001</v>
      </c>
      <c r="AL45" s="118">
        <v>816559.7</v>
      </c>
      <c r="AM45" s="118">
        <v>0</v>
      </c>
      <c r="AN45" s="118">
        <v>816559.7</v>
      </c>
    </row>
    <row r="46" spans="1:40" x14ac:dyDescent="0.2">
      <c r="A46" s="117" t="s">
        <v>129</v>
      </c>
      <c r="B46" t="s">
        <v>1031</v>
      </c>
      <c r="C46" t="s">
        <v>944</v>
      </c>
      <c r="D46">
        <v>2024</v>
      </c>
      <c r="E46" t="s">
        <v>999</v>
      </c>
      <c r="F46" t="s">
        <v>1000</v>
      </c>
      <c r="G46" t="s">
        <v>946</v>
      </c>
      <c r="H46" s="101" t="s">
        <v>130</v>
      </c>
      <c r="I46" t="s">
        <v>1120</v>
      </c>
      <c r="J46" t="s">
        <v>129</v>
      </c>
      <c r="K46" t="s">
        <v>1121</v>
      </c>
      <c r="L46" t="s">
        <v>12</v>
      </c>
      <c r="M46" t="s">
        <v>1034</v>
      </c>
      <c r="N46" s="34">
        <v>44197</v>
      </c>
      <c r="O46" s="34">
        <v>44561</v>
      </c>
      <c r="P46" t="s">
        <v>1035</v>
      </c>
      <c r="Q46" s="118">
        <v>34380332</v>
      </c>
      <c r="R46" s="118">
        <v>188874199</v>
      </c>
      <c r="S46" s="43">
        <v>0.18</v>
      </c>
      <c r="T46" s="34">
        <v>44440</v>
      </c>
      <c r="U46" s="34">
        <v>44804</v>
      </c>
      <c r="V46" s="118">
        <v>59959083.390000001</v>
      </c>
      <c r="W46" s="118">
        <v>3148295.88</v>
      </c>
      <c r="X46" s="118">
        <v>0</v>
      </c>
      <c r="Y46" s="118">
        <v>1630542.89</v>
      </c>
      <c r="Z46" s="118">
        <v>0</v>
      </c>
      <c r="AA46" s="118">
        <v>1630542.89</v>
      </c>
      <c r="AB46" t="s">
        <v>1036</v>
      </c>
      <c r="AC46">
        <v>1</v>
      </c>
      <c r="AD46">
        <v>1</v>
      </c>
      <c r="AE46" s="118">
        <v>4778838.7699999996</v>
      </c>
      <c r="AF46" s="118">
        <v>10792635.01</v>
      </c>
      <c r="AG46" t="s">
        <v>1037</v>
      </c>
      <c r="AH46">
        <v>1.04</v>
      </c>
      <c r="AI46" s="118">
        <v>11224340.41</v>
      </c>
      <c r="AJ46" s="118">
        <v>0</v>
      </c>
      <c r="AK46" s="118">
        <v>11224340.41</v>
      </c>
      <c r="AL46" s="118">
        <v>6445501.6399999997</v>
      </c>
      <c r="AM46" s="118">
        <v>0</v>
      </c>
      <c r="AN46" s="118">
        <v>6445501.6399999997</v>
      </c>
    </row>
    <row r="47" spans="1:40" x14ac:dyDescent="0.2">
      <c r="A47" s="117" t="s">
        <v>669</v>
      </c>
      <c r="B47" t="s">
        <v>1031</v>
      </c>
      <c r="C47" t="s">
        <v>944</v>
      </c>
      <c r="D47">
        <v>2024</v>
      </c>
      <c r="E47" t="s">
        <v>999</v>
      </c>
      <c r="F47" t="s">
        <v>1000</v>
      </c>
      <c r="G47" t="s">
        <v>946</v>
      </c>
      <c r="H47" s="101" t="s">
        <v>670</v>
      </c>
      <c r="I47" t="s">
        <v>1122</v>
      </c>
      <c r="J47" t="s">
        <v>669</v>
      </c>
      <c r="K47" t="s">
        <v>1123</v>
      </c>
      <c r="L47" t="s">
        <v>12</v>
      </c>
      <c r="M47" t="s">
        <v>1034</v>
      </c>
      <c r="N47" s="34">
        <v>44256</v>
      </c>
      <c r="O47" s="34">
        <v>44620</v>
      </c>
      <c r="P47" t="s">
        <v>1035</v>
      </c>
      <c r="Q47" s="118">
        <v>2022775</v>
      </c>
      <c r="R47" s="118">
        <v>5373169</v>
      </c>
      <c r="S47" s="43">
        <v>0.38</v>
      </c>
      <c r="T47" s="34">
        <v>44440</v>
      </c>
      <c r="U47" s="34">
        <v>44804</v>
      </c>
      <c r="V47" s="118">
        <v>219319740.28</v>
      </c>
      <c r="W47" s="118">
        <v>8056711.8300000001</v>
      </c>
      <c r="X47" s="118">
        <v>0</v>
      </c>
      <c r="Y47" s="118">
        <v>0</v>
      </c>
      <c r="Z47" s="118">
        <v>0</v>
      </c>
      <c r="AA47" s="118">
        <v>0</v>
      </c>
      <c r="AB47" t="s">
        <v>1036</v>
      </c>
      <c r="AC47">
        <v>1</v>
      </c>
      <c r="AD47">
        <v>1</v>
      </c>
      <c r="AE47" s="118">
        <v>8056711.8300000001</v>
      </c>
      <c r="AF47" s="118">
        <v>83341501.310000002</v>
      </c>
      <c r="AG47" t="s">
        <v>1037</v>
      </c>
      <c r="AH47">
        <v>1.04</v>
      </c>
      <c r="AI47" s="118">
        <v>86675161.359999999</v>
      </c>
      <c r="AJ47" s="118">
        <v>0</v>
      </c>
      <c r="AK47" s="118">
        <v>86675161.359999999</v>
      </c>
      <c r="AL47" s="118">
        <v>78618449.530000001</v>
      </c>
      <c r="AM47" s="118">
        <v>0</v>
      </c>
      <c r="AN47" s="118">
        <v>78618449.530000001</v>
      </c>
    </row>
    <row r="48" spans="1:40" x14ac:dyDescent="0.2">
      <c r="A48" s="117" t="s">
        <v>561</v>
      </c>
      <c r="B48" t="s">
        <v>1031</v>
      </c>
      <c r="C48" t="s">
        <v>944</v>
      </c>
      <c r="D48">
        <v>2024</v>
      </c>
      <c r="E48" t="s">
        <v>999</v>
      </c>
      <c r="F48" t="s">
        <v>1000</v>
      </c>
      <c r="G48" t="s">
        <v>946</v>
      </c>
      <c r="H48" s="101" t="s">
        <v>562</v>
      </c>
      <c r="I48" t="s">
        <v>1124</v>
      </c>
      <c r="J48" t="s">
        <v>561</v>
      </c>
      <c r="K48" t="s">
        <v>1125</v>
      </c>
      <c r="L48" t="s">
        <v>12</v>
      </c>
      <c r="M48" t="s">
        <v>1034</v>
      </c>
      <c r="N48" s="34">
        <v>44378</v>
      </c>
      <c r="O48" s="34">
        <v>44742</v>
      </c>
      <c r="P48" t="s">
        <v>1035</v>
      </c>
      <c r="Q48" s="118">
        <v>162483852</v>
      </c>
      <c r="R48" s="118">
        <v>608299167</v>
      </c>
      <c r="S48" s="43">
        <v>0.27</v>
      </c>
      <c r="T48" s="34">
        <v>44440</v>
      </c>
      <c r="U48" s="34">
        <v>44804</v>
      </c>
      <c r="V48" s="118">
        <v>27988111.109999999</v>
      </c>
      <c r="W48" s="118">
        <v>1682220.8</v>
      </c>
      <c r="X48" s="118">
        <v>0</v>
      </c>
      <c r="Y48" s="118">
        <v>3082368.55</v>
      </c>
      <c r="Z48" s="118">
        <v>0</v>
      </c>
      <c r="AA48" s="118">
        <v>3082368.55</v>
      </c>
      <c r="AB48" t="s">
        <v>1036</v>
      </c>
      <c r="AC48">
        <v>1</v>
      </c>
      <c r="AD48">
        <v>1</v>
      </c>
      <c r="AE48" s="118">
        <v>4764589.3499999996</v>
      </c>
      <c r="AF48" s="118">
        <v>7556790</v>
      </c>
      <c r="AG48" t="s">
        <v>1037</v>
      </c>
      <c r="AH48">
        <v>1.04</v>
      </c>
      <c r="AI48" s="118">
        <v>7859061.5999999996</v>
      </c>
      <c r="AJ48" s="118">
        <v>0</v>
      </c>
      <c r="AK48" s="118">
        <v>7859061.5999999996</v>
      </c>
      <c r="AL48" s="118">
        <v>3094472.25</v>
      </c>
      <c r="AM48" s="118">
        <v>0</v>
      </c>
      <c r="AN48" s="118">
        <v>3094472.25</v>
      </c>
    </row>
    <row r="49" spans="1:40" x14ac:dyDescent="0.2">
      <c r="A49" s="117" t="s">
        <v>612</v>
      </c>
      <c r="B49" t="s">
        <v>1031</v>
      </c>
      <c r="C49" t="s">
        <v>944</v>
      </c>
      <c r="D49">
        <v>2024</v>
      </c>
      <c r="E49" t="s">
        <v>999</v>
      </c>
      <c r="F49" t="s">
        <v>1000</v>
      </c>
      <c r="G49" t="s">
        <v>946</v>
      </c>
      <c r="H49" s="101" t="s">
        <v>613</v>
      </c>
      <c r="I49" t="s">
        <v>1126</v>
      </c>
      <c r="J49" t="s">
        <v>612</v>
      </c>
      <c r="K49" t="s">
        <v>1127</v>
      </c>
      <c r="L49" t="s">
        <v>12</v>
      </c>
      <c r="M49" t="s">
        <v>1034</v>
      </c>
      <c r="N49" s="34">
        <v>44197</v>
      </c>
      <c r="O49" s="34">
        <v>44561</v>
      </c>
      <c r="P49" t="s">
        <v>1054</v>
      </c>
      <c r="Q49" s="118">
        <v>5720017</v>
      </c>
      <c r="R49" s="118">
        <v>10689979</v>
      </c>
      <c r="S49" s="43">
        <v>0.54</v>
      </c>
      <c r="T49" s="34">
        <v>44440</v>
      </c>
      <c r="U49" s="34">
        <v>44804</v>
      </c>
      <c r="V49" s="118">
        <v>201334479.84</v>
      </c>
      <c r="W49" s="118">
        <v>47946795.909999996</v>
      </c>
      <c r="X49" s="118">
        <v>0</v>
      </c>
      <c r="Y49" s="118">
        <v>19058808.390000001</v>
      </c>
      <c r="Z49" s="118">
        <v>0</v>
      </c>
      <c r="AA49" s="118">
        <v>19058808.390000001</v>
      </c>
      <c r="AB49" t="s">
        <v>1036</v>
      </c>
      <c r="AC49">
        <v>1</v>
      </c>
      <c r="AD49">
        <v>1</v>
      </c>
      <c r="AE49" s="118">
        <v>67005604.299999997</v>
      </c>
      <c r="AF49" s="118">
        <v>108720619.11</v>
      </c>
      <c r="AG49" t="s">
        <v>1037</v>
      </c>
      <c r="AH49">
        <v>1.04</v>
      </c>
      <c r="AI49" s="118">
        <v>113069443.87</v>
      </c>
      <c r="AJ49" s="118">
        <v>0</v>
      </c>
      <c r="AK49" s="118">
        <v>113069443.87</v>
      </c>
      <c r="AL49" s="118">
        <v>46063839.57</v>
      </c>
      <c r="AM49" s="118">
        <v>0</v>
      </c>
      <c r="AN49" s="118">
        <v>46063839.57</v>
      </c>
    </row>
    <row r="50" spans="1:40" x14ac:dyDescent="0.2">
      <c r="A50" s="117" t="s">
        <v>615</v>
      </c>
      <c r="B50" t="s">
        <v>1031</v>
      </c>
      <c r="C50" t="s">
        <v>944</v>
      </c>
      <c r="D50">
        <v>2024</v>
      </c>
      <c r="E50" t="s">
        <v>999</v>
      </c>
      <c r="F50" t="s">
        <v>1000</v>
      </c>
      <c r="G50" t="s">
        <v>946</v>
      </c>
      <c r="H50" s="101" t="s">
        <v>616</v>
      </c>
      <c r="I50" t="s">
        <v>1128</v>
      </c>
      <c r="J50" t="s">
        <v>615</v>
      </c>
      <c r="K50" t="s">
        <v>1129</v>
      </c>
      <c r="L50" t="s">
        <v>12</v>
      </c>
      <c r="M50" t="s">
        <v>1034</v>
      </c>
      <c r="N50" s="34">
        <v>44197</v>
      </c>
      <c r="O50" s="34">
        <v>44561</v>
      </c>
      <c r="P50" t="s">
        <v>1054</v>
      </c>
      <c r="Q50" s="118">
        <v>11213223.109999999</v>
      </c>
      <c r="R50" s="118">
        <v>473138962</v>
      </c>
      <c r="S50" s="43">
        <v>0.02</v>
      </c>
      <c r="T50" s="34">
        <v>44440</v>
      </c>
      <c r="U50" s="34">
        <v>44804</v>
      </c>
      <c r="V50" s="118">
        <v>11537084.6</v>
      </c>
      <c r="W50" s="118">
        <v>2914876.54</v>
      </c>
      <c r="X50" s="118">
        <v>0</v>
      </c>
      <c r="Y50" s="118">
        <v>0</v>
      </c>
      <c r="Z50" s="118">
        <v>0</v>
      </c>
      <c r="AA50" s="118">
        <v>0</v>
      </c>
      <c r="AB50" t="s">
        <v>1036</v>
      </c>
      <c r="AC50">
        <v>1</v>
      </c>
      <c r="AD50">
        <v>1</v>
      </c>
      <c r="AE50" s="118">
        <v>2914876.54</v>
      </c>
      <c r="AF50" s="118">
        <v>230741.69</v>
      </c>
      <c r="AG50" t="s">
        <v>1037</v>
      </c>
      <c r="AH50">
        <v>1.04</v>
      </c>
      <c r="AI50" s="118">
        <v>239971.36</v>
      </c>
      <c r="AJ50" s="118">
        <v>0</v>
      </c>
      <c r="AK50" s="118">
        <v>239971.36</v>
      </c>
      <c r="AL50" s="118">
        <v>-2674905.1800000002</v>
      </c>
      <c r="AM50" s="118">
        <v>0</v>
      </c>
      <c r="AN50" s="118">
        <v>-2674905.1800000002</v>
      </c>
    </row>
    <row r="51" spans="1:40" x14ac:dyDescent="0.2">
      <c r="A51" s="117" t="s">
        <v>162</v>
      </c>
      <c r="B51" t="s">
        <v>1031</v>
      </c>
      <c r="C51" t="s">
        <v>944</v>
      </c>
      <c r="D51">
        <v>2024</v>
      </c>
      <c r="E51" t="s">
        <v>999</v>
      </c>
      <c r="F51" t="s">
        <v>1000</v>
      </c>
      <c r="G51" t="s">
        <v>946</v>
      </c>
      <c r="H51" s="101" t="s">
        <v>163</v>
      </c>
      <c r="I51" t="s">
        <v>1130</v>
      </c>
      <c r="J51" t="s">
        <v>162</v>
      </c>
      <c r="K51" t="s">
        <v>1131</v>
      </c>
      <c r="L51" t="s">
        <v>11</v>
      </c>
      <c r="M51" t="s">
        <v>1034</v>
      </c>
      <c r="N51" s="34">
        <v>44470</v>
      </c>
      <c r="O51" s="34">
        <v>44834</v>
      </c>
      <c r="P51" t="s">
        <v>1035</v>
      </c>
      <c r="Q51" s="118">
        <v>2227217</v>
      </c>
      <c r="R51" s="118">
        <v>3781484</v>
      </c>
      <c r="S51" s="43">
        <v>0.59</v>
      </c>
      <c r="T51" s="34">
        <v>44440</v>
      </c>
      <c r="U51" s="34">
        <v>44804</v>
      </c>
      <c r="V51" s="118">
        <v>143740.22</v>
      </c>
      <c r="W51" s="118">
        <v>122380.64</v>
      </c>
      <c r="X51" s="118">
        <v>0</v>
      </c>
      <c r="Y51" s="118">
        <v>0</v>
      </c>
      <c r="Z51" s="118">
        <v>0</v>
      </c>
      <c r="AA51" s="118">
        <v>0</v>
      </c>
      <c r="AB51" t="s">
        <v>1036</v>
      </c>
      <c r="AC51">
        <v>1</v>
      </c>
      <c r="AD51">
        <v>1</v>
      </c>
      <c r="AE51" s="118">
        <v>122380.64</v>
      </c>
      <c r="AF51" s="118">
        <v>84806.73</v>
      </c>
      <c r="AG51" t="s">
        <v>1037</v>
      </c>
      <c r="AH51">
        <v>1.0130999999999999</v>
      </c>
      <c r="AI51" s="118">
        <v>85917.7</v>
      </c>
      <c r="AJ51" s="118">
        <v>0</v>
      </c>
      <c r="AK51" s="118">
        <v>85917.7</v>
      </c>
      <c r="AL51" s="118">
        <v>-36462.94</v>
      </c>
      <c r="AM51" s="118">
        <v>0</v>
      </c>
      <c r="AN51" s="118">
        <v>-36462.94</v>
      </c>
    </row>
    <row r="52" spans="1:40" x14ac:dyDescent="0.2">
      <c r="A52" s="117" t="s">
        <v>543</v>
      </c>
      <c r="B52" t="s">
        <v>1031</v>
      </c>
      <c r="C52" t="s">
        <v>944</v>
      </c>
      <c r="D52">
        <v>2024</v>
      </c>
      <c r="E52" t="s">
        <v>999</v>
      </c>
      <c r="F52" t="s">
        <v>1000</v>
      </c>
      <c r="G52" t="s">
        <v>946</v>
      </c>
      <c r="H52" s="101" t="s">
        <v>544</v>
      </c>
      <c r="I52" t="s">
        <v>1132</v>
      </c>
      <c r="J52" t="s">
        <v>543</v>
      </c>
      <c r="K52" t="s">
        <v>1133</v>
      </c>
      <c r="L52" t="s">
        <v>12</v>
      </c>
      <c r="M52" t="s">
        <v>1034</v>
      </c>
      <c r="N52" s="34">
        <v>44378</v>
      </c>
      <c r="O52" s="34">
        <v>44742</v>
      </c>
      <c r="P52" t="s">
        <v>1054</v>
      </c>
      <c r="Q52" s="118">
        <v>68942852</v>
      </c>
      <c r="R52" s="118">
        <v>291000916</v>
      </c>
      <c r="S52" s="43">
        <v>0.24</v>
      </c>
      <c r="T52" s="34">
        <v>44440</v>
      </c>
      <c r="U52" s="34">
        <v>44804</v>
      </c>
      <c r="V52" s="118">
        <v>28504701.66</v>
      </c>
      <c r="W52" s="118">
        <v>2575445.35</v>
      </c>
      <c r="X52" s="118">
        <v>0</v>
      </c>
      <c r="Y52" s="118">
        <v>743368.65</v>
      </c>
      <c r="Z52" s="118">
        <v>0</v>
      </c>
      <c r="AA52" s="118">
        <v>743368.65</v>
      </c>
      <c r="AB52" t="s">
        <v>1036</v>
      </c>
      <c r="AC52">
        <v>1</v>
      </c>
      <c r="AD52">
        <v>1</v>
      </c>
      <c r="AE52" s="118">
        <v>3318814</v>
      </c>
      <c r="AF52" s="118">
        <v>6841128.4000000004</v>
      </c>
      <c r="AG52" t="s">
        <v>1037</v>
      </c>
      <c r="AH52">
        <v>1.04</v>
      </c>
      <c r="AI52" s="118">
        <v>7114773.54</v>
      </c>
      <c r="AJ52" s="118">
        <v>0</v>
      </c>
      <c r="AK52" s="118">
        <v>7114773.54</v>
      </c>
      <c r="AL52" s="118">
        <v>3795959.54</v>
      </c>
      <c r="AM52" s="118">
        <v>0</v>
      </c>
      <c r="AN52" s="118">
        <v>3795959.54</v>
      </c>
    </row>
    <row r="53" spans="1:40" x14ac:dyDescent="0.2">
      <c r="A53" s="117" t="s">
        <v>540</v>
      </c>
      <c r="B53" t="s">
        <v>1031</v>
      </c>
      <c r="C53" t="s">
        <v>944</v>
      </c>
      <c r="D53">
        <v>2024</v>
      </c>
      <c r="E53" t="s">
        <v>999</v>
      </c>
      <c r="F53" t="s">
        <v>1000</v>
      </c>
      <c r="G53" t="s">
        <v>946</v>
      </c>
      <c r="H53" s="101" t="s">
        <v>541</v>
      </c>
      <c r="I53" t="s">
        <v>1134</v>
      </c>
      <c r="J53" t="s">
        <v>540</v>
      </c>
      <c r="K53" t="s">
        <v>1135</v>
      </c>
      <c r="L53" t="s">
        <v>12</v>
      </c>
      <c r="M53" t="s">
        <v>1034</v>
      </c>
      <c r="N53" s="34">
        <v>44378</v>
      </c>
      <c r="O53" s="34">
        <v>44742</v>
      </c>
      <c r="P53" t="s">
        <v>1054</v>
      </c>
      <c r="Q53" s="118">
        <v>60772233</v>
      </c>
      <c r="R53" s="118">
        <v>302557428</v>
      </c>
      <c r="S53" s="43">
        <v>0.2</v>
      </c>
      <c r="T53" s="34">
        <v>44440</v>
      </c>
      <c r="U53" s="34">
        <v>44804</v>
      </c>
      <c r="V53" s="118">
        <v>6672402.3099999996</v>
      </c>
      <c r="W53" s="118">
        <v>521273.58</v>
      </c>
      <c r="X53" s="118">
        <v>0</v>
      </c>
      <c r="Y53" s="118">
        <v>148976.48000000001</v>
      </c>
      <c r="Z53" s="118">
        <v>0</v>
      </c>
      <c r="AA53" s="118">
        <v>148976.48000000001</v>
      </c>
      <c r="AB53" t="s">
        <v>1036</v>
      </c>
      <c r="AC53">
        <v>1</v>
      </c>
      <c r="AD53">
        <v>1</v>
      </c>
      <c r="AE53" s="118">
        <v>670250.06000000006</v>
      </c>
      <c r="AF53" s="118">
        <v>1334480.46</v>
      </c>
      <c r="AG53" t="s">
        <v>1037</v>
      </c>
      <c r="AH53">
        <v>1.04</v>
      </c>
      <c r="AI53" s="118">
        <v>1387859.68</v>
      </c>
      <c r="AJ53" s="118">
        <v>0</v>
      </c>
      <c r="AK53" s="118">
        <v>1387859.68</v>
      </c>
      <c r="AL53" s="118">
        <v>717609.62</v>
      </c>
      <c r="AM53" s="118">
        <v>0</v>
      </c>
      <c r="AN53" s="118">
        <v>717609.62</v>
      </c>
    </row>
    <row r="54" spans="1:40" x14ac:dyDescent="0.2">
      <c r="A54" s="117" t="s">
        <v>546</v>
      </c>
      <c r="B54" t="s">
        <v>1031</v>
      </c>
      <c r="C54" t="s">
        <v>944</v>
      </c>
      <c r="D54">
        <v>2024</v>
      </c>
      <c r="E54" t="s">
        <v>999</v>
      </c>
      <c r="F54" t="s">
        <v>1000</v>
      </c>
      <c r="G54" t="s">
        <v>946</v>
      </c>
      <c r="H54" s="101" t="s">
        <v>547</v>
      </c>
      <c r="I54" t="s">
        <v>1136</v>
      </c>
      <c r="J54" t="s">
        <v>546</v>
      </c>
      <c r="K54" t="s">
        <v>1137</v>
      </c>
      <c r="L54" t="s">
        <v>12</v>
      </c>
      <c r="M54" t="s">
        <v>1034</v>
      </c>
      <c r="N54" s="34">
        <v>44378</v>
      </c>
      <c r="O54" s="34">
        <v>44742</v>
      </c>
      <c r="P54" t="s">
        <v>1054</v>
      </c>
      <c r="Q54" s="118">
        <v>50696113</v>
      </c>
      <c r="R54" s="118">
        <v>225011350</v>
      </c>
      <c r="S54" s="43">
        <v>0.23</v>
      </c>
      <c r="T54" s="34">
        <v>44440</v>
      </c>
      <c r="U54" s="34">
        <v>44804</v>
      </c>
      <c r="V54" s="118">
        <v>20108611.84</v>
      </c>
      <c r="W54" s="118">
        <v>1886328.17</v>
      </c>
      <c r="X54" s="118">
        <v>0</v>
      </c>
      <c r="Y54" s="118">
        <v>0</v>
      </c>
      <c r="Z54" s="118">
        <v>0</v>
      </c>
      <c r="AA54" s="118">
        <v>0</v>
      </c>
      <c r="AB54" t="s">
        <v>1036</v>
      </c>
      <c r="AC54">
        <v>1</v>
      </c>
      <c r="AD54">
        <v>1</v>
      </c>
      <c r="AE54" s="118">
        <v>1886328.17</v>
      </c>
      <c r="AF54" s="118">
        <v>4624980.72</v>
      </c>
      <c r="AG54" t="s">
        <v>1037</v>
      </c>
      <c r="AH54">
        <v>1.04</v>
      </c>
      <c r="AI54" s="118">
        <v>4809979.95</v>
      </c>
      <c r="AJ54" s="118">
        <v>0</v>
      </c>
      <c r="AK54" s="118">
        <v>4809979.95</v>
      </c>
      <c r="AL54" s="118">
        <v>2923651.78</v>
      </c>
      <c r="AM54" s="118">
        <v>0</v>
      </c>
      <c r="AN54" s="118">
        <v>2923651.78</v>
      </c>
    </row>
    <row r="55" spans="1:40" x14ac:dyDescent="0.2">
      <c r="A55" s="117" t="s">
        <v>537</v>
      </c>
      <c r="B55" t="s">
        <v>1031</v>
      </c>
      <c r="C55" t="s">
        <v>944</v>
      </c>
      <c r="D55">
        <v>2024</v>
      </c>
      <c r="E55" t="s">
        <v>999</v>
      </c>
      <c r="F55" t="s">
        <v>1000</v>
      </c>
      <c r="G55" t="s">
        <v>946</v>
      </c>
      <c r="H55" s="101" t="s">
        <v>538</v>
      </c>
      <c r="I55" t="s">
        <v>1138</v>
      </c>
      <c r="J55" t="s">
        <v>537</v>
      </c>
      <c r="K55" t="s">
        <v>1139</v>
      </c>
      <c r="L55" t="s">
        <v>12</v>
      </c>
      <c r="M55" t="s">
        <v>1034</v>
      </c>
      <c r="N55" s="34">
        <v>44378</v>
      </c>
      <c r="O55" s="34">
        <v>44742</v>
      </c>
      <c r="P55" t="s">
        <v>1035</v>
      </c>
      <c r="Q55" s="118">
        <v>2943591</v>
      </c>
      <c r="R55" s="118">
        <v>5978420</v>
      </c>
      <c r="S55" s="43">
        <v>0.49</v>
      </c>
      <c r="T55" s="34">
        <v>44440</v>
      </c>
      <c r="U55" s="34">
        <v>44804</v>
      </c>
      <c r="V55" s="118">
        <v>236400.7</v>
      </c>
      <c r="W55" s="118">
        <v>109809.25</v>
      </c>
      <c r="X55" s="118">
        <v>0</v>
      </c>
      <c r="Y55" s="118">
        <v>0</v>
      </c>
      <c r="Z55" s="118">
        <v>0</v>
      </c>
      <c r="AA55" s="118">
        <v>0</v>
      </c>
      <c r="AB55" t="s">
        <v>1036</v>
      </c>
      <c r="AC55">
        <v>1</v>
      </c>
      <c r="AD55">
        <v>1</v>
      </c>
      <c r="AE55" s="118">
        <v>109809.25</v>
      </c>
      <c r="AF55" s="118">
        <v>115836.34</v>
      </c>
      <c r="AG55" t="s">
        <v>1037</v>
      </c>
      <c r="AH55">
        <v>1.04</v>
      </c>
      <c r="AI55" s="118">
        <v>120469.79</v>
      </c>
      <c r="AJ55" s="118">
        <v>0</v>
      </c>
      <c r="AK55" s="118">
        <v>120469.79</v>
      </c>
      <c r="AL55" s="118">
        <v>10660.54</v>
      </c>
      <c r="AM55" s="118">
        <v>0</v>
      </c>
      <c r="AN55" s="118">
        <v>10660.54</v>
      </c>
    </row>
    <row r="56" spans="1:40" x14ac:dyDescent="0.2">
      <c r="A56" s="117" t="s">
        <v>525</v>
      </c>
      <c r="B56" t="s">
        <v>1031</v>
      </c>
      <c r="C56" t="s">
        <v>944</v>
      </c>
      <c r="D56">
        <v>2024</v>
      </c>
      <c r="E56" t="s">
        <v>999</v>
      </c>
      <c r="F56" t="s">
        <v>1000</v>
      </c>
      <c r="G56" t="s">
        <v>946</v>
      </c>
      <c r="H56" s="101" t="s">
        <v>526</v>
      </c>
      <c r="I56" t="s">
        <v>1140</v>
      </c>
      <c r="J56" t="s">
        <v>525</v>
      </c>
      <c r="K56" t="s">
        <v>527</v>
      </c>
      <c r="L56" t="s">
        <v>12</v>
      </c>
      <c r="M56" t="s">
        <v>1034</v>
      </c>
      <c r="N56" s="34">
        <v>44378</v>
      </c>
      <c r="O56" s="34">
        <v>44742</v>
      </c>
      <c r="P56" t="s">
        <v>1035</v>
      </c>
      <c r="Q56" s="118">
        <v>15184454</v>
      </c>
      <c r="R56" s="118">
        <v>81581166</v>
      </c>
      <c r="S56" s="43">
        <v>0.19</v>
      </c>
      <c r="T56" s="34">
        <v>44440</v>
      </c>
      <c r="U56" s="34">
        <v>44804</v>
      </c>
      <c r="V56" s="118">
        <v>4423817.6500000004</v>
      </c>
      <c r="W56" s="118">
        <v>1083532.19</v>
      </c>
      <c r="X56" s="118">
        <v>0</v>
      </c>
      <c r="Y56" s="118">
        <v>0</v>
      </c>
      <c r="Z56" s="118">
        <v>0</v>
      </c>
      <c r="AA56" s="118">
        <v>0</v>
      </c>
      <c r="AB56" t="s">
        <v>1036</v>
      </c>
      <c r="AC56">
        <v>1</v>
      </c>
      <c r="AD56">
        <v>1</v>
      </c>
      <c r="AE56" s="118">
        <v>1083532.19</v>
      </c>
      <c r="AF56" s="118">
        <v>840525.35</v>
      </c>
      <c r="AG56" t="s">
        <v>1037</v>
      </c>
      <c r="AH56">
        <v>1.04</v>
      </c>
      <c r="AI56" s="118">
        <v>874146.36</v>
      </c>
      <c r="AJ56" s="118">
        <v>0</v>
      </c>
      <c r="AK56" s="118">
        <v>874146.36</v>
      </c>
      <c r="AL56" s="118">
        <v>-209385.83</v>
      </c>
      <c r="AM56" s="118">
        <v>0</v>
      </c>
      <c r="AN56" s="118">
        <v>-209385.83</v>
      </c>
    </row>
    <row r="57" spans="1:40" x14ac:dyDescent="0.2">
      <c r="A57" s="117" t="s">
        <v>552</v>
      </c>
      <c r="B57" t="s">
        <v>1031</v>
      </c>
      <c r="C57" t="s">
        <v>944</v>
      </c>
      <c r="D57">
        <v>2024</v>
      </c>
      <c r="E57" t="s">
        <v>999</v>
      </c>
      <c r="F57" t="s">
        <v>1000</v>
      </c>
      <c r="G57" t="s">
        <v>946</v>
      </c>
      <c r="H57" s="101" t="s">
        <v>553</v>
      </c>
      <c r="I57" t="s">
        <v>1141</v>
      </c>
      <c r="J57" t="s">
        <v>552</v>
      </c>
      <c r="K57" t="s">
        <v>1142</v>
      </c>
      <c r="L57" t="s">
        <v>12</v>
      </c>
      <c r="M57" t="s">
        <v>1034</v>
      </c>
      <c r="N57" s="34">
        <v>44378</v>
      </c>
      <c r="O57" s="34">
        <v>44742</v>
      </c>
      <c r="P57" t="s">
        <v>1054</v>
      </c>
      <c r="Q57" s="118">
        <v>240140</v>
      </c>
      <c r="R57" s="118">
        <v>801646</v>
      </c>
      <c r="S57" s="43">
        <v>0.3</v>
      </c>
      <c r="T57" s="34">
        <v>44440</v>
      </c>
      <c r="U57" s="34">
        <v>44804</v>
      </c>
      <c r="V57" s="118">
        <v>39612344.039999999</v>
      </c>
      <c r="W57" s="118">
        <v>9423794.5999999996</v>
      </c>
      <c r="X57" s="118">
        <v>0</v>
      </c>
      <c r="Y57" s="118">
        <v>3890477.69</v>
      </c>
      <c r="Z57" s="118">
        <v>0</v>
      </c>
      <c r="AA57" s="118">
        <v>3890477.69</v>
      </c>
      <c r="AB57" t="s">
        <v>1036</v>
      </c>
      <c r="AC57">
        <v>1</v>
      </c>
      <c r="AD57">
        <v>1</v>
      </c>
      <c r="AE57" s="118">
        <v>13314272.289999999</v>
      </c>
      <c r="AF57" s="118">
        <v>11883703.210000001</v>
      </c>
      <c r="AG57" t="s">
        <v>1037</v>
      </c>
      <c r="AH57">
        <v>1.04</v>
      </c>
      <c r="AI57" s="118">
        <v>12359051.34</v>
      </c>
      <c r="AJ57" s="118">
        <v>0</v>
      </c>
      <c r="AK57" s="118">
        <v>12359051.34</v>
      </c>
      <c r="AL57" s="118">
        <v>-955220.95</v>
      </c>
      <c r="AM57" s="118">
        <v>0</v>
      </c>
      <c r="AN57" s="118">
        <v>-955220.95</v>
      </c>
    </row>
    <row r="58" spans="1:40" x14ac:dyDescent="0.2">
      <c r="A58" s="117" t="s">
        <v>555</v>
      </c>
      <c r="B58" t="s">
        <v>1031</v>
      </c>
      <c r="C58" t="s">
        <v>944</v>
      </c>
      <c r="D58">
        <v>2024</v>
      </c>
      <c r="E58" t="s">
        <v>999</v>
      </c>
      <c r="F58" t="s">
        <v>1000</v>
      </c>
      <c r="G58" t="s">
        <v>946</v>
      </c>
      <c r="H58" s="101" t="s">
        <v>556</v>
      </c>
      <c r="I58" t="s">
        <v>1143</v>
      </c>
      <c r="J58" t="s">
        <v>555</v>
      </c>
      <c r="K58" t="s">
        <v>1144</v>
      </c>
      <c r="L58" t="s">
        <v>12</v>
      </c>
      <c r="M58" t="s">
        <v>1034</v>
      </c>
      <c r="N58" s="34">
        <v>44378</v>
      </c>
      <c r="O58" s="34">
        <v>44742</v>
      </c>
      <c r="P58" t="s">
        <v>1054</v>
      </c>
      <c r="Q58" s="118">
        <v>80935734</v>
      </c>
      <c r="R58" s="118">
        <v>351394650</v>
      </c>
      <c r="S58" s="43">
        <v>0.23</v>
      </c>
      <c r="T58" s="34">
        <v>44440</v>
      </c>
      <c r="U58" s="34">
        <v>44804</v>
      </c>
      <c r="V58" s="118">
        <v>20447994.48</v>
      </c>
      <c r="W58" s="118">
        <v>1746372.81</v>
      </c>
      <c r="X58" s="118">
        <v>0</v>
      </c>
      <c r="Y58" s="118">
        <v>580671.06999999995</v>
      </c>
      <c r="Z58" s="118">
        <v>0</v>
      </c>
      <c r="AA58" s="118">
        <v>580671.06999999995</v>
      </c>
      <c r="AB58" t="s">
        <v>1036</v>
      </c>
      <c r="AC58">
        <v>1</v>
      </c>
      <c r="AD58">
        <v>1</v>
      </c>
      <c r="AE58" s="118">
        <v>2327043.88</v>
      </c>
      <c r="AF58" s="118">
        <v>4703038.7300000004</v>
      </c>
      <c r="AG58" t="s">
        <v>1037</v>
      </c>
      <c r="AH58">
        <v>1.04</v>
      </c>
      <c r="AI58" s="118">
        <v>4891160.28</v>
      </c>
      <c r="AJ58" s="118">
        <v>0</v>
      </c>
      <c r="AK58" s="118">
        <v>4891160.28</v>
      </c>
      <c r="AL58" s="118">
        <v>2564116.4</v>
      </c>
      <c r="AM58" s="118">
        <v>0</v>
      </c>
      <c r="AN58" s="118">
        <v>2564116.4</v>
      </c>
    </row>
    <row r="59" spans="1:40" x14ac:dyDescent="0.2">
      <c r="A59" s="117" t="s">
        <v>549</v>
      </c>
      <c r="B59" t="s">
        <v>1031</v>
      </c>
      <c r="C59" t="s">
        <v>944</v>
      </c>
      <c r="D59">
        <v>2024</v>
      </c>
      <c r="E59" t="s">
        <v>999</v>
      </c>
      <c r="F59" t="s">
        <v>1000</v>
      </c>
      <c r="G59" t="s">
        <v>946</v>
      </c>
      <c r="H59" s="101" t="s">
        <v>550</v>
      </c>
      <c r="I59" t="s">
        <v>1145</v>
      </c>
      <c r="J59" t="s">
        <v>549</v>
      </c>
      <c r="K59" t="s">
        <v>1146</v>
      </c>
      <c r="L59" t="s">
        <v>12</v>
      </c>
      <c r="M59" t="s">
        <v>1034</v>
      </c>
      <c r="N59" s="34">
        <v>44378</v>
      </c>
      <c r="O59" s="34">
        <v>44742</v>
      </c>
      <c r="P59" t="s">
        <v>1035</v>
      </c>
      <c r="Q59" s="118">
        <v>10533027</v>
      </c>
      <c r="R59" s="118">
        <v>52634996</v>
      </c>
      <c r="S59" s="43">
        <v>0.2</v>
      </c>
      <c r="T59" s="34">
        <v>44440</v>
      </c>
      <c r="U59" s="34">
        <v>44804</v>
      </c>
      <c r="V59" s="118">
        <v>6274385.0999999996</v>
      </c>
      <c r="W59" s="118">
        <v>435325.74</v>
      </c>
      <c r="X59" s="118">
        <v>0</v>
      </c>
      <c r="Y59" s="118">
        <v>0</v>
      </c>
      <c r="Z59" s="118">
        <v>0</v>
      </c>
      <c r="AA59" s="118">
        <v>0</v>
      </c>
      <c r="AB59" t="s">
        <v>1036</v>
      </c>
      <c r="AC59">
        <v>1</v>
      </c>
      <c r="AD59">
        <v>1</v>
      </c>
      <c r="AE59" s="118">
        <v>435325.74</v>
      </c>
      <c r="AF59" s="118">
        <v>1254877.02</v>
      </c>
      <c r="AG59" t="s">
        <v>1037</v>
      </c>
      <c r="AH59">
        <v>1.04</v>
      </c>
      <c r="AI59" s="118">
        <v>1305072.1000000001</v>
      </c>
      <c r="AJ59" s="118">
        <v>0</v>
      </c>
      <c r="AK59" s="118">
        <v>1305072.1000000001</v>
      </c>
      <c r="AL59" s="118">
        <v>869746.36</v>
      </c>
      <c r="AM59" s="118">
        <v>0</v>
      </c>
      <c r="AN59" s="118">
        <v>869746.36</v>
      </c>
    </row>
    <row r="60" spans="1:40" x14ac:dyDescent="0.2">
      <c r="A60" s="117" t="s">
        <v>513</v>
      </c>
      <c r="B60" t="s">
        <v>1031</v>
      </c>
      <c r="C60" t="s">
        <v>944</v>
      </c>
      <c r="D60">
        <v>2024</v>
      </c>
      <c r="E60" t="s">
        <v>999</v>
      </c>
      <c r="F60" t="s">
        <v>1000</v>
      </c>
      <c r="G60" t="s">
        <v>946</v>
      </c>
      <c r="H60" s="101" t="s">
        <v>514</v>
      </c>
      <c r="I60" t="s">
        <v>1147</v>
      </c>
      <c r="J60" t="s">
        <v>513</v>
      </c>
      <c r="K60" t="s">
        <v>1148</v>
      </c>
      <c r="L60" t="s">
        <v>12</v>
      </c>
      <c r="M60" t="s">
        <v>1034</v>
      </c>
      <c r="N60" s="34">
        <v>44378</v>
      </c>
      <c r="O60" s="34">
        <v>44742</v>
      </c>
      <c r="P60" t="s">
        <v>1035</v>
      </c>
      <c r="Q60" s="118">
        <v>7280900</v>
      </c>
      <c r="R60" s="118">
        <v>30352988</v>
      </c>
      <c r="S60" s="43">
        <v>0.24</v>
      </c>
      <c r="T60" s="34">
        <v>44440</v>
      </c>
      <c r="U60" s="34">
        <v>44804</v>
      </c>
      <c r="V60" s="118">
        <v>2333604.14</v>
      </c>
      <c r="W60" s="118">
        <v>564701.02</v>
      </c>
      <c r="X60" s="118">
        <v>0</v>
      </c>
      <c r="Y60" s="118">
        <v>0</v>
      </c>
      <c r="Z60" s="118">
        <v>0</v>
      </c>
      <c r="AA60" s="118">
        <v>0</v>
      </c>
      <c r="AB60" t="s">
        <v>1036</v>
      </c>
      <c r="AC60">
        <v>1</v>
      </c>
      <c r="AD60">
        <v>1</v>
      </c>
      <c r="AE60" s="118">
        <v>564701.02</v>
      </c>
      <c r="AF60" s="118">
        <v>560064.99</v>
      </c>
      <c r="AG60" t="s">
        <v>1037</v>
      </c>
      <c r="AH60">
        <v>1.04</v>
      </c>
      <c r="AI60" s="118">
        <v>582467.59</v>
      </c>
      <c r="AJ60" s="118">
        <v>0</v>
      </c>
      <c r="AK60" s="118">
        <v>582467.59</v>
      </c>
      <c r="AL60" s="118">
        <v>17766.57</v>
      </c>
      <c r="AM60" s="118">
        <v>0</v>
      </c>
      <c r="AN60" s="118">
        <v>17766.57</v>
      </c>
    </row>
    <row r="61" spans="1:40" x14ac:dyDescent="0.2">
      <c r="A61" s="117" t="s">
        <v>516</v>
      </c>
      <c r="B61" t="s">
        <v>1031</v>
      </c>
      <c r="C61" t="s">
        <v>944</v>
      </c>
      <c r="D61">
        <v>2024</v>
      </c>
      <c r="E61" t="s">
        <v>999</v>
      </c>
      <c r="F61" t="s">
        <v>1000</v>
      </c>
      <c r="G61" t="s">
        <v>946</v>
      </c>
      <c r="H61" s="101" t="s">
        <v>517</v>
      </c>
      <c r="I61" t="s">
        <v>1149</v>
      </c>
      <c r="J61" t="s">
        <v>516</v>
      </c>
      <c r="K61" t="s">
        <v>1150</v>
      </c>
      <c r="L61" t="s">
        <v>12</v>
      </c>
      <c r="M61" t="s">
        <v>1034</v>
      </c>
      <c r="N61" s="34">
        <v>44378</v>
      </c>
      <c r="O61" s="34">
        <v>44742</v>
      </c>
      <c r="P61" t="s">
        <v>1035</v>
      </c>
      <c r="Q61" s="118">
        <v>4636980</v>
      </c>
      <c r="R61" s="118">
        <v>15857023</v>
      </c>
      <c r="S61" s="43">
        <v>0.28999999999999998</v>
      </c>
      <c r="T61" s="34">
        <v>44440</v>
      </c>
      <c r="U61" s="34">
        <v>44804</v>
      </c>
      <c r="V61" s="118">
        <v>633122.54</v>
      </c>
      <c r="W61" s="118">
        <v>135592.72</v>
      </c>
      <c r="X61" s="118">
        <v>0</v>
      </c>
      <c r="Y61" s="118">
        <v>0</v>
      </c>
      <c r="Z61" s="118">
        <v>0</v>
      </c>
      <c r="AA61" s="118">
        <v>0</v>
      </c>
      <c r="AB61" t="s">
        <v>1036</v>
      </c>
      <c r="AC61">
        <v>1</v>
      </c>
      <c r="AD61">
        <v>1</v>
      </c>
      <c r="AE61" s="118">
        <v>135592.72</v>
      </c>
      <c r="AF61" s="118">
        <v>183605.54</v>
      </c>
      <c r="AG61" t="s">
        <v>1037</v>
      </c>
      <c r="AH61">
        <v>1.04</v>
      </c>
      <c r="AI61" s="118">
        <v>190949.76000000001</v>
      </c>
      <c r="AJ61" s="118">
        <v>0</v>
      </c>
      <c r="AK61" s="118">
        <v>190949.76000000001</v>
      </c>
      <c r="AL61" s="118">
        <v>55357.04</v>
      </c>
      <c r="AM61" s="118">
        <v>0</v>
      </c>
      <c r="AN61" s="118">
        <v>55357.04</v>
      </c>
    </row>
    <row r="62" spans="1:40" x14ac:dyDescent="0.2">
      <c r="A62" s="117" t="s">
        <v>519</v>
      </c>
      <c r="B62" t="s">
        <v>1031</v>
      </c>
      <c r="C62" t="s">
        <v>944</v>
      </c>
      <c r="D62">
        <v>2024</v>
      </c>
      <c r="E62" t="s">
        <v>999</v>
      </c>
      <c r="F62" t="s">
        <v>1000</v>
      </c>
      <c r="G62" t="s">
        <v>946</v>
      </c>
      <c r="H62" s="101" t="s">
        <v>520</v>
      </c>
      <c r="I62" t="s">
        <v>1151</v>
      </c>
      <c r="J62" t="s">
        <v>519</v>
      </c>
      <c r="K62" t="s">
        <v>1152</v>
      </c>
      <c r="L62" t="s">
        <v>12</v>
      </c>
      <c r="M62" t="s">
        <v>1034</v>
      </c>
      <c r="N62" s="34">
        <v>44378</v>
      </c>
      <c r="O62" s="34">
        <v>44742</v>
      </c>
      <c r="P62" t="s">
        <v>1054</v>
      </c>
      <c r="Q62" s="118">
        <v>87118046</v>
      </c>
      <c r="R62" s="118">
        <v>380242026</v>
      </c>
      <c r="S62" s="43">
        <v>0.23</v>
      </c>
      <c r="T62" s="34">
        <v>44440</v>
      </c>
      <c r="U62" s="34">
        <v>44804</v>
      </c>
      <c r="V62" s="118">
        <v>53472364.009999998</v>
      </c>
      <c r="W62" s="118">
        <v>4613377.6900000004</v>
      </c>
      <c r="X62" s="118">
        <v>0</v>
      </c>
      <c r="Y62" s="118">
        <v>1560496.95</v>
      </c>
      <c r="Z62" s="118">
        <v>0</v>
      </c>
      <c r="AA62" s="118">
        <v>1560496.95</v>
      </c>
      <c r="AB62" t="s">
        <v>1036</v>
      </c>
      <c r="AC62">
        <v>1</v>
      </c>
      <c r="AD62">
        <v>1</v>
      </c>
      <c r="AE62" s="118">
        <v>6173874.6399999997</v>
      </c>
      <c r="AF62" s="118">
        <v>12298643.720000001</v>
      </c>
      <c r="AG62" t="s">
        <v>1037</v>
      </c>
      <c r="AH62">
        <v>1.04</v>
      </c>
      <c r="AI62" s="118">
        <v>12790589.470000001</v>
      </c>
      <c r="AJ62" s="118">
        <v>0</v>
      </c>
      <c r="AK62" s="118">
        <v>12790589.470000001</v>
      </c>
      <c r="AL62" s="118">
        <v>6616714.8300000001</v>
      </c>
      <c r="AM62" s="118">
        <v>0</v>
      </c>
      <c r="AN62" s="118">
        <v>6616714.8300000001</v>
      </c>
    </row>
    <row r="63" spans="1:40" x14ac:dyDescent="0.2">
      <c r="A63" s="117" t="s">
        <v>522</v>
      </c>
      <c r="B63" t="s">
        <v>1031</v>
      </c>
      <c r="C63" t="s">
        <v>944</v>
      </c>
      <c r="D63">
        <v>2024</v>
      </c>
      <c r="E63" t="s">
        <v>999</v>
      </c>
      <c r="F63" t="s">
        <v>1000</v>
      </c>
      <c r="G63" t="s">
        <v>946</v>
      </c>
      <c r="H63" s="101" t="s">
        <v>523</v>
      </c>
      <c r="I63" t="s">
        <v>1153</v>
      </c>
      <c r="J63" t="s">
        <v>522</v>
      </c>
      <c r="K63" t="s">
        <v>1154</v>
      </c>
      <c r="L63" t="s">
        <v>12</v>
      </c>
      <c r="M63" t="s">
        <v>1034</v>
      </c>
      <c r="N63" s="34">
        <v>44378</v>
      </c>
      <c r="O63" s="34">
        <v>44742</v>
      </c>
      <c r="P63" t="s">
        <v>1035</v>
      </c>
      <c r="Q63" s="118">
        <v>4841438</v>
      </c>
      <c r="R63" s="118">
        <v>19015703</v>
      </c>
      <c r="S63" s="43">
        <v>0.25</v>
      </c>
      <c r="T63" s="34">
        <v>44440</v>
      </c>
      <c r="U63" s="34">
        <v>44804</v>
      </c>
      <c r="V63" s="118">
        <v>906914.19</v>
      </c>
      <c r="W63" s="118">
        <v>186669.13</v>
      </c>
      <c r="X63" s="118">
        <v>0</v>
      </c>
      <c r="Y63" s="118">
        <v>0</v>
      </c>
      <c r="Z63" s="118">
        <v>0</v>
      </c>
      <c r="AA63" s="118">
        <v>0</v>
      </c>
      <c r="AB63" t="s">
        <v>1036</v>
      </c>
      <c r="AC63">
        <v>1</v>
      </c>
      <c r="AD63">
        <v>1</v>
      </c>
      <c r="AE63" s="118">
        <v>186669.13</v>
      </c>
      <c r="AF63" s="118">
        <v>226728.55</v>
      </c>
      <c r="AG63" t="s">
        <v>1037</v>
      </c>
      <c r="AH63">
        <v>1.04</v>
      </c>
      <c r="AI63" s="118">
        <v>235797.69</v>
      </c>
      <c r="AJ63" s="118">
        <v>0</v>
      </c>
      <c r="AK63" s="118">
        <v>235797.69</v>
      </c>
      <c r="AL63" s="118">
        <v>49128.56</v>
      </c>
      <c r="AM63" s="118">
        <v>0</v>
      </c>
      <c r="AN63" s="118">
        <v>49128.56</v>
      </c>
    </row>
    <row r="64" spans="1:40" x14ac:dyDescent="0.2">
      <c r="A64" s="117" t="s">
        <v>267</v>
      </c>
      <c r="B64" t="s">
        <v>1031</v>
      </c>
      <c r="C64" t="s">
        <v>944</v>
      </c>
      <c r="D64">
        <v>2024</v>
      </c>
      <c r="E64" t="s">
        <v>999</v>
      </c>
      <c r="F64" t="s">
        <v>1000</v>
      </c>
      <c r="G64" t="s">
        <v>946</v>
      </c>
      <c r="H64" s="101" t="s">
        <v>268</v>
      </c>
      <c r="I64" t="s">
        <v>1155</v>
      </c>
      <c r="J64" t="s">
        <v>267</v>
      </c>
      <c r="K64" t="s">
        <v>1156</v>
      </c>
      <c r="L64" t="s">
        <v>11</v>
      </c>
      <c r="M64" t="s">
        <v>1034</v>
      </c>
      <c r="N64" s="34">
        <v>44378</v>
      </c>
      <c r="O64" s="34">
        <v>44742</v>
      </c>
      <c r="P64" t="s">
        <v>1035</v>
      </c>
      <c r="Q64" s="118">
        <v>19580663</v>
      </c>
      <c r="R64" s="118">
        <v>56525068</v>
      </c>
      <c r="S64" s="43">
        <v>0.35</v>
      </c>
      <c r="T64" s="34">
        <v>44440</v>
      </c>
      <c r="U64" s="34">
        <v>44804</v>
      </c>
      <c r="V64" s="118">
        <v>3067211.94</v>
      </c>
      <c r="W64" s="118">
        <v>355054.73</v>
      </c>
      <c r="X64" s="118">
        <v>0</v>
      </c>
      <c r="Y64" s="118">
        <v>0</v>
      </c>
      <c r="Z64" s="118">
        <v>0</v>
      </c>
      <c r="AA64" s="118">
        <v>0</v>
      </c>
      <c r="AB64" t="s">
        <v>1036</v>
      </c>
      <c r="AC64">
        <v>1</v>
      </c>
      <c r="AD64">
        <v>1</v>
      </c>
      <c r="AE64" s="118">
        <v>355054.73</v>
      </c>
      <c r="AF64" s="118">
        <v>1073524.18</v>
      </c>
      <c r="AG64" t="s">
        <v>1037</v>
      </c>
      <c r="AH64">
        <v>1.04</v>
      </c>
      <c r="AI64" s="118">
        <v>1116465.1499999999</v>
      </c>
      <c r="AJ64" s="118">
        <v>0</v>
      </c>
      <c r="AK64" s="118">
        <v>1116465.1499999999</v>
      </c>
      <c r="AL64" s="118">
        <v>761410.42</v>
      </c>
      <c r="AM64" s="118">
        <v>0</v>
      </c>
      <c r="AN64" s="118">
        <v>761410.42</v>
      </c>
    </row>
    <row r="65" spans="1:40" x14ac:dyDescent="0.2">
      <c r="A65" s="117" t="s">
        <v>174</v>
      </c>
      <c r="B65" t="s">
        <v>1031</v>
      </c>
      <c r="C65" t="s">
        <v>944</v>
      </c>
      <c r="D65">
        <v>2024</v>
      </c>
      <c r="E65" t="s">
        <v>999</v>
      </c>
      <c r="F65" t="s">
        <v>1000</v>
      </c>
      <c r="G65" t="s">
        <v>946</v>
      </c>
      <c r="H65" s="101" t="s">
        <v>175</v>
      </c>
      <c r="I65" t="s">
        <v>1157</v>
      </c>
      <c r="J65" t="s">
        <v>174</v>
      </c>
      <c r="K65" t="s">
        <v>1158</v>
      </c>
      <c r="L65" t="s">
        <v>12</v>
      </c>
      <c r="M65" t="s">
        <v>1034</v>
      </c>
      <c r="N65" s="34">
        <v>44348</v>
      </c>
      <c r="O65" s="34">
        <v>44712</v>
      </c>
      <c r="P65" t="s">
        <v>1035</v>
      </c>
      <c r="Q65" s="118">
        <v>111594732</v>
      </c>
      <c r="R65" s="118">
        <v>1162995732</v>
      </c>
      <c r="S65" s="43">
        <v>0.1</v>
      </c>
      <c r="T65" s="34">
        <v>44440</v>
      </c>
      <c r="U65" s="34">
        <v>44804</v>
      </c>
      <c r="V65" s="118">
        <v>198232146.66</v>
      </c>
      <c r="W65" s="118">
        <v>8723823.9299999997</v>
      </c>
      <c r="X65" s="118">
        <v>0</v>
      </c>
      <c r="Y65" s="118">
        <v>69730.64</v>
      </c>
      <c r="Z65" s="118">
        <v>0</v>
      </c>
      <c r="AA65" s="118">
        <v>69730.64</v>
      </c>
      <c r="AB65" t="s">
        <v>1036</v>
      </c>
      <c r="AC65">
        <v>1</v>
      </c>
      <c r="AD65">
        <v>1</v>
      </c>
      <c r="AE65" s="118">
        <v>8793554.5700000003</v>
      </c>
      <c r="AF65" s="118">
        <v>19823214.670000002</v>
      </c>
      <c r="AG65" t="s">
        <v>1037</v>
      </c>
      <c r="AH65">
        <v>1.04</v>
      </c>
      <c r="AI65" s="118">
        <v>20616143.260000002</v>
      </c>
      <c r="AJ65" s="118">
        <v>0</v>
      </c>
      <c r="AK65" s="118">
        <v>20616143.260000002</v>
      </c>
      <c r="AL65" s="118">
        <v>11822588.689999999</v>
      </c>
      <c r="AM65" s="118">
        <v>0</v>
      </c>
      <c r="AN65" s="118">
        <v>11822588.689999999</v>
      </c>
    </row>
    <row r="66" spans="1:40" x14ac:dyDescent="0.2">
      <c r="A66" s="117" t="s">
        <v>171</v>
      </c>
      <c r="B66" t="s">
        <v>1031</v>
      </c>
      <c r="C66" t="s">
        <v>944</v>
      </c>
      <c r="D66">
        <v>2024</v>
      </c>
      <c r="E66" t="s">
        <v>999</v>
      </c>
      <c r="F66" t="s">
        <v>1000</v>
      </c>
      <c r="G66" t="s">
        <v>946</v>
      </c>
      <c r="H66" s="101" t="s">
        <v>172</v>
      </c>
      <c r="I66" t="s">
        <v>1159</v>
      </c>
      <c r="J66" t="s">
        <v>171</v>
      </c>
      <c r="K66" t="s">
        <v>1160</v>
      </c>
      <c r="L66" t="s">
        <v>12</v>
      </c>
      <c r="M66" t="s">
        <v>1034</v>
      </c>
      <c r="N66" s="34">
        <v>44348</v>
      </c>
      <c r="O66" s="34">
        <v>44712</v>
      </c>
      <c r="P66" t="s">
        <v>1054</v>
      </c>
      <c r="Q66" s="118">
        <v>56374490</v>
      </c>
      <c r="R66" s="118">
        <v>492812580</v>
      </c>
      <c r="S66" s="43">
        <v>0.11</v>
      </c>
      <c r="T66" s="34">
        <v>44440</v>
      </c>
      <c r="U66" s="34">
        <v>44804</v>
      </c>
      <c r="V66" s="118">
        <v>87233423.170000002</v>
      </c>
      <c r="W66" s="118">
        <v>3397661.6</v>
      </c>
      <c r="X66" s="118">
        <v>0</v>
      </c>
      <c r="Y66" s="118">
        <v>1694946.59</v>
      </c>
      <c r="Z66" s="118">
        <v>0</v>
      </c>
      <c r="AA66" s="118">
        <v>1694946.59</v>
      </c>
      <c r="AB66" t="s">
        <v>1036</v>
      </c>
      <c r="AC66">
        <v>1</v>
      </c>
      <c r="AD66">
        <v>1</v>
      </c>
      <c r="AE66" s="118">
        <v>5092608.1900000004</v>
      </c>
      <c r="AF66" s="118">
        <v>9595676.5500000007</v>
      </c>
      <c r="AG66" t="s">
        <v>1037</v>
      </c>
      <c r="AH66">
        <v>1.04</v>
      </c>
      <c r="AI66" s="118">
        <v>9979503.6099999994</v>
      </c>
      <c r="AJ66" s="118">
        <v>0</v>
      </c>
      <c r="AK66" s="118">
        <v>9979503.6099999994</v>
      </c>
      <c r="AL66" s="118">
        <v>4886895.42</v>
      </c>
      <c r="AM66" s="118">
        <v>0</v>
      </c>
      <c r="AN66" s="118">
        <v>4886895.42</v>
      </c>
    </row>
    <row r="67" spans="1:40" x14ac:dyDescent="0.2">
      <c r="A67" s="117" t="s">
        <v>177</v>
      </c>
      <c r="B67" t="s">
        <v>1031</v>
      </c>
      <c r="C67" t="s">
        <v>944</v>
      </c>
      <c r="D67">
        <v>2024</v>
      </c>
      <c r="E67" t="s">
        <v>999</v>
      </c>
      <c r="F67" t="s">
        <v>1000</v>
      </c>
      <c r="G67" t="s">
        <v>946</v>
      </c>
      <c r="H67" s="101" t="s">
        <v>178</v>
      </c>
      <c r="I67" t="s">
        <v>1161</v>
      </c>
      <c r="J67" t="s">
        <v>177</v>
      </c>
      <c r="K67" t="s">
        <v>1162</v>
      </c>
      <c r="L67" t="s">
        <v>12</v>
      </c>
      <c r="M67" t="s">
        <v>1034</v>
      </c>
      <c r="N67" s="34">
        <v>44197</v>
      </c>
      <c r="O67" s="34">
        <v>44561</v>
      </c>
      <c r="P67" t="s">
        <v>1035</v>
      </c>
      <c r="Q67" s="118">
        <v>46103412</v>
      </c>
      <c r="R67" s="118">
        <v>427857987</v>
      </c>
      <c r="S67" s="43">
        <v>0.11</v>
      </c>
      <c r="T67" s="34">
        <v>44440</v>
      </c>
      <c r="U67" s="34">
        <v>44804</v>
      </c>
      <c r="V67" s="118">
        <v>18151984.609999999</v>
      </c>
      <c r="W67" s="118">
        <v>1044293.63</v>
      </c>
      <c r="X67" s="118">
        <v>0</v>
      </c>
      <c r="Y67" s="118">
        <v>691640.5</v>
      </c>
      <c r="Z67" s="118">
        <v>0</v>
      </c>
      <c r="AA67" s="118">
        <v>691640.5</v>
      </c>
      <c r="AB67" t="s">
        <v>1036</v>
      </c>
      <c r="AC67">
        <v>1</v>
      </c>
      <c r="AD67">
        <v>1</v>
      </c>
      <c r="AE67" s="118">
        <v>1735934.13</v>
      </c>
      <c r="AF67" s="118">
        <v>1996718.31</v>
      </c>
      <c r="AG67" t="s">
        <v>1037</v>
      </c>
      <c r="AH67">
        <v>1.04</v>
      </c>
      <c r="AI67" s="118">
        <v>2076587.04</v>
      </c>
      <c r="AJ67" s="118">
        <v>0</v>
      </c>
      <c r="AK67" s="118">
        <v>2076587.04</v>
      </c>
      <c r="AL67" s="118">
        <v>340652.91</v>
      </c>
      <c r="AM67" s="118">
        <v>0</v>
      </c>
      <c r="AN67" s="118">
        <v>340652.91</v>
      </c>
    </row>
    <row r="68" spans="1:40" x14ac:dyDescent="0.2">
      <c r="A68" s="117" t="s">
        <v>183</v>
      </c>
      <c r="B68" t="s">
        <v>1031</v>
      </c>
      <c r="C68" t="s">
        <v>944</v>
      </c>
      <c r="D68">
        <v>2024</v>
      </c>
      <c r="E68" t="s">
        <v>999</v>
      </c>
      <c r="F68" t="s">
        <v>1000</v>
      </c>
      <c r="G68" t="s">
        <v>946</v>
      </c>
      <c r="H68" s="101" t="s">
        <v>184</v>
      </c>
      <c r="I68" t="s">
        <v>1163</v>
      </c>
      <c r="J68" t="s">
        <v>183</v>
      </c>
      <c r="K68" t="s">
        <v>1164</v>
      </c>
      <c r="L68" t="s">
        <v>12</v>
      </c>
      <c r="M68" t="s">
        <v>1034</v>
      </c>
      <c r="N68" s="34">
        <v>44197</v>
      </c>
      <c r="O68" s="34">
        <v>44561</v>
      </c>
      <c r="P68" t="s">
        <v>1035</v>
      </c>
      <c r="Q68" s="118">
        <v>8267119</v>
      </c>
      <c r="R68" s="118">
        <v>73318067</v>
      </c>
      <c r="S68" s="43">
        <v>0.11</v>
      </c>
      <c r="T68" s="34">
        <v>44440</v>
      </c>
      <c r="U68" s="34">
        <v>44804</v>
      </c>
      <c r="V68" s="118">
        <v>15442059.07</v>
      </c>
      <c r="W68" s="118">
        <v>965226.68</v>
      </c>
      <c r="X68" s="118">
        <v>0</v>
      </c>
      <c r="Y68" s="118">
        <v>0</v>
      </c>
      <c r="Z68" s="118">
        <v>0</v>
      </c>
      <c r="AA68" s="118">
        <v>0</v>
      </c>
      <c r="AB68" t="s">
        <v>1036</v>
      </c>
      <c r="AC68">
        <v>1</v>
      </c>
      <c r="AD68">
        <v>1</v>
      </c>
      <c r="AE68" s="118">
        <v>965226.68</v>
      </c>
      <c r="AF68" s="118">
        <v>1698626.5</v>
      </c>
      <c r="AG68" t="s">
        <v>1037</v>
      </c>
      <c r="AH68">
        <v>1.04</v>
      </c>
      <c r="AI68" s="118">
        <v>1766571.56</v>
      </c>
      <c r="AJ68" s="118">
        <v>0</v>
      </c>
      <c r="AK68" s="118">
        <v>1766571.56</v>
      </c>
      <c r="AL68" s="118">
        <v>801344.88</v>
      </c>
      <c r="AM68" s="118">
        <v>0</v>
      </c>
      <c r="AN68" s="118">
        <v>801344.88</v>
      </c>
    </row>
    <row r="69" spans="1:40" x14ac:dyDescent="0.2">
      <c r="A69" s="117" t="s">
        <v>189</v>
      </c>
      <c r="B69" t="s">
        <v>1031</v>
      </c>
      <c r="C69" t="s">
        <v>944</v>
      </c>
      <c r="D69">
        <v>2024</v>
      </c>
      <c r="E69" t="s">
        <v>999</v>
      </c>
      <c r="F69" t="s">
        <v>1000</v>
      </c>
      <c r="G69" t="s">
        <v>946</v>
      </c>
      <c r="H69" s="101" t="s">
        <v>190</v>
      </c>
      <c r="I69" t="s">
        <v>1165</v>
      </c>
      <c r="J69" t="s">
        <v>189</v>
      </c>
      <c r="K69" t="s">
        <v>1166</v>
      </c>
      <c r="L69" t="s">
        <v>12</v>
      </c>
      <c r="M69" t="s">
        <v>1034</v>
      </c>
      <c r="N69" s="34">
        <v>44440</v>
      </c>
      <c r="O69" s="34">
        <v>44804</v>
      </c>
      <c r="P69" t="s">
        <v>1035</v>
      </c>
      <c r="Q69" s="118">
        <v>52357660</v>
      </c>
      <c r="R69" s="118">
        <v>471394780</v>
      </c>
      <c r="S69" s="43">
        <v>0.11</v>
      </c>
      <c r="T69" s="34">
        <v>44440</v>
      </c>
      <c r="U69" s="34">
        <v>44804</v>
      </c>
      <c r="V69" s="118">
        <v>22627785.18</v>
      </c>
      <c r="W69" s="118">
        <v>1115690.96</v>
      </c>
      <c r="X69" s="118">
        <v>0</v>
      </c>
      <c r="Y69" s="118">
        <v>0</v>
      </c>
      <c r="Z69" s="118">
        <v>0</v>
      </c>
      <c r="AA69" s="118">
        <v>0</v>
      </c>
      <c r="AB69" t="s">
        <v>1036</v>
      </c>
      <c r="AC69">
        <v>1</v>
      </c>
      <c r="AD69">
        <v>1</v>
      </c>
      <c r="AE69" s="118">
        <v>1115690.96</v>
      </c>
      <c r="AF69" s="118">
        <v>2489056.37</v>
      </c>
      <c r="AG69" t="s">
        <v>1037</v>
      </c>
      <c r="AH69">
        <v>1.0301</v>
      </c>
      <c r="AI69" s="118">
        <v>2563976.9700000002</v>
      </c>
      <c r="AJ69" s="118">
        <v>0</v>
      </c>
      <c r="AK69" s="118">
        <v>2563976.9700000002</v>
      </c>
      <c r="AL69" s="118">
        <v>1448286.01</v>
      </c>
      <c r="AM69" s="118">
        <v>0</v>
      </c>
      <c r="AN69" s="118">
        <v>1448286.01</v>
      </c>
    </row>
    <row r="70" spans="1:40" x14ac:dyDescent="0.2">
      <c r="A70" s="117" t="s">
        <v>195</v>
      </c>
      <c r="B70" t="s">
        <v>1031</v>
      </c>
      <c r="C70" t="s">
        <v>944</v>
      </c>
      <c r="D70">
        <v>2024</v>
      </c>
      <c r="E70" t="s">
        <v>999</v>
      </c>
      <c r="F70" t="s">
        <v>1000</v>
      </c>
      <c r="G70" t="s">
        <v>946</v>
      </c>
      <c r="H70" s="101" t="s">
        <v>196</v>
      </c>
      <c r="I70" t="s">
        <v>1167</v>
      </c>
      <c r="J70" t="s">
        <v>195</v>
      </c>
      <c r="K70" t="s">
        <v>1168</v>
      </c>
      <c r="L70" t="s">
        <v>12</v>
      </c>
      <c r="M70" t="s">
        <v>1034</v>
      </c>
      <c r="N70" s="34">
        <v>44287</v>
      </c>
      <c r="O70" s="34">
        <v>44651</v>
      </c>
      <c r="P70" t="s">
        <v>1035</v>
      </c>
      <c r="Q70" s="118">
        <v>117290044</v>
      </c>
      <c r="R70" s="118">
        <v>1239897334</v>
      </c>
      <c r="S70" s="43">
        <v>0.09</v>
      </c>
      <c r="T70" s="34">
        <v>44440</v>
      </c>
      <c r="U70" s="34">
        <v>44804</v>
      </c>
      <c r="V70" s="118">
        <v>53639904.740000002</v>
      </c>
      <c r="W70" s="118">
        <v>3100508.17</v>
      </c>
      <c r="X70" s="118">
        <v>0</v>
      </c>
      <c r="Y70" s="118">
        <v>126686.89</v>
      </c>
      <c r="Z70" s="118">
        <v>0</v>
      </c>
      <c r="AA70" s="118">
        <v>126686.89</v>
      </c>
      <c r="AB70" t="s">
        <v>1036</v>
      </c>
      <c r="AC70">
        <v>1</v>
      </c>
      <c r="AD70">
        <v>1</v>
      </c>
      <c r="AE70" s="118">
        <v>3227195.06</v>
      </c>
      <c r="AF70" s="118">
        <v>4827591.43</v>
      </c>
      <c r="AG70" t="s">
        <v>1037</v>
      </c>
      <c r="AH70">
        <v>1.04</v>
      </c>
      <c r="AI70" s="118">
        <v>5020695.09</v>
      </c>
      <c r="AJ70" s="118">
        <v>0</v>
      </c>
      <c r="AK70" s="118">
        <v>5020695.09</v>
      </c>
      <c r="AL70" s="118">
        <v>1793500.03</v>
      </c>
      <c r="AM70" s="118">
        <v>0</v>
      </c>
      <c r="AN70" s="118">
        <v>1793500.03</v>
      </c>
    </row>
    <row r="71" spans="1:40" x14ac:dyDescent="0.2">
      <c r="A71" s="117" t="s">
        <v>192</v>
      </c>
      <c r="B71" t="s">
        <v>1031</v>
      </c>
      <c r="C71" t="s">
        <v>944</v>
      </c>
      <c r="D71">
        <v>2024</v>
      </c>
      <c r="E71" t="s">
        <v>999</v>
      </c>
      <c r="F71" t="s">
        <v>1000</v>
      </c>
      <c r="G71" t="s">
        <v>946</v>
      </c>
      <c r="H71" s="101" t="s">
        <v>193</v>
      </c>
      <c r="I71" t="s">
        <v>1169</v>
      </c>
      <c r="J71" t="s">
        <v>192</v>
      </c>
      <c r="K71" t="s">
        <v>1170</v>
      </c>
      <c r="L71" t="s">
        <v>12</v>
      </c>
      <c r="M71" t="s">
        <v>1034</v>
      </c>
      <c r="N71" s="34">
        <v>44348</v>
      </c>
      <c r="O71" s="34">
        <v>44712</v>
      </c>
      <c r="P71" t="s">
        <v>1035</v>
      </c>
      <c r="Q71" s="118">
        <v>27492819</v>
      </c>
      <c r="R71" s="118">
        <v>206325063</v>
      </c>
      <c r="S71" s="43">
        <v>0.13</v>
      </c>
      <c r="T71" s="34">
        <v>44440</v>
      </c>
      <c r="U71" s="34">
        <v>44804</v>
      </c>
      <c r="V71" s="118">
        <v>6941082.5800000001</v>
      </c>
      <c r="W71" s="118">
        <v>343309.57</v>
      </c>
      <c r="X71" s="118">
        <v>0</v>
      </c>
      <c r="Y71" s="118">
        <v>291670.18</v>
      </c>
      <c r="Z71" s="118">
        <v>0</v>
      </c>
      <c r="AA71" s="118">
        <v>291670.18</v>
      </c>
      <c r="AB71" t="s">
        <v>1036</v>
      </c>
      <c r="AC71">
        <v>1</v>
      </c>
      <c r="AD71">
        <v>1</v>
      </c>
      <c r="AE71" s="118">
        <v>634979.75</v>
      </c>
      <c r="AF71" s="118">
        <v>902340.74</v>
      </c>
      <c r="AG71" t="s">
        <v>1037</v>
      </c>
      <c r="AH71">
        <v>1.04</v>
      </c>
      <c r="AI71" s="118">
        <v>938434.37</v>
      </c>
      <c r="AJ71" s="118">
        <v>0</v>
      </c>
      <c r="AK71" s="118">
        <v>938434.37</v>
      </c>
      <c r="AL71" s="118">
        <v>303454.62</v>
      </c>
      <c r="AM71" s="118">
        <v>0</v>
      </c>
      <c r="AN71" s="118">
        <v>303454.62</v>
      </c>
    </row>
    <row r="72" spans="1:40" x14ac:dyDescent="0.2">
      <c r="A72" s="117" t="s">
        <v>180</v>
      </c>
      <c r="B72" t="s">
        <v>1031</v>
      </c>
      <c r="C72" t="s">
        <v>944</v>
      </c>
      <c r="D72">
        <v>2024</v>
      </c>
      <c r="E72" t="s">
        <v>999</v>
      </c>
      <c r="F72" t="s">
        <v>1000</v>
      </c>
      <c r="G72" t="s">
        <v>946</v>
      </c>
      <c r="H72" s="101" t="s">
        <v>181</v>
      </c>
      <c r="I72" t="s">
        <v>1171</v>
      </c>
      <c r="J72" t="s">
        <v>180</v>
      </c>
      <c r="K72" t="s">
        <v>1172</v>
      </c>
      <c r="L72" t="s">
        <v>12</v>
      </c>
      <c r="M72" t="s">
        <v>1034</v>
      </c>
      <c r="N72" s="34">
        <v>44228</v>
      </c>
      <c r="O72" s="34">
        <v>44592</v>
      </c>
      <c r="P72" t="s">
        <v>1035</v>
      </c>
      <c r="Q72" s="118">
        <v>78970571</v>
      </c>
      <c r="R72" s="118">
        <v>645088063</v>
      </c>
      <c r="S72" s="43">
        <v>0.12</v>
      </c>
      <c r="T72" s="34">
        <v>44440</v>
      </c>
      <c r="U72" s="34">
        <v>44804</v>
      </c>
      <c r="V72" s="118">
        <v>12613853.960000001</v>
      </c>
      <c r="W72" s="118">
        <v>670429.16</v>
      </c>
      <c r="X72" s="118">
        <v>0</v>
      </c>
      <c r="Y72" s="118">
        <v>730566.62</v>
      </c>
      <c r="Z72" s="118">
        <v>0</v>
      </c>
      <c r="AA72" s="118">
        <v>730566.62</v>
      </c>
      <c r="AB72" t="s">
        <v>1036</v>
      </c>
      <c r="AC72">
        <v>1</v>
      </c>
      <c r="AD72">
        <v>1</v>
      </c>
      <c r="AE72" s="118">
        <v>1400995.78</v>
      </c>
      <c r="AF72" s="118">
        <v>1513662.48</v>
      </c>
      <c r="AG72" t="s">
        <v>1037</v>
      </c>
      <c r="AH72">
        <v>1.04</v>
      </c>
      <c r="AI72" s="118">
        <v>1574208.98</v>
      </c>
      <c r="AJ72" s="118">
        <v>0</v>
      </c>
      <c r="AK72" s="118">
        <v>1574208.98</v>
      </c>
      <c r="AL72" s="118">
        <v>173213.2</v>
      </c>
      <c r="AM72" s="118">
        <v>0</v>
      </c>
      <c r="AN72" s="118">
        <v>173213.2</v>
      </c>
    </row>
    <row r="73" spans="1:40" x14ac:dyDescent="0.2">
      <c r="A73" s="117" t="s">
        <v>417</v>
      </c>
      <c r="B73" t="s">
        <v>1031</v>
      </c>
      <c r="C73" t="s">
        <v>944</v>
      </c>
      <c r="D73">
        <v>2024</v>
      </c>
      <c r="E73" t="s">
        <v>999</v>
      </c>
      <c r="F73" t="s">
        <v>1000</v>
      </c>
      <c r="G73" t="s">
        <v>946</v>
      </c>
      <c r="H73" s="101" t="s">
        <v>418</v>
      </c>
      <c r="I73" t="s">
        <v>1173</v>
      </c>
      <c r="J73" t="s">
        <v>417</v>
      </c>
      <c r="K73" t="s">
        <v>1174</v>
      </c>
      <c r="L73" t="s">
        <v>12</v>
      </c>
      <c r="M73" t="s">
        <v>1034</v>
      </c>
      <c r="N73" s="34">
        <v>44470</v>
      </c>
      <c r="O73" s="34">
        <v>44834</v>
      </c>
      <c r="P73" t="s">
        <v>1035</v>
      </c>
      <c r="Q73" s="118">
        <v>26596941</v>
      </c>
      <c r="R73" s="118">
        <v>217109675</v>
      </c>
      <c r="S73" s="43">
        <v>0.12</v>
      </c>
      <c r="T73" s="34">
        <v>44440</v>
      </c>
      <c r="U73" s="34">
        <v>44804</v>
      </c>
      <c r="V73" s="118">
        <v>152412206.56999999</v>
      </c>
      <c r="W73" s="118">
        <v>7251479.2699999996</v>
      </c>
      <c r="X73" s="118">
        <v>0</v>
      </c>
      <c r="Y73" s="118">
        <v>0</v>
      </c>
      <c r="Z73" s="118">
        <v>0</v>
      </c>
      <c r="AA73" s="118">
        <v>0</v>
      </c>
      <c r="AB73" t="s">
        <v>1036</v>
      </c>
      <c r="AC73">
        <v>1</v>
      </c>
      <c r="AD73">
        <v>1</v>
      </c>
      <c r="AE73" s="118">
        <v>7251479.2699999996</v>
      </c>
      <c r="AF73" s="118">
        <v>18289464.789999999</v>
      </c>
      <c r="AG73" t="s">
        <v>1037</v>
      </c>
      <c r="AH73">
        <v>1.0130999999999999</v>
      </c>
      <c r="AI73" s="118">
        <v>18529056.780000001</v>
      </c>
      <c r="AJ73" s="118">
        <v>0</v>
      </c>
      <c r="AK73" s="118">
        <v>18529056.780000001</v>
      </c>
      <c r="AL73" s="118">
        <v>11277577.51</v>
      </c>
      <c r="AM73" s="118">
        <v>0</v>
      </c>
      <c r="AN73" s="118">
        <v>11277577.51</v>
      </c>
    </row>
    <row r="74" spans="1:40" x14ac:dyDescent="0.2">
      <c r="A74" s="117" t="s">
        <v>420</v>
      </c>
      <c r="B74" t="s">
        <v>1031</v>
      </c>
      <c r="C74" t="s">
        <v>944</v>
      </c>
      <c r="D74">
        <v>2024</v>
      </c>
      <c r="E74" t="s">
        <v>999</v>
      </c>
      <c r="F74" t="s">
        <v>1000</v>
      </c>
      <c r="G74" t="s">
        <v>946</v>
      </c>
      <c r="H74" s="101" t="s">
        <v>421</v>
      </c>
      <c r="I74" t="s">
        <v>1175</v>
      </c>
      <c r="J74" t="s">
        <v>420</v>
      </c>
      <c r="K74" t="s">
        <v>1176</v>
      </c>
      <c r="L74" t="s">
        <v>12</v>
      </c>
      <c r="M74" t="s">
        <v>1034</v>
      </c>
      <c r="N74" s="34">
        <v>44287</v>
      </c>
      <c r="O74" s="34">
        <v>44651</v>
      </c>
      <c r="P74" t="s">
        <v>1035</v>
      </c>
      <c r="Q74" s="118">
        <v>22271631</v>
      </c>
      <c r="R74" s="118">
        <v>217552989</v>
      </c>
      <c r="S74" s="43">
        <v>0.1</v>
      </c>
      <c r="T74" s="34">
        <v>44440</v>
      </c>
      <c r="U74" s="34">
        <v>44804</v>
      </c>
      <c r="V74" s="118">
        <v>95434454.769999996</v>
      </c>
      <c r="W74" s="118">
        <v>3640304.5</v>
      </c>
      <c r="X74" s="118">
        <v>0</v>
      </c>
      <c r="Y74" s="118">
        <v>0</v>
      </c>
      <c r="Z74" s="118">
        <v>0</v>
      </c>
      <c r="AA74" s="118">
        <v>0</v>
      </c>
      <c r="AB74" t="s">
        <v>1036</v>
      </c>
      <c r="AC74">
        <v>1</v>
      </c>
      <c r="AD74">
        <v>1</v>
      </c>
      <c r="AE74" s="118">
        <v>3640304.5</v>
      </c>
      <c r="AF74" s="118">
        <v>9543445.4800000004</v>
      </c>
      <c r="AG74" t="s">
        <v>1037</v>
      </c>
      <c r="AH74">
        <v>1.04</v>
      </c>
      <c r="AI74" s="118">
        <v>9925183.3000000007</v>
      </c>
      <c r="AJ74" s="118">
        <v>0</v>
      </c>
      <c r="AK74" s="118">
        <v>9925183.3000000007</v>
      </c>
      <c r="AL74" s="118">
        <v>6284878.7999999998</v>
      </c>
      <c r="AM74" s="118">
        <v>0</v>
      </c>
      <c r="AN74" s="118">
        <v>6284878.7999999998</v>
      </c>
    </row>
    <row r="75" spans="1:40" x14ac:dyDescent="0.2">
      <c r="A75" s="117" t="s">
        <v>1177</v>
      </c>
      <c r="B75" t="s">
        <v>1031</v>
      </c>
      <c r="C75" t="s">
        <v>944</v>
      </c>
      <c r="D75">
        <v>2024</v>
      </c>
      <c r="E75" t="s">
        <v>999</v>
      </c>
      <c r="F75" t="s">
        <v>1000</v>
      </c>
      <c r="G75" t="s">
        <v>946</v>
      </c>
      <c r="H75" s="101" t="s">
        <v>1178</v>
      </c>
      <c r="I75" t="s">
        <v>1179</v>
      </c>
      <c r="J75" t="s">
        <v>1177</v>
      </c>
      <c r="K75" t="s">
        <v>1180</v>
      </c>
      <c r="L75" t="s">
        <v>12</v>
      </c>
      <c r="M75" t="s">
        <v>1034</v>
      </c>
      <c r="N75" s="34">
        <v>44317</v>
      </c>
      <c r="O75" s="34">
        <v>44681</v>
      </c>
      <c r="P75" t="s">
        <v>1035</v>
      </c>
      <c r="Q75" s="118">
        <v>2820612</v>
      </c>
      <c r="R75" s="118">
        <v>4379306</v>
      </c>
      <c r="S75" s="43">
        <v>0.64</v>
      </c>
      <c r="T75" s="34">
        <v>44440</v>
      </c>
      <c r="U75" s="34">
        <v>44804</v>
      </c>
      <c r="V75" s="118">
        <v>504823.38</v>
      </c>
      <c r="W75" s="118">
        <v>616219.85</v>
      </c>
      <c r="X75" s="118">
        <v>0</v>
      </c>
      <c r="Y75" s="118">
        <v>0</v>
      </c>
      <c r="Z75" s="118">
        <v>0</v>
      </c>
      <c r="AA75" s="118">
        <v>0</v>
      </c>
      <c r="AB75" t="s">
        <v>1036</v>
      </c>
      <c r="AC75">
        <v>1</v>
      </c>
      <c r="AD75">
        <v>1</v>
      </c>
      <c r="AE75" s="118">
        <v>616219.85</v>
      </c>
      <c r="AF75" s="118">
        <v>323086.96000000002</v>
      </c>
      <c r="AG75" t="s">
        <v>1037</v>
      </c>
      <c r="AH75">
        <v>1.04</v>
      </c>
      <c r="AI75" s="118">
        <v>336010.44</v>
      </c>
      <c r="AJ75" s="118">
        <v>0</v>
      </c>
      <c r="AK75" s="118">
        <v>336010.44</v>
      </c>
      <c r="AL75" s="118">
        <v>-280209.40999999997</v>
      </c>
      <c r="AM75" s="118">
        <v>0</v>
      </c>
      <c r="AN75" s="118">
        <v>-280209.40999999997</v>
      </c>
    </row>
    <row r="76" spans="1:40" x14ac:dyDescent="0.2">
      <c r="A76" s="117" t="s">
        <v>579</v>
      </c>
      <c r="B76" t="s">
        <v>1031</v>
      </c>
      <c r="C76" t="s">
        <v>944</v>
      </c>
      <c r="D76">
        <v>2024</v>
      </c>
      <c r="E76" t="s">
        <v>999</v>
      </c>
      <c r="F76" t="s">
        <v>1000</v>
      </c>
      <c r="G76" t="s">
        <v>946</v>
      </c>
      <c r="H76" s="101" t="s">
        <v>580</v>
      </c>
      <c r="I76" t="s">
        <v>1181</v>
      </c>
      <c r="J76" t="s">
        <v>579</v>
      </c>
      <c r="K76" t="s">
        <v>1182</v>
      </c>
      <c r="L76" t="s">
        <v>12</v>
      </c>
      <c r="M76" t="s">
        <v>1034</v>
      </c>
      <c r="N76" s="34">
        <v>44378</v>
      </c>
      <c r="O76" s="34">
        <v>44742</v>
      </c>
      <c r="P76" t="s">
        <v>1035</v>
      </c>
      <c r="Q76" s="118">
        <v>12922638</v>
      </c>
      <c r="R76" s="118">
        <v>35806226</v>
      </c>
      <c r="S76" s="43">
        <v>0.36</v>
      </c>
      <c r="T76" s="34">
        <v>44440</v>
      </c>
      <c r="U76" s="34">
        <v>44804</v>
      </c>
      <c r="V76" s="118">
        <v>1430901.72</v>
      </c>
      <c r="W76" s="118">
        <v>182485.84</v>
      </c>
      <c r="X76" s="118">
        <v>0</v>
      </c>
      <c r="Y76" s="118">
        <v>0</v>
      </c>
      <c r="Z76" s="118">
        <v>0</v>
      </c>
      <c r="AA76" s="118">
        <v>0</v>
      </c>
      <c r="AB76" t="s">
        <v>1036</v>
      </c>
      <c r="AC76">
        <v>1</v>
      </c>
      <c r="AD76">
        <v>1</v>
      </c>
      <c r="AE76" s="118">
        <v>182485.84</v>
      </c>
      <c r="AF76" s="118">
        <v>515124.62</v>
      </c>
      <c r="AG76" t="s">
        <v>1037</v>
      </c>
      <c r="AH76">
        <v>1.04</v>
      </c>
      <c r="AI76" s="118">
        <v>535729.6</v>
      </c>
      <c r="AJ76" s="118">
        <v>0</v>
      </c>
      <c r="AK76" s="118">
        <v>535729.6</v>
      </c>
      <c r="AL76" s="118">
        <v>353243.76</v>
      </c>
      <c r="AM76" s="118">
        <v>0</v>
      </c>
      <c r="AN76" s="118">
        <v>353243.76</v>
      </c>
    </row>
    <row r="77" spans="1:40" x14ac:dyDescent="0.2">
      <c r="A77" s="117" t="s">
        <v>114</v>
      </c>
      <c r="B77" t="s">
        <v>1031</v>
      </c>
      <c r="C77" t="s">
        <v>944</v>
      </c>
      <c r="D77">
        <v>2024</v>
      </c>
      <c r="E77" t="s">
        <v>999</v>
      </c>
      <c r="F77" t="s">
        <v>1000</v>
      </c>
      <c r="G77" t="s">
        <v>946</v>
      </c>
      <c r="H77" s="101" t="s">
        <v>115</v>
      </c>
      <c r="I77" t="s">
        <v>1183</v>
      </c>
      <c r="J77" t="s">
        <v>114</v>
      </c>
      <c r="K77" t="s">
        <v>1184</v>
      </c>
      <c r="L77" t="s">
        <v>12</v>
      </c>
      <c r="M77" t="s">
        <v>1034</v>
      </c>
      <c r="N77" s="34">
        <v>44105</v>
      </c>
      <c r="O77" s="34">
        <v>44469</v>
      </c>
      <c r="P77" t="s">
        <v>1035</v>
      </c>
      <c r="Q77" s="118">
        <v>5172224</v>
      </c>
      <c r="R77" s="118">
        <v>13219840</v>
      </c>
      <c r="S77" s="43">
        <v>0.39</v>
      </c>
      <c r="T77" s="34">
        <v>44440</v>
      </c>
      <c r="U77" s="34">
        <v>44804</v>
      </c>
      <c r="V77" s="118">
        <v>110140509.5</v>
      </c>
      <c r="W77" s="118">
        <v>26558231.43</v>
      </c>
      <c r="X77" s="118">
        <v>0</v>
      </c>
      <c r="Y77" s="118">
        <v>672900.25</v>
      </c>
      <c r="Z77" s="118">
        <v>0</v>
      </c>
      <c r="AA77" s="118">
        <v>672900.25</v>
      </c>
      <c r="AB77" t="s">
        <v>1036</v>
      </c>
      <c r="AC77">
        <v>1</v>
      </c>
      <c r="AD77">
        <v>1</v>
      </c>
      <c r="AE77" s="118">
        <v>27231131.68</v>
      </c>
      <c r="AF77" s="118">
        <v>42954798.710000001</v>
      </c>
      <c r="AG77" t="s">
        <v>1037</v>
      </c>
      <c r="AH77">
        <v>1.04</v>
      </c>
      <c r="AI77" s="118">
        <v>44672990.659999996</v>
      </c>
      <c r="AJ77" s="118">
        <v>0</v>
      </c>
      <c r="AK77" s="118">
        <v>44672990.659999996</v>
      </c>
      <c r="AL77" s="118">
        <v>17441858.98</v>
      </c>
      <c r="AM77" s="118">
        <v>0</v>
      </c>
      <c r="AN77" s="118">
        <v>17441858.98</v>
      </c>
    </row>
    <row r="78" spans="1:40" x14ac:dyDescent="0.2">
      <c r="A78" s="117" t="s">
        <v>36</v>
      </c>
      <c r="B78" t="s">
        <v>1031</v>
      </c>
      <c r="C78" t="s">
        <v>944</v>
      </c>
      <c r="D78">
        <v>2024</v>
      </c>
      <c r="E78" t="s">
        <v>999</v>
      </c>
      <c r="F78" t="s">
        <v>1000</v>
      </c>
      <c r="G78" t="s">
        <v>946</v>
      </c>
      <c r="H78" s="101" t="s">
        <v>37</v>
      </c>
      <c r="I78" t="s">
        <v>1185</v>
      </c>
      <c r="J78" t="s">
        <v>36</v>
      </c>
      <c r="K78" t="s">
        <v>1186</v>
      </c>
      <c r="L78" t="s">
        <v>11</v>
      </c>
      <c r="M78" t="s">
        <v>1091</v>
      </c>
      <c r="N78" s="34">
        <v>44409</v>
      </c>
      <c r="O78" s="34">
        <v>44773</v>
      </c>
      <c r="P78" t="s">
        <v>1035</v>
      </c>
      <c r="Q78" s="118">
        <v>3345419</v>
      </c>
      <c r="R78" s="118">
        <v>5921893</v>
      </c>
      <c r="S78" s="43">
        <v>0.56000000000000005</v>
      </c>
      <c r="T78" s="34">
        <v>44440</v>
      </c>
      <c r="U78" s="34">
        <v>44804</v>
      </c>
      <c r="V78" s="118">
        <v>152024.44</v>
      </c>
      <c r="W78" s="118">
        <v>51274.01</v>
      </c>
      <c r="X78" s="118">
        <v>0</v>
      </c>
      <c r="Y78" s="118">
        <v>0</v>
      </c>
      <c r="Z78" s="118">
        <v>0</v>
      </c>
      <c r="AA78" s="118">
        <v>0</v>
      </c>
      <c r="AB78" t="s">
        <v>1036</v>
      </c>
      <c r="AC78">
        <v>1</v>
      </c>
      <c r="AD78">
        <v>1</v>
      </c>
      <c r="AE78" s="118">
        <v>51274.01</v>
      </c>
      <c r="AF78" s="118">
        <v>85133.69</v>
      </c>
      <c r="AG78" t="s">
        <v>1037</v>
      </c>
      <c r="AH78">
        <v>1.0301</v>
      </c>
      <c r="AI78" s="118">
        <v>87696.21</v>
      </c>
      <c r="AJ78" s="118">
        <v>0</v>
      </c>
      <c r="AK78" s="118">
        <v>87696.21</v>
      </c>
      <c r="AL78" s="118">
        <v>36422.199999999997</v>
      </c>
      <c r="AM78" s="118">
        <v>0</v>
      </c>
      <c r="AN78" s="118">
        <v>36422.199999999997</v>
      </c>
    </row>
    <row r="79" spans="1:40" x14ac:dyDescent="0.2">
      <c r="A79" s="117" t="s">
        <v>405</v>
      </c>
      <c r="B79" t="s">
        <v>1031</v>
      </c>
      <c r="C79" t="s">
        <v>944</v>
      </c>
      <c r="D79">
        <v>2024</v>
      </c>
      <c r="E79" t="s">
        <v>999</v>
      </c>
      <c r="F79" t="s">
        <v>1000</v>
      </c>
      <c r="G79" t="s">
        <v>946</v>
      </c>
      <c r="H79" s="101" t="s">
        <v>406</v>
      </c>
      <c r="I79" t="s">
        <v>934</v>
      </c>
      <c r="J79" t="s">
        <v>405</v>
      </c>
      <c r="K79" t="s">
        <v>1187</v>
      </c>
      <c r="L79" t="s">
        <v>11</v>
      </c>
      <c r="M79" t="s">
        <v>1091</v>
      </c>
      <c r="N79" s="34">
        <v>44197</v>
      </c>
      <c r="O79" s="34">
        <v>44561</v>
      </c>
      <c r="P79" t="s">
        <v>1035</v>
      </c>
      <c r="Q79" s="118">
        <v>1960758</v>
      </c>
      <c r="R79" s="118">
        <v>833547</v>
      </c>
      <c r="S79" s="43">
        <v>2.35</v>
      </c>
      <c r="T79" s="34">
        <v>44440</v>
      </c>
      <c r="U79" s="34">
        <v>44804</v>
      </c>
      <c r="V79" s="118">
        <v>429763.75</v>
      </c>
      <c r="W79" s="118">
        <v>615816.87</v>
      </c>
      <c r="X79" s="118">
        <v>0</v>
      </c>
      <c r="Y79" s="118">
        <v>0</v>
      </c>
      <c r="Z79" s="118">
        <v>0</v>
      </c>
      <c r="AA79" s="118">
        <v>0</v>
      </c>
      <c r="AB79" t="s">
        <v>1036</v>
      </c>
      <c r="AC79">
        <v>1</v>
      </c>
      <c r="AD79">
        <v>1</v>
      </c>
      <c r="AE79" s="118">
        <v>615816.87</v>
      </c>
      <c r="AF79" s="118">
        <v>1009944.81</v>
      </c>
      <c r="AG79" t="s">
        <v>1037</v>
      </c>
      <c r="AH79">
        <v>1.04</v>
      </c>
      <c r="AI79" s="118">
        <v>1050342.6000000001</v>
      </c>
      <c r="AJ79" s="118">
        <v>0</v>
      </c>
      <c r="AK79" s="118">
        <v>1050342.6000000001</v>
      </c>
      <c r="AL79" s="118">
        <v>434525.73</v>
      </c>
      <c r="AM79" s="118">
        <v>0</v>
      </c>
      <c r="AN79" s="118">
        <v>434525.73</v>
      </c>
    </row>
    <row r="80" spans="1:40" x14ac:dyDescent="0.2">
      <c r="A80" s="117" t="s">
        <v>276</v>
      </c>
      <c r="B80" t="s">
        <v>1031</v>
      </c>
      <c r="C80" t="s">
        <v>944</v>
      </c>
      <c r="D80">
        <v>2024</v>
      </c>
      <c r="E80" t="s">
        <v>999</v>
      </c>
      <c r="F80" t="s">
        <v>1000</v>
      </c>
      <c r="G80" t="s">
        <v>946</v>
      </c>
      <c r="H80" s="101" t="s">
        <v>277</v>
      </c>
      <c r="I80" t="s">
        <v>1188</v>
      </c>
      <c r="J80" t="s">
        <v>276</v>
      </c>
      <c r="K80" t="s">
        <v>1189</v>
      </c>
      <c r="L80" t="s">
        <v>12</v>
      </c>
      <c r="M80" t="s">
        <v>1034</v>
      </c>
      <c r="N80" s="34">
        <v>44378</v>
      </c>
      <c r="O80" s="34">
        <v>44742</v>
      </c>
      <c r="P80" t="s">
        <v>1035</v>
      </c>
      <c r="Q80" s="118">
        <v>65219776</v>
      </c>
      <c r="R80" s="118">
        <v>648962101</v>
      </c>
      <c r="S80" s="43">
        <v>0.1</v>
      </c>
      <c r="T80" s="34">
        <v>44440</v>
      </c>
      <c r="U80" s="34">
        <v>44804</v>
      </c>
      <c r="V80" s="118">
        <v>14169699.359999999</v>
      </c>
      <c r="W80" s="118">
        <v>722535.93</v>
      </c>
      <c r="X80" s="118">
        <v>0</v>
      </c>
      <c r="Y80" s="118">
        <v>150303.99</v>
      </c>
      <c r="Z80" s="118">
        <v>0</v>
      </c>
      <c r="AA80" s="118">
        <v>150303.99</v>
      </c>
      <c r="AB80" t="s">
        <v>1036</v>
      </c>
      <c r="AC80">
        <v>1</v>
      </c>
      <c r="AD80">
        <v>1</v>
      </c>
      <c r="AE80" s="118">
        <v>872839.92</v>
      </c>
      <c r="AF80" s="118">
        <v>1416969.94</v>
      </c>
      <c r="AG80" t="s">
        <v>1037</v>
      </c>
      <c r="AH80">
        <v>1.04</v>
      </c>
      <c r="AI80" s="118">
        <v>1473648.74</v>
      </c>
      <c r="AJ80" s="118">
        <v>0</v>
      </c>
      <c r="AK80" s="118">
        <v>1473648.74</v>
      </c>
      <c r="AL80" s="118">
        <v>600808.81999999995</v>
      </c>
      <c r="AM80" s="118">
        <v>0</v>
      </c>
      <c r="AN80" s="118">
        <v>600808.81999999995</v>
      </c>
    </row>
    <row r="81" spans="1:40" x14ac:dyDescent="0.2">
      <c r="A81" s="117" t="s">
        <v>1190</v>
      </c>
      <c r="B81" t="s">
        <v>1031</v>
      </c>
      <c r="C81" t="s">
        <v>944</v>
      </c>
      <c r="D81">
        <v>2024</v>
      </c>
      <c r="E81" t="s">
        <v>999</v>
      </c>
      <c r="F81" t="s">
        <v>1000</v>
      </c>
      <c r="G81" t="s">
        <v>946</v>
      </c>
      <c r="H81" s="101" t="s">
        <v>1191</v>
      </c>
      <c r="I81" t="s">
        <v>1192</v>
      </c>
      <c r="J81" t="s">
        <v>1190</v>
      </c>
      <c r="K81" t="s">
        <v>1193</v>
      </c>
      <c r="L81" t="s">
        <v>11</v>
      </c>
      <c r="M81" t="s">
        <v>1091</v>
      </c>
      <c r="N81" s="34">
        <v>44470</v>
      </c>
      <c r="O81" s="34">
        <v>44834</v>
      </c>
      <c r="P81" t="s">
        <v>1035</v>
      </c>
      <c r="Q81" s="118">
        <v>742586</v>
      </c>
      <c r="R81" s="118">
        <v>455226</v>
      </c>
      <c r="S81" s="43">
        <v>1.63</v>
      </c>
      <c r="T81" s="34">
        <v>44440</v>
      </c>
      <c r="U81" s="34">
        <v>44804</v>
      </c>
      <c r="V81" s="118">
        <v>6297.1</v>
      </c>
      <c r="W81" s="118">
        <v>8026.66</v>
      </c>
      <c r="X81" s="118">
        <v>0</v>
      </c>
      <c r="Y81" s="118">
        <v>0</v>
      </c>
      <c r="Z81" s="118">
        <v>0</v>
      </c>
      <c r="AA81" s="118">
        <v>0</v>
      </c>
      <c r="AB81" t="s">
        <v>1036</v>
      </c>
      <c r="AC81">
        <v>1</v>
      </c>
      <c r="AD81">
        <v>1</v>
      </c>
      <c r="AE81" s="118">
        <v>8026.66</v>
      </c>
      <c r="AF81" s="118">
        <v>10264.27</v>
      </c>
      <c r="AG81" t="s">
        <v>1037</v>
      </c>
      <c r="AH81">
        <v>1.0130999999999999</v>
      </c>
      <c r="AI81" s="118">
        <v>10398.73</v>
      </c>
      <c r="AJ81" s="118">
        <v>0</v>
      </c>
      <c r="AK81" s="118">
        <v>10398.73</v>
      </c>
      <c r="AL81" s="118">
        <v>2372.0700000000002</v>
      </c>
      <c r="AM81" s="118">
        <v>0</v>
      </c>
      <c r="AN81" s="118">
        <v>2372.0700000000002</v>
      </c>
    </row>
    <row r="82" spans="1:40" x14ac:dyDescent="0.2">
      <c r="A82" s="117" t="s">
        <v>1194</v>
      </c>
      <c r="B82" t="s">
        <v>1031</v>
      </c>
      <c r="C82" t="s">
        <v>944</v>
      </c>
      <c r="D82">
        <v>2024</v>
      </c>
      <c r="E82" t="s">
        <v>999</v>
      </c>
      <c r="F82" t="s">
        <v>1000</v>
      </c>
      <c r="G82" t="s">
        <v>946</v>
      </c>
      <c r="H82" s="101" t="s">
        <v>1195</v>
      </c>
      <c r="I82" t="s">
        <v>1196</v>
      </c>
      <c r="J82" t="s">
        <v>1194</v>
      </c>
      <c r="K82" t="s">
        <v>1197</v>
      </c>
      <c r="L82" t="s">
        <v>11</v>
      </c>
      <c r="M82" t="s">
        <v>1091</v>
      </c>
      <c r="N82" s="34">
        <v>44044</v>
      </c>
      <c r="O82" s="34">
        <v>44408</v>
      </c>
      <c r="P82" t="s">
        <v>1035</v>
      </c>
      <c r="Q82" s="118">
        <v>1582110</v>
      </c>
      <c r="R82" s="118">
        <v>1791856</v>
      </c>
      <c r="S82" s="43">
        <v>0.88</v>
      </c>
      <c r="T82" s="34">
        <v>44440</v>
      </c>
      <c r="U82" s="34">
        <v>44804</v>
      </c>
      <c r="V82" s="118">
        <v>333204.78000000003</v>
      </c>
      <c r="W82" s="118">
        <v>298888.61</v>
      </c>
      <c r="X82" s="118">
        <v>0</v>
      </c>
      <c r="Y82" s="118">
        <v>0</v>
      </c>
      <c r="Z82" s="118">
        <v>0</v>
      </c>
      <c r="AA82" s="118">
        <v>0</v>
      </c>
      <c r="AB82" t="s">
        <v>1036</v>
      </c>
      <c r="AC82">
        <v>1</v>
      </c>
      <c r="AD82">
        <v>1</v>
      </c>
      <c r="AE82" s="118">
        <v>298888.61</v>
      </c>
      <c r="AF82" s="118">
        <v>293220.21000000002</v>
      </c>
      <c r="AG82" t="s">
        <v>1037</v>
      </c>
      <c r="AH82">
        <v>1.04</v>
      </c>
      <c r="AI82" s="118">
        <v>304949.02</v>
      </c>
      <c r="AJ82" s="118">
        <v>0</v>
      </c>
      <c r="AK82" s="118">
        <v>304949.02</v>
      </c>
      <c r="AL82" s="118">
        <v>6060.41</v>
      </c>
      <c r="AM82" s="118">
        <v>0</v>
      </c>
      <c r="AN82" s="118">
        <v>6060.41</v>
      </c>
    </row>
    <row r="83" spans="1:40" x14ac:dyDescent="0.2">
      <c r="A83" s="117" t="s">
        <v>72</v>
      </c>
      <c r="B83" t="s">
        <v>1031</v>
      </c>
      <c r="C83" t="s">
        <v>944</v>
      </c>
      <c r="D83">
        <v>2024</v>
      </c>
      <c r="E83" t="s">
        <v>999</v>
      </c>
      <c r="F83" t="s">
        <v>1000</v>
      </c>
      <c r="G83" t="s">
        <v>946</v>
      </c>
      <c r="H83" s="101" t="s">
        <v>73</v>
      </c>
      <c r="I83" t="s">
        <v>1198</v>
      </c>
      <c r="J83" t="s">
        <v>72</v>
      </c>
      <c r="K83" t="s">
        <v>1199</v>
      </c>
      <c r="L83" t="s">
        <v>11</v>
      </c>
      <c r="M83" t="s">
        <v>1034</v>
      </c>
      <c r="N83" s="34">
        <v>44105</v>
      </c>
      <c r="O83" s="34">
        <v>44469</v>
      </c>
      <c r="P83" t="s">
        <v>1035</v>
      </c>
      <c r="Q83" s="118">
        <v>200081433</v>
      </c>
      <c r="R83" s="118">
        <v>288844004</v>
      </c>
      <c r="S83" s="43">
        <v>0.69</v>
      </c>
      <c r="T83" s="34">
        <v>44440</v>
      </c>
      <c r="U83" s="34">
        <v>44804</v>
      </c>
      <c r="V83" s="118">
        <v>571316945.47000003</v>
      </c>
      <c r="W83" s="118">
        <v>66095382.32</v>
      </c>
      <c r="X83" s="118">
        <v>0</v>
      </c>
      <c r="Y83" s="118">
        <v>30690706.52</v>
      </c>
      <c r="Z83" s="118">
        <v>0</v>
      </c>
      <c r="AA83" s="118">
        <v>30690706.52</v>
      </c>
      <c r="AB83" t="s">
        <v>1036</v>
      </c>
      <c r="AC83">
        <v>1</v>
      </c>
      <c r="AD83">
        <v>1</v>
      </c>
      <c r="AE83" s="118">
        <v>96786088.840000004</v>
      </c>
      <c r="AF83" s="118">
        <v>394208692.37</v>
      </c>
      <c r="AG83" t="s">
        <v>1037</v>
      </c>
      <c r="AH83">
        <v>1.04</v>
      </c>
      <c r="AI83" s="118">
        <v>409977040.06</v>
      </c>
      <c r="AJ83" s="118">
        <v>0</v>
      </c>
      <c r="AK83" s="118">
        <v>409977040.06</v>
      </c>
      <c r="AL83" s="118">
        <v>313190951.22000003</v>
      </c>
      <c r="AM83" s="118">
        <v>0</v>
      </c>
      <c r="AN83" s="118">
        <v>313190951.22000003</v>
      </c>
    </row>
    <row r="84" spans="1:40" x14ac:dyDescent="0.2">
      <c r="A84" s="117" t="s">
        <v>795</v>
      </c>
      <c r="B84" t="s">
        <v>1031</v>
      </c>
      <c r="C84" t="s">
        <v>944</v>
      </c>
      <c r="D84">
        <v>2024</v>
      </c>
      <c r="E84" t="s">
        <v>999</v>
      </c>
      <c r="F84" t="s">
        <v>1000</v>
      </c>
      <c r="G84" t="s">
        <v>946</v>
      </c>
      <c r="H84" s="101" t="s">
        <v>796</v>
      </c>
      <c r="I84" t="s">
        <v>1200</v>
      </c>
      <c r="J84" t="s">
        <v>795</v>
      </c>
      <c r="K84" t="s">
        <v>1201</v>
      </c>
      <c r="L84" t="s">
        <v>12</v>
      </c>
      <c r="M84" t="s">
        <v>1034</v>
      </c>
      <c r="N84" s="34">
        <v>44197</v>
      </c>
      <c r="O84" s="34">
        <v>44561</v>
      </c>
      <c r="P84" t="s">
        <v>1035</v>
      </c>
      <c r="Q84" s="118">
        <v>7523796</v>
      </c>
      <c r="R84" s="118">
        <v>32450480</v>
      </c>
      <c r="S84" s="43">
        <v>0.23</v>
      </c>
      <c r="T84" s="34">
        <v>44440</v>
      </c>
      <c r="U84" s="34">
        <v>44804</v>
      </c>
      <c r="V84" s="118">
        <v>1265431.3999999999</v>
      </c>
      <c r="W84" s="118">
        <v>151944.25</v>
      </c>
      <c r="X84" s="118">
        <v>0</v>
      </c>
      <c r="Y84" s="118">
        <v>0</v>
      </c>
      <c r="Z84" s="118">
        <v>0</v>
      </c>
      <c r="AA84" s="118">
        <v>0</v>
      </c>
      <c r="AB84" t="s">
        <v>1036</v>
      </c>
      <c r="AC84">
        <v>1</v>
      </c>
      <c r="AD84">
        <v>1</v>
      </c>
      <c r="AE84" s="118">
        <v>151944.25</v>
      </c>
      <c r="AF84" s="118">
        <v>291049.21999999997</v>
      </c>
      <c r="AG84" t="s">
        <v>1037</v>
      </c>
      <c r="AH84">
        <v>1.04</v>
      </c>
      <c r="AI84" s="118">
        <v>302691.19</v>
      </c>
      <c r="AJ84" s="118">
        <v>0</v>
      </c>
      <c r="AK84" s="118">
        <v>302691.19</v>
      </c>
      <c r="AL84" s="118">
        <v>150746.94</v>
      </c>
      <c r="AM84" s="118">
        <v>0</v>
      </c>
      <c r="AN84" s="118">
        <v>150746.94</v>
      </c>
    </row>
    <row r="85" spans="1:40" x14ac:dyDescent="0.2">
      <c r="A85" s="117" t="s">
        <v>624</v>
      </c>
      <c r="B85" t="s">
        <v>1031</v>
      </c>
      <c r="C85" t="s">
        <v>944</v>
      </c>
      <c r="D85">
        <v>2024</v>
      </c>
      <c r="E85" t="s">
        <v>999</v>
      </c>
      <c r="F85" t="s">
        <v>1000</v>
      </c>
      <c r="G85" t="s">
        <v>946</v>
      </c>
      <c r="H85" s="101" t="s">
        <v>625</v>
      </c>
      <c r="I85" t="s">
        <v>1202</v>
      </c>
      <c r="J85" t="s">
        <v>624</v>
      </c>
      <c r="K85" t="s">
        <v>1203</v>
      </c>
      <c r="L85" t="s">
        <v>11</v>
      </c>
      <c r="M85" t="s">
        <v>1034</v>
      </c>
      <c r="N85" s="34">
        <v>44287</v>
      </c>
      <c r="O85" s="34">
        <v>44651</v>
      </c>
      <c r="P85" t="s">
        <v>1035</v>
      </c>
      <c r="Q85" s="118">
        <v>1485368</v>
      </c>
      <c r="R85" s="118">
        <v>1744590</v>
      </c>
      <c r="S85" s="43">
        <v>0.85</v>
      </c>
      <c r="T85" s="34">
        <v>44440</v>
      </c>
      <c r="U85" s="34">
        <v>44804</v>
      </c>
      <c r="V85" s="118">
        <v>8876</v>
      </c>
      <c r="W85" s="118">
        <v>4941.5600000000004</v>
      </c>
      <c r="X85" s="118">
        <v>0</v>
      </c>
      <c r="Y85" s="118">
        <v>0</v>
      </c>
      <c r="Z85" s="118">
        <v>0</v>
      </c>
      <c r="AA85" s="118">
        <v>0</v>
      </c>
      <c r="AB85" t="s">
        <v>1036</v>
      </c>
      <c r="AC85">
        <v>1</v>
      </c>
      <c r="AD85">
        <v>1</v>
      </c>
      <c r="AE85" s="118">
        <v>4941.5600000000004</v>
      </c>
      <c r="AF85" s="118">
        <v>7544.6</v>
      </c>
      <c r="AG85" t="s">
        <v>1037</v>
      </c>
      <c r="AH85">
        <v>1.04</v>
      </c>
      <c r="AI85" s="118">
        <v>7846.38</v>
      </c>
      <c r="AJ85" s="118">
        <v>0</v>
      </c>
      <c r="AK85" s="118">
        <v>7846.38</v>
      </c>
      <c r="AL85" s="118">
        <v>2904.82</v>
      </c>
      <c r="AM85" s="118">
        <v>0</v>
      </c>
      <c r="AN85" s="118">
        <v>2904.82</v>
      </c>
    </row>
    <row r="86" spans="1:40" x14ac:dyDescent="0.2">
      <c r="A86" s="117" t="s">
        <v>102</v>
      </c>
      <c r="B86" t="s">
        <v>1031</v>
      </c>
      <c r="C86" t="s">
        <v>944</v>
      </c>
      <c r="D86">
        <v>2024</v>
      </c>
      <c r="E86" t="s">
        <v>999</v>
      </c>
      <c r="F86" t="s">
        <v>1000</v>
      </c>
      <c r="G86" t="s">
        <v>946</v>
      </c>
      <c r="H86" s="101" t="s">
        <v>103</v>
      </c>
      <c r="I86" t="s">
        <v>1204</v>
      </c>
      <c r="J86" t="s">
        <v>102</v>
      </c>
      <c r="K86" t="s">
        <v>1205</v>
      </c>
      <c r="L86" t="s">
        <v>12</v>
      </c>
      <c r="M86" t="s">
        <v>1034</v>
      </c>
      <c r="N86" s="34">
        <v>44197</v>
      </c>
      <c r="O86" s="34">
        <v>44561</v>
      </c>
      <c r="P86" t="s">
        <v>1035</v>
      </c>
      <c r="Q86" s="118">
        <v>66175314</v>
      </c>
      <c r="R86" s="118">
        <v>176505313</v>
      </c>
      <c r="S86" s="43">
        <v>0.37</v>
      </c>
      <c r="T86" s="34">
        <v>44440</v>
      </c>
      <c r="U86" s="34">
        <v>44804</v>
      </c>
      <c r="V86" s="118">
        <v>115787121.28</v>
      </c>
      <c r="W86" s="118">
        <v>16351844.93</v>
      </c>
      <c r="X86" s="118">
        <v>0</v>
      </c>
      <c r="Y86" s="118">
        <v>3417035.51</v>
      </c>
      <c r="Z86" s="118">
        <v>0</v>
      </c>
      <c r="AA86" s="118">
        <v>3417035.51</v>
      </c>
      <c r="AB86" t="s">
        <v>1036</v>
      </c>
      <c r="AC86">
        <v>1</v>
      </c>
      <c r="AD86">
        <v>1</v>
      </c>
      <c r="AE86" s="118">
        <v>19768880.440000001</v>
      </c>
      <c r="AF86" s="118">
        <v>42841234.869999997</v>
      </c>
      <c r="AG86" t="s">
        <v>1037</v>
      </c>
      <c r="AH86">
        <v>1.04</v>
      </c>
      <c r="AI86" s="118">
        <v>44554884.259999998</v>
      </c>
      <c r="AJ86" s="118">
        <v>0</v>
      </c>
      <c r="AK86" s="118">
        <v>44554884.259999998</v>
      </c>
      <c r="AL86" s="118">
        <v>24786003.82</v>
      </c>
      <c r="AM86" s="118">
        <v>0</v>
      </c>
      <c r="AN86" s="118">
        <v>24786003.82</v>
      </c>
    </row>
    <row r="87" spans="1:40" x14ac:dyDescent="0.2">
      <c r="A87" s="117" t="s">
        <v>693</v>
      </c>
      <c r="B87" t="s">
        <v>1031</v>
      </c>
      <c r="C87" t="s">
        <v>944</v>
      </c>
      <c r="D87">
        <v>2024</v>
      </c>
      <c r="E87" t="s">
        <v>999</v>
      </c>
      <c r="F87" t="s">
        <v>1000</v>
      </c>
      <c r="G87" t="s">
        <v>946</v>
      </c>
      <c r="H87" s="101" t="s">
        <v>694</v>
      </c>
      <c r="I87" t="s">
        <v>1206</v>
      </c>
      <c r="J87" t="s">
        <v>693</v>
      </c>
      <c r="K87" t="s">
        <v>1207</v>
      </c>
      <c r="L87" t="s">
        <v>11</v>
      </c>
      <c r="M87" t="s">
        <v>1034</v>
      </c>
      <c r="N87" s="34">
        <v>44105</v>
      </c>
      <c r="O87" s="34">
        <v>44469</v>
      </c>
      <c r="P87" t="s">
        <v>1054</v>
      </c>
      <c r="Q87" s="118">
        <v>2271229</v>
      </c>
      <c r="R87" s="118">
        <v>2407362</v>
      </c>
      <c r="S87" s="43">
        <v>0.94</v>
      </c>
      <c r="T87" s="34">
        <v>44440</v>
      </c>
      <c r="U87" s="34">
        <v>44804</v>
      </c>
      <c r="V87" s="118">
        <v>686335.92</v>
      </c>
      <c r="W87" s="118">
        <v>742448.25</v>
      </c>
      <c r="X87" s="118">
        <v>0</v>
      </c>
      <c r="Y87" s="118">
        <v>0</v>
      </c>
      <c r="Z87" s="118">
        <v>0</v>
      </c>
      <c r="AA87" s="118">
        <v>0</v>
      </c>
      <c r="AB87" t="s">
        <v>1036</v>
      </c>
      <c r="AC87">
        <v>1</v>
      </c>
      <c r="AD87">
        <v>1</v>
      </c>
      <c r="AE87" s="118">
        <v>742448.25</v>
      </c>
      <c r="AF87" s="118">
        <v>645155.76</v>
      </c>
      <c r="AG87" t="s">
        <v>1037</v>
      </c>
      <c r="AH87">
        <v>1.04</v>
      </c>
      <c r="AI87" s="118">
        <v>670961.99</v>
      </c>
      <c r="AJ87" s="118">
        <v>0</v>
      </c>
      <c r="AK87" s="118">
        <v>670961.99</v>
      </c>
      <c r="AL87" s="118">
        <v>-71486.259999999995</v>
      </c>
      <c r="AM87" s="118">
        <v>0</v>
      </c>
      <c r="AN87" s="118">
        <v>-71486.259999999995</v>
      </c>
    </row>
    <row r="88" spans="1:40" x14ac:dyDescent="0.2">
      <c r="A88" s="117" t="s">
        <v>690</v>
      </c>
      <c r="B88" t="s">
        <v>1031</v>
      </c>
      <c r="C88" t="s">
        <v>944</v>
      </c>
      <c r="D88">
        <v>2024</v>
      </c>
      <c r="E88" t="s">
        <v>999</v>
      </c>
      <c r="F88" t="s">
        <v>1000</v>
      </c>
      <c r="G88" t="s">
        <v>946</v>
      </c>
      <c r="H88" s="101" t="s">
        <v>691</v>
      </c>
      <c r="I88" t="s">
        <v>1208</v>
      </c>
      <c r="J88" t="s">
        <v>690</v>
      </c>
      <c r="K88" t="s">
        <v>1209</v>
      </c>
      <c r="L88" t="s">
        <v>11</v>
      </c>
      <c r="M88" t="s">
        <v>1034</v>
      </c>
      <c r="N88" s="34">
        <v>44197</v>
      </c>
      <c r="O88" s="34">
        <v>44561</v>
      </c>
      <c r="P88" t="s">
        <v>1035</v>
      </c>
      <c r="Q88" s="118">
        <v>28934321</v>
      </c>
      <c r="R88" s="118">
        <v>107031242</v>
      </c>
      <c r="S88" s="43">
        <v>0.27</v>
      </c>
      <c r="T88" s="34">
        <v>44440</v>
      </c>
      <c r="U88" s="34">
        <v>44804</v>
      </c>
      <c r="V88" s="118">
        <v>1181704.67</v>
      </c>
      <c r="W88" s="118">
        <v>496239.98</v>
      </c>
      <c r="X88" s="118">
        <v>0</v>
      </c>
      <c r="Y88" s="118">
        <v>0</v>
      </c>
      <c r="Z88" s="118">
        <v>0</v>
      </c>
      <c r="AA88" s="118">
        <v>0</v>
      </c>
      <c r="AB88" t="s">
        <v>1036</v>
      </c>
      <c r="AC88">
        <v>1</v>
      </c>
      <c r="AD88">
        <v>1</v>
      </c>
      <c r="AE88" s="118">
        <v>496239.98</v>
      </c>
      <c r="AF88" s="118">
        <v>319060.26</v>
      </c>
      <c r="AG88" t="s">
        <v>1037</v>
      </c>
      <c r="AH88">
        <v>1.04</v>
      </c>
      <c r="AI88" s="118">
        <v>331822.67</v>
      </c>
      <c r="AJ88" s="118">
        <v>0</v>
      </c>
      <c r="AK88" s="118">
        <v>331822.67</v>
      </c>
      <c r="AL88" s="118">
        <v>-164417.31</v>
      </c>
      <c r="AM88" s="118">
        <v>0</v>
      </c>
      <c r="AN88" s="118">
        <v>-164417.31</v>
      </c>
    </row>
    <row r="89" spans="1:40" x14ac:dyDescent="0.2">
      <c r="A89" s="117" t="s">
        <v>1210</v>
      </c>
      <c r="B89" t="s">
        <v>1031</v>
      </c>
      <c r="C89" t="s">
        <v>944</v>
      </c>
      <c r="D89">
        <v>2024</v>
      </c>
      <c r="E89" t="s">
        <v>999</v>
      </c>
      <c r="F89" t="s">
        <v>1000</v>
      </c>
      <c r="G89" t="s">
        <v>946</v>
      </c>
      <c r="H89" s="101" t="s">
        <v>1211</v>
      </c>
      <c r="I89" t="s">
        <v>1212</v>
      </c>
      <c r="J89" t="s">
        <v>1210</v>
      </c>
      <c r="K89" t="s">
        <v>1213</v>
      </c>
      <c r="L89" t="s">
        <v>11</v>
      </c>
      <c r="M89" t="s">
        <v>1034</v>
      </c>
      <c r="N89" s="34">
        <v>44470</v>
      </c>
      <c r="O89" s="34">
        <v>44834</v>
      </c>
      <c r="P89" t="s">
        <v>1035</v>
      </c>
      <c r="Q89" s="118">
        <v>2258130</v>
      </c>
      <c r="R89" s="118">
        <v>5653585</v>
      </c>
      <c r="S89" s="43">
        <v>0.4</v>
      </c>
      <c r="T89" s="34">
        <v>44440</v>
      </c>
      <c r="U89" s="34">
        <v>44804</v>
      </c>
      <c r="V89" s="118">
        <v>174270.62</v>
      </c>
      <c r="W89" s="118">
        <v>98835.16</v>
      </c>
      <c r="X89" s="118">
        <v>0</v>
      </c>
      <c r="Y89" s="118">
        <v>0</v>
      </c>
      <c r="Z89" s="118">
        <v>0</v>
      </c>
      <c r="AA89" s="118">
        <v>0</v>
      </c>
      <c r="AB89" t="s">
        <v>1036</v>
      </c>
      <c r="AC89">
        <v>1</v>
      </c>
      <c r="AD89">
        <v>1</v>
      </c>
      <c r="AE89" s="118">
        <v>98835.16</v>
      </c>
      <c r="AF89" s="118">
        <v>69708.25</v>
      </c>
      <c r="AG89" t="s">
        <v>1037</v>
      </c>
      <c r="AH89">
        <v>1.0130999999999999</v>
      </c>
      <c r="AI89" s="118">
        <v>70621.429999999993</v>
      </c>
      <c r="AJ89" s="118">
        <v>0</v>
      </c>
      <c r="AK89" s="118">
        <v>70621.429999999993</v>
      </c>
      <c r="AL89" s="118">
        <v>-28213.73</v>
      </c>
      <c r="AM89" s="118">
        <v>0</v>
      </c>
      <c r="AN89" s="118">
        <v>-28213.73</v>
      </c>
    </row>
    <row r="90" spans="1:40" x14ac:dyDescent="0.2">
      <c r="A90" s="117" t="s">
        <v>1214</v>
      </c>
      <c r="B90" t="s">
        <v>1031</v>
      </c>
      <c r="C90" t="s">
        <v>944</v>
      </c>
      <c r="D90">
        <v>2024</v>
      </c>
      <c r="E90" t="s">
        <v>999</v>
      </c>
      <c r="F90" t="s">
        <v>1000</v>
      </c>
      <c r="G90" t="s">
        <v>946</v>
      </c>
      <c r="H90" s="101" t="s">
        <v>1215</v>
      </c>
      <c r="I90" t="s">
        <v>1216</v>
      </c>
      <c r="J90" t="s">
        <v>1214</v>
      </c>
      <c r="K90" t="s">
        <v>1217</v>
      </c>
      <c r="L90" t="s">
        <v>11</v>
      </c>
      <c r="M90" t="s">
        <v>1091</v>
      </c>
      <c r="N90" s="34">
        <v>44105</v>
      </c>
      <c r="O90" s="34">
        <v>44469</v>
      </c>
      <c r="P90" t="s">
        <v>1054</v>
      </c>
      <c r="Q90" s="118">
        <v>938258</v>
      </c>
      <c r="R90" s="118">
        <v>1190504</v>
      </c>
      <c r="S90" s="43">
        <v>0.79</v>
      </c>
      <c r="T90" s="34">
        <v>44440</v>
      </c>
      <c r="U90" s="34">
        <v>44804</v>
      </c>
      <c r="V90" s="118">
        <v>70871.53</v>
      </c>
      <c r="W90" s="118">
        <v>101260.78</v>
      </c>
      <c r="X90" s="118">
        <v>0</v>
      </c>
      <c r="Y90" s="118">
        <v>0</v>
      </c>
      <c r="Z90" s="118">
        <v>0</v>
      </c>
      <c r="AA90" s="118">
        <v>0</v>
      </c>
      <c r="AB90" t="s">
        <v>1036</v>
      </c>
      <c r="AC90">
        <v>1</v>
      </c>
      <c r="AD90">
        <v>1</v>
      </c>
      <c r="AE90" s="118">
        <v>101260.78</v>
      </c>
      <c r="AF90" s="118">
        <v>55988.51</v>
      </c>
      <c r="AG90" t="s">
        <v>1037</v>
      </c>
      <c r="AH90">
        <v>1.04</v>
      </c>
      <c r="AI90" s="118">
        <v>58228.05</v>
      </c>
      <c r="AJ90" s="118">
        <v>0</v>
      </c>
      <c r="AK90" s="118">
        <v>58228.05</v>
      </c>
      <c r="AL90" s="118">
        <v>-43032.73</v>
      </c>
      <c r="AM90" s="118">
        <v>0</v>
      </c>
      <c r="AN90" s="118">
        <v>-43032.73</v>
      </c>
    </row>
    <row r="91" spans="1:40" x14ac:dyDescent="0.2">
      <c r="A91" s="117" t="s">
        <v>69</v>
      </c>
      <c r="B91" t="s">
        <v>1031</v>
      </c>
      <c r="C91" t="s">
        <v>944</v>
      </c>
      <c r="D91">
        <v>2024</v>
      </c>
      <c r="E91" t="s">
        <v>999</v>
      </c>
      <c r="F91" t="s">
        <v>1000</v>
      </c>
      <c r="G91" t="s">
        <v>946</v>
      </c>
      <c r="H91" s="101" t="s">
        <v>70</v>
      </c>
      <c r="I91" t="s">
        <v>1218</v>
      </c>
      <c r="J91" t="s">
        <v>69</v>
      </c>
      <c r="K91" t="s">
        <v>1219</v>
      </c>
      <c r="L91" t="s">
        <v>12</v>
      </c>
      <c r="M91" t="s">
        <v>1034</v>
      </c>
      <c r="N91" s="34">
        <v>44440</v>
      </c>
      <c r="O91" s="34">
        <v>44804</v>
      </c>
      <c r="P91" t="s">
        <v>1035</v>
      </c>
      <c r="Q91" s="118">
        <v>1560553</v>
      </c>
      <c r="R91" s="118">
        <v>1908952</v>
      </c>
      <c r="S91" s="43">
        <v>0.82</v>
      </c>
      <c r="T91" s="34">
        <v>44440</v>
      </c>
      <c r="U91" s="34">
        <v>44804</v>
      </c>
      <c r="V91" s="118">
        <v>53516799.289999999</v>
      </c>
      <c r="W91" s="118">
        <v>12016008.43</v>
      </c>
      <c r="X91" s="118">
        <v>0</v>
      </c>
      <c r="Y91" s="118">
        <v>3250489.67</v>
      </c>
      <c r="Z91" s="118">
        <v>0</v>
      </c>
      <c r="AA91" s="118">
        <v>3250489.67</v>
      </c>
      <c r="AB91" t="s">
        <v>1036</v>
      </c>
      <c r="AC91">
        <v>1</v>
      </c>
      <c r="AD91">
        <v>1</v>
      </c>
      <c r="AE91" s="118">
        <v>15266498.1</v>
      </c>
      <c r="AF91" s="118">
        <v>43883775.420000002</v>
      </c>
      <c r="AG91" t="s">
        <v>1037</v>
      </c>
      <c r="AH91">
        <v>1.0301</v>
      </c>
      <c r="AI91" s="118">
        <v>45204677.060000002</v>
      </c>
      <c r="AJ91" s="118">
        <v>0</v>
      </c>
      <c r="AK91" s="118">
        <v>45204677.060000002</v>
      </c>
      <c r="AL91" s="118">
        <v>29938178.960000001</v>
      </c>
      <c r="AM91" s="118">
        <v>0</v>
      </c>
      <c r="AN91" s="118">
        <v>29938178.960000001</v>
      </c>
    </row>
    <row r="92" spans="1:40" x14ac:dyDescent="0.2">
      <c r="A92" s="117" t="s">
        <v>1220</v>
      </c>
      <c r="B92" t="s">
        <v>1031</v>
      </c>
      <c r="C92" t="s">
        <v>944</v>
      </c>
      <c r="D92">
        <v>2024</v>
      </c>
      <c r="E92" t="s">
        <v>999</v>
      </c>
      <c r="F92" t="s">
        <v>1000</v>
      </c>
      <c r="G92" t="s">
        <v>946</v>
      </c>
      <c r="H92" s="101" t="s">
        <v>1221</v>
      </c>
      <c r="I92" t="s">
        <v>1222</v>
      </c>
      <c r="J92" t="s">
        <v>1220</v>
      </c>
      <c r="K92" t="s">
        <v>1223</v>
      </c>
      <c r="L92" t="s">
        <v>11</v>
      </c>
      <c r="M92" t="s">
        <v>1034</v>
      </c>
      <c r="N92" s="34">
        <v>44378</v>
      </c>
      <c r="O92" s="34">
        <v>44742</v>
      </c>
      <c r="P92" t="s">
        <v>1035</v>
      </c>
      <c r="Q92" s="118">
        <v>1450129</v>
      </c>
      <c r="R92" s="118">
        <v>3148712</v>
      </c>
      <c r="S92" s="43">
        <v>0.46</v>
      </c>
      <c r="T92" s="34">
        <v>44440</v>
      </c>
      <c r="U92" s="34">
        <v>44804</v>
      </c>
      <c r="V92" s="118">
        <v>51867.41</v>
      </c>
      <c r="W92" s="118">
        <v>12728.74</v>
      </c>
      <c r="X92" s="118">
        <v>0</v>
      </c>
      <c r="Y92" s="118">
        <v>0</v>
      </c>
      <c r="Z92" s="118">
        <v>0</v>
      </c>
      <c r="AA92" s="118">
        <v>0</v>
      </c>
      <c r="AB92" t="s">
        <v>1036</v>
      </c>
      <c r="AC92">
        <v>1</v>
      </c>
      <c r="AD92">
        <v>1</v>
      </c>
      <c r="AE92" s="118">
        <v>12728.74</v>
      </c>
      <c r="AF92" s="118">
        <v>23859.01</v>
      </c>
      <c r="AG92" t="s">
        <v>1037</v>
      </c>
      <c r="AH92">
        <v>1.04</v>
      </c>
      <c r="AI92" s="118">
        <v>24813.37</v>
      </c>
      <c r="AJ92" s="118">
        <v>0</v>
      </c>
      <c r="AK92" s="118">
        <v>24813.37</v>
      </c>
      <c r="AL92" s="118">
        <v>12084.63</v>
      </c>
      <c r="AM92" s="118">
        <v>0</v>
      </c>
      <c r="AN92" s="118">
        <v>12084.63</v>
      </c>
    </row>
    <row r="93" spans="1:40" x14ac:dyDescent="0.2">
      <c r="A93" s="117" t="s">
        <v>1224</v>
      </c>
      <c r="B93" t="s">
        <v>1031</v>
      </c>
      <c r="C93" t="s">
        <v>944</v>
      </c>
      <c r="D93">
        <v>2024</v>
      </c>
      <c r="E93" t="s">
        <v>999</v>
      </c>
      <c r="F93" t="s">
        <v>1000</v>
      </c>
      <c r="G93" t="s">
        <v>946</v>
      </c>
      <c r="H93" s="101" t="s">
        <v>1225</v>
      </c>
      <c r="I93" t="s">
        <v>1226</v>
      </c>
      <c r="J93" t="s">
        <v>1224</v>
      </c>
      <c r="K93" t="s">
        <v>1227</v>
      </c>
      <c r="L93" t="s">
        <v>12</v>
      </c>
      <c r="M93" t="s">
        <v>1034</v>
      </c>
      <c r="N93" s="34">
        <v>44197</v>
      </c>
      <c r="O93" s="34">
        <v>44561</v>
      </c>
      <c r="P93" t="s">
        <v>1035</v>
      </c>
      <c r="Q93" s="118">
        <v>492984</v>
      </c>
      <c r="R93" s="118">
        <v>1499507</v>
      </c>
      <c r="S93" s="43">
        <v>0.33</v>
      </c>
      <c r="T93" s="34">
        <v>44440</v>
      </c>
      <c r="U93" s="34">
        <v>44804</v>
      </c>
      <c r="V93" s="118">
        <v>43050.42</v>
      </c>
      <c r="W93" s="118">
        <v>2327.65</v>
      </c>
      <c r="X93" s="118">
        <v>0</v>
      </c>
      <c r="Y93" s="118">
        <v>0</v>
      </c>
      <c r="Z93" s="118">
        <v>0</v>
      </c>
      <c r="AA93" s="118">
        <v>0</v>
      </c>
      <c r="AB93" t="s">
        <v>1036</v>
      </c>
      <c r="AC93">
        <v>1</v>
      </c>
      <c r="AD93">
        <v>1</v>
      </c>
      <c r="AE93" s="118">
        <v>2327.65</v>
      </c>
      <c r="AF93" s="118">
        <v>14206.64</v>
      </c>
      <c r="AG93" t="s">
        <v>1037</v>
      </c>
      <c r="AH93">
        <v>1.04</v>
      </c>
      <c r="AI93" s="118">
        <v>14774.91</v>
      </c>
      <c r="AJ93" s="118">
        <v>0</v>
      </c>
      <c r="AK93" s="118">
        <v>14774.91</v>
      </c>
      <c r="AL93" s="118">
        <v>12447.26</v>
      </c>
      <c r="AM93" s="118">
        <v>0</v>
      </c>
      <c r="AN93" s="118">
        <v>12447.26</v>
      </c>
    </row>
    <row r="94" spans="1:40" x14ac:dyDescent="0.2">
      <c r="A94" s="117" t="s">
        <v>63</v>
      </c>
      <c r="B94" t="s">
        <v>1031</v>
      </c>
      <c r="C94" t="s">
        <v>944</v>
      </c>
      <c r="D94">
        <v>2024</v>
      </c>
      <c r="E94" t="s">
        <v>999</v>
      </c>
      <c r="F94" t="s">
        <v>1000</v>
      </c>
      <c r="G94" t="s">
        <v>946</v>
      </c>
      <c r="H94" s="101" t="s">
        <v>64</v>
      </c>
      <c r="I94" t="s">
        <v>1228</v>
      </c>
      <c r="J94" t="s">
        <v>63</v>
      </c>
      <c r="K94" t="s">
        <v>1229</v>
      </c>
      <c r="L94" t="s">
        <v>11</v>
      </c>
      <c r="M94" t="s">
        <v>1034</v>
      </c>
      <c r="N94" s="34">
        <v>44470</v>
      </c>
      <c r="O94" s="34">
        <v>44834</v>
      </c>
      <c r="P94" t="s">
        <v>1035</v>
      </c>
      <c r="Q94" s="118">
        <v>44798015</v>
      </c>
      <c r="R94" s="118">
        <v>148792289</v>
      </c>
      <c r="S94" s="43">
        <v>0.3</v>
      </c>
      <c r="T94" s="34">
        <v>44440</v>
      </c>
      <c r="U94" s="34">
        <v>44804</v>
      </c>
      <c r="V94" s="118">
        <v>22239589.800000001</v>
      </c>
      <c r="W94" s="118">
        <v>2993531.99</v>
      </c>
      <c r="X94" s="118">
        <v>0</v>
      </c>
      <c r="Y94" s="118">
        <v>1129103.6100000001</v>
      </c>
      <c r="Z94" s="118">
        <v>0</v>
      </c>
      <c r="AA94" s="118">
        <v>1129103.6100000001</v>
      </c>
      <c r="AB94" t="s">
        <v>1036</v>
      </c>
      <c r="AC94">
        <v>1</v>
      </c>
      <c r="AD94">
        <v>1</v>
      </c>
      <c r="AE94" s="118">
        <v>4122635.6</v>
      </c>
      <c r="AF94" s="118">
        <v>6671876.9400000004</v>
      </c>
      <c r="AG94" t="s">
        <v>1037</v>
      </c>
      <c r="AH94">
        <v>1.0130999999999999</v>
      </c>
      <c r="AI94" s="118">
        <v>6759278.5300000003</v>
      </c>
      <c r="AJ94" s="118">
        <v>0</v>
      </c>
      <c r="AK94" s="118">
        <v>6759278.5300000003</v>
      </c>
      <c r="AL94" s="118">
        <v>2636642.9300000002</v>
      </c>
      <c r="AM94" s="118">
        <v>0</v>
      </c>
      <c r="AN94" s="118">
        <v>2636642.9300000002</v>
      </c>
    </row>
    <row r="95" spans="1:40" x14ac:dyDescent="0.2">
      <c r="A95" s="117" t="s">
        <v>1230</v>
      </c>
      <c r="B95" t="s">
        <v>1031</v>
      </c>
      <c r="C95" t="s">
        <v>944</v>
      </c>
      <c r="D95">
        <v>2024</v>
      </c>
      <c r="E95" t="s">
        <v>999</v>
      </c>
      <c r="F95" t="s">
        <v>1000</v>
      </c>
      <c r="G95" t="s">
        <v>946</v>
      </c>
      <c r="H95" s="101" t="s">
        <v>1231</v>
      </c>
      <c r="I95" t="s">
        <v>1232</v>
      </c>
      <c r="J95" t="s">
        <v>1230</v>
      </c>
      <c r="K95" t="s">
        <v>1233</v>
      </c>
      <c r="L95" t="s">
        <v>12</v>
      </c>
      <c r="M95" t="s">
        <v>1034</v>
      </c>
      <c r="N95" s="34">
        <v>44197</v>
      </c>
      <c r="O95" s="34">
        <v>44561</v>
      </c>
      <c r="P95" t="s">
        <v>1035</v>
      </c>
      <c r="Q95" s="118">
        <v>4734731</v>
      </c>
      <c r="R95" s="118">
        <v>10237952</v>
      </c>
      <c r="S95" s="43">
        <v>0.46</v>
      </c>
      <c r="T95" s="34">
        <v>44440</v>
      </c>
      <c r="U95" s="34">
        <v>44804</v>
      </c>
      <c r="V95" s="118">
        <v>558978.25</v>
      </c>
      <c r="W95" s="118">
        <v>25893.58</v>
      </c>
      <c r="X95" s="118">
        <v>0</v>
      </c>
      <c r="Y95" s="118">
        <v>0</v>
      </c>
      <c r="Z95" s="118">
        <v>0</v>
      </c>
      <c r="AA95" s="118">
        <v>0</v>
      </c>
      <c r="AB95" t="s">
        <v>1036</v>
      </c>
      <c r="AC95">
        <v>1</v>
      </c>
      <c r="AD95">
        <v>1</v>
      </c>
      <c r="AE95" s="118">
        <v>25893.58</v>
      </c>
      <c r="AF95" s="118">
        <v>257130</v>
      </c>
      <c r="AG95" t="s">
        <v>1037</v>
      </c>
      <c r="AH95">
        <v>1.04</v>
      </c>
      <c r="AI95" s="118">
        <v>267415.2</v>
      </c>
      <c r="AJ95" s="118">
        <v>0</v>
      </c>
      <c r="AK95" s="118">
        <v>267415.2</v>
      </c>
      <c r="AL95" s="118">
        <v>241521.62</v>
      </c>
      <c r="AM95" s="118">
        <v>0</v>
      </c>
      <c r="AN95" s="118">
        <v>241521.62</v>
      </c>
    </row>
    <row r="96" spans="1:40" x14ac:dyDescent="0.2">
      <c r="A96" s="117" t="s">
        <v>720</v>
      </c>
      <c r="B96" t="s">
        <v>1031</v>
      </c>
      <c r="C96" t="s">
        <v>944</v>
      </c>
      <c r="D96">
        <v>2024</v>
      </c>
      <c r="E96" t="s">
        <v>999</v>
      </c>
      <c r="F96" t="s">
        <v>1000</v>
      </c>
      <c r="G96" t="s">
        <v>946</v>
      </c>
      <c r="H96" s="101" t="s">
        <v>721</v>
      </c>
      <c r="I96" t="s">
        <v>1234</v>
      </c>
      <c r="J96" t="s">
        <v>720</v>
      </c>
      <c r="K96" t="s">
        <v>1235</v>
      </c>
      <c r="L96" t="s">
        <v>12</v>
      </c>
      <c r="M96" t="s">
        <v>1034</v>
      </c>
      <c r="N96" s="34">
        <v>44470</v>
      </c>
      <c r="O96" s="34">
        <v>44834</v>
      </c>
      <c r="P96" t="s">
        <v>1035</v>
      </c>
      <c r="Q96" s="118">
        <v>15972</v>
      </c>
      <c r="R96" s="118">
        <v>49501</v>
      </c>
      <c r="S96" s="43">
        <v>0.32</v>
      </c>
      <c r="T96" s="34">
        <v>44440</v>
      </c>
      <c r="U96" s="34">
        <v>44804</v>
      </c>
      <c r="V96" s="118">
        <v>19606675.699999999</v>
      </c>
      <c r="W96" s="118">
        <v>7518586.9800000004</v>
      </c>
      <c r="X96" s="118">
        <v>0</v>
      </c>
      <c r="Y96" s="118">
        <v>26782.13</v>
      </c>
      <c r="Z96" s="118">
        <v>0</v>
      </c>
      <c r="AA96" s="118">
        <v>26782.13</v>
      </c>
      <c r="AB96" t="s">
        <v>1036</v>
      </c>
      <c r="AC96">
        <v>1</v>
      </c>
      <c r="AD96">
        <v>1</v>
      </c>
      <c r="AE96" s="118">
        <v>7545369.1100000003</v>
      </c>
      <c r="AF96" s="118">
        <v>6274136.2199999997</v>
      </c>
      <c r="AG96" t="s">
        <v>1037</v>
      </c>
      <c r="AH96">
        <v>1.0130999999999999</v>
      </c>
      <c r="AI96" s="118">
        <v>6356327.4000000004</v>
      </c>
      <c r="AJ96" s="118">
        <v>0</v>
      </c>
      <c r="AK96" s="118">
        <v>6356327.4000000004</v>
      </c>
      <c r="AL96" s="118">
        <v>-1189041.71</v>
      </c>
      <c r="AM96" s="118">
        <v>0</v>
      </c>
      <c r="AN96" s="118">
        <v>-1189041.71</v>
      </c>
    </row>
    <row r="97" spans="1:40" x14ac:dyDescent="0.2">
      <c r="A97" s="117" t="s">
        <v>681</v>
      </c>
      <c r="B97" t="s">
        <v>1031</v>
      </c>
      <c r="C97" t="s">
        <v>944</v>
      </c>
      <c r="D97">
        <v>2024</v>
      </c>
      <c r="E97" t="s">
        <v>999</v>
      </c>
      <c r="F97" t="s">
        <v>1000</v>
      </c>
      <c r="G97" t="s">
        <v>946</v>
      </c>
      <c r="H97" s="101" t="s">
        <v>682</v>
      </c>
      <c r="I97" t="s">
        <v>1236</v>
      </c>
      <c r="J97" t="s">
        <v>681</v>
      </c>
      <c r="K97" t="s">
        <v>1237</v>
      </c>
      <c r="L97" t="s">
        <v>11</v>
      </c>
      <c r="M97" t="s">
        <v>1034</v>
      </c>
      <c r="N97" s="34">
        <v>44470</v>
      </c>
      <c r="O97" s="34">
        <v>44834</v>
      </c>
      <c r="P97" t="s">
        <v>1035</v>
      </c>
      <c r="Q97" s="118">
        <v>60780175</v>
      </c>
      <c r="R97" s="118">
        <v>95937071</v>
      </c>
      <c r="S97" s="43">
        <v>0.63</v>
      </c>
      <c r="T97" s="34">
        <v>44440</v>
      </c>
      <c r="U97" s="34">
        <v>44804</v>
      </c>
      <c r="V97" s="118">
        <v>65280719.960000001</v>
      </c>
      <c r="W97" s="118">
        <v>10594994.49</v>
      </c>
      <c r="X97" s="118">
        <v>0</v>
      </c>
      <c r="Y97" s="118">
        <v>5192586.8899999997</v>
      </c>
      <c r="Z97" s="118">
        <v>0</v>
      </c>
      <c r="AA97" s="118">
        <v>5192586.8899999997</v>
      </c>
      <c r="AB97" t="s">
        <v>1036</v>
      </c>
      <c r="AC97">
        <v>1</v>
      </c>
      <c r="AD97">
        <v>1</v>
      </c>
      <c r="AE97" s="118">
        <v>15787581.380000001</v>
      </c>
      <c r="AF97" s="118">
        <v>41126853.57</v>
      </c>
      <c r="AG97" t="s">
        <v>1037</v>
      </c>
      <c r="AH97">
        <v>1.0130999999999999</v>
      </c>
      <c r="AI97" s="118">
        <v>41665615.350000001</v>
      </c>
      <c r="AJ97" s="118">
        <v>0</v>
      </c>
      <c r="AK97" s="118">
        <v>41665615.350000001</v>
      </c>
      <c r="AL97" s="118">
        <v>25878033.969999999</v>
      </c>
      <c r="AM97" s="118">
        <v>0</v>
      </c>
      <c r="AN97" s="118">
        <v>25878033.969999999</v>
      </c>
    </row>
    <row r="98" spans="1:40" x14ac:dyDescent="0.2">
      <c r="A98" s="117" t="s">
        <v>654</v>
      </c>
      <c r="B98" t="s">
        <v>1031</v>
      </c>
      <c r="C98" t="s">
        <v>944</v>
      </c>
      <c r="D98">
        <v>2024</v>
      </c>
      <c r="E98" t="s">
        <v>999</v>
      </c>
      <c r="F98" t="s">
        <v>1000</v>
      </c>
      <c r="G98" t="s">
        <v>946</v>
      </c>
      <c r="H98" s="101" t="s">
        <v>655</v>
      </c>
      <c r="I98" t="s">
        <v>1238</v>
      </c>
      <c r="J98" t="s">
        <v>654</v>
      </c>
      <c r="K98" t="s">
        <v>1239</v>
      </c>
      <c r="L98" t="s">
        <v>12</v>
      </c>
      <c r="M98" t="s">
        <v>1034</v>
      </c>
      <c r="N98" s="34">
        <v>44409</v>
      </c>
      <c r="O98" s="34">
        <v>44773</v>
      </c>
      <c r="P98" t="s">
        <v>1054</v>
      </c>
      <c r="Q98" s="118">
        <v>75138941</v>
      </c>
      <c r="R98" s="118">
        <v>572554129</v>
      </c>
      <c r="S98" s="43">
        <v>0.13</v>
      </c>
      <c r="T98" s="34">
        <v>44440</v>
      </c>
      <c r="U98" s="34">
        <v>44804</v>
      </c>
      <c r="V98" s="118">
        <v>76254446.629999995</v>
      </c>
      <c r="W98" s="118">
        <v>3996126.44</v>
      </c>
      <c r="X98" s="118">
        <v>0</v>
      </c>
      <c r="Y98" s="118">
        <v>1970781.33</v>
      </c>
      <c r="Z98" s="118">
        <v>0</v>
      </c>
      <c r="AA98" s="118">
        <v>1970781.33</v>
      </c>
      <c r="AB98" t="s">
        <v>1036</v>
      </c>
      <c r="AC98">
        <v>1</v>
      </c>
      <c r="AD98">
        <v>1</v>
      </c>
      <c r="AE98" s="118">
        <v>5966907.7699999996</v>
      </c>
      <c r="AF98" s="118">
        <v>9913078.0600000005</v>
      </c>
      <c r="AG98" t="s">
        <v>1037</v>
      </c>
      <c r="AH98">
        <v>1.0301</v>
      </c>
      <c r="AI98" s="118">
        <v>10211461.710000001</v>
      </c>
      <c r="AJ98" s="118">
        <v>0</v>
      </c>
      <c r="AK98" s="118">
        <v>10211461.710000001</v>
      </c>
      <c r="AL98" s="118">
        <v>4244553.9400000004</v>
      </c>
      <c r="AM98" s="118">
        <v>0</v>
      </c>
      <c r="AN98" s="118">
        <v>4244553.9400000004</v>
      </c>
    </row>
    <row r="99" spans="1:40" x14ac:dyDescent="0.2">
      <c r="A99" s="117" t="s">
        <v>1240</v>
      </c>
      <c r="B99" t="s">
        <v>1031</v>
      </c>
      <c r="C99" t="s">
        <v>944</v>
      </c>
      <c r="D99">
        <v>2024</v>
      </c>
      <c r="E99" t="s">
        <v>999</v>
      </c>
      <c r="F99" t="s">
        <v>1000</v>
      </c>
      <c r="G99" t="s">
        <v>946</v>
      </c>
      <c r="H99" s="101" t="s">
        <v>1241</v>
      </c>
      <c r="I99" t="s">
        <v>1242</v>
      </c>
      <c r="J99" t="s">
        <v>1240</v>
      </c>
      <c r="K99" t="s">
        <v>1243</v>
      </c>
      <c r="L99" t="s">
        <v>12</v>
      </c>
      <c r="M99" t="s">
        <v>1034</v>
      </c>
      <c r="N99" s="34">
        <v>44197</v>
      </c>
      <c r="O99" s="34">
        <v>44561</v>
      </c>
      <c r="P99" t="s">
        <v>1054</v>
      </c>
      <c r="Q99" s="118">
        <v>1840492</v>
      </c>
      <c r="R99" s="118">
        <v>11994478</v>
      </c>
      <c r="S99" s="43">
        <v>0.15</v>
      </c>
      <c r="T99" s="34">
        <v>44440</v>
      </c>
      <c r="U99" s="34">
        <v>44804</v>
      </c>
      <c r="V99" s="118">
        <v>49070</v>
      </c>
      <c r="W99" s="118">
        <v>1667.71</v>
      </c>
      <c r="X99" s="118">
        <v>0</v>
      </c>
      <c r="Y99" s="118">
        <v>0</v>
      </c>
      <c r="Z99" s="118">
        <v>0</v>
      </c>
      <c r="AA99" s="118">
        <v>0</v>
      </c>
      <c r="AB99" t="s">
        <v>1036</v>
      </c>
      <c r="AC99">
        <v>1</v>
      </c>
      <c r="AD99">
        <v>1</v>
      </c>
      <c r="AE99" s="118">
        <v>1667.71</v>
      </c>
      <c r="AF99" s="118">
        <v>7360.5</v>
      </c>
      <c r="AG99" t="s">
        <v>1037</v>
      </c>
      <c r="AH99">
        <v>1.04</v>
      </c>
      <c r="AI99" s="118">
        <v>7654.92</v>
      </c>
      <c r="AJ99" s="118">
        <v>0</v>
      </c>
      <c r="AK99" s="118">
        <v>7654.92</v>
      </c>
      <c r="AL99" s="118">
        <v>5987.21</v>
      </c>
      <c r="AM99" s="118">
        <v>0</v>
      </c>
      <c r="AN99" s="118">
        <v>5987.21</v>
      </c>
    </row>
    <row r="100" spans="1:40" x14ac:dyDescent="0.2">
      <c r="A100" s="117" t="s">
        <v>717</v>
      </c>
      <c r="B100" t="s">
        <v>1031</v>
      </c>
      <c r="C100" t="s">
        <v>944</v>
      </c>
      <c r="D100">
        <v>2024</v>
      </c>
      <c r="E100" t="s">
        <v>999</v>
      </c>
      <c r="F100" t="s">
        <v>1000</v>
      </c>
      <c r="G100" t="s">
        <v>946</v>
      </c>
      <c r="H100" s="101" t="s">
        <v>718</v>
      </c>
      <c r="I100" t="s">
        <v>1244</v>
      </c>
      <c r="J100" t="s">
        <v>717</v>
      </c>
      <c r="K100" t="s">
        <v>1245</v>
      </c>
      <c r="L100" t="s">
        <v>12</v>
      </c>
      <c r="M100" t="s">
        <v>1034</v>
      </c>
      <c r="N100" s="34">
        <v>44378</v>
      </c>
      <c r="O100" s="34">
        <v>44742</v>
      </c>
      <c r="P100" t="s">
        <v>1035</v>
      </c>
      <c r="Q100" s="118">
        <v>43149177</v>
      </c>
      <c r="R100" s="118">
        <v>155259925</v>
      </c>
      <c r="S100" s="43">
        <v>0.28000000000000003</v>
      </c>
      <c r="T100" s="34">
        <v>44440</v>
      </c>
      <c r="U100" s="34">
        <v>44804</v>
      </c>
      <c r="V100" s="118">
        <v>1733064.77</v>
      </c>
      <c r="W100" s="118">
        <v>557911.25</v>
      </c>
      <c r="X100" s="118">
        <v>0</v>
      </c>
      <c r="Y100" s="118">
        <v>0</v>
      </c>
      <c r="Z100" s="118">
        <v>0</v>
      </c>
      <c r="AA100" s="118">
        <v>0</v>
      </c>
      <c r="AB100" t="s">
        <v>1036</v>
      </c>
      <c r="AC100">
        <v>1</v>
      </c>
      <c r="AD100">
        <v>1</v>
      </c>
      <c r="AE100" s="118">
        <v>557911.25</v>
      </c>
      <c r="AF100" s="118">
        <v>485258.14</v>
      </c>
      <c r="AG100" t="s">
        <v>1037</v>
      </c>
      <c r="AH100">
        <v>1.04</v>
      </c>
      <c r="AI100" s="118">
        <v>504668.47</v>
      </c>
      <c r="AJ100" s="118">
        <v>0</v>
      </c>
      <c r="AK100" s="118">
        <v>504668.47</v>
      </c>
      <c r="AL100" s="118">
        <v>-53242.78</v>
      </c>
      <c r="AM100" s="118">
        <v>0</v>
      </c>
      <c r="AN100" s="118">
        <v>-53242.78</v>
      </c>
    </row>
    <row r="101" spans="1:40" x14ac:dyDescent="0.2">
      <c r="A101" s="117" t="s">
        <v>255</v>
      </c>
      <c r="B101" t="s">
        <v>1031</v>
      </c>
      <c r="C101" t="s">
        <v>944</v>
      </c>
      <c r="D101">
        <v>2024</v>
      </c>
      <c r="E101" t="s">
        <v>999</v>
      </c>
      <c r="F101" t="s">
        <v>1000</v>
      </c>
      <c r="G101" t="s">
        <v>946</v>
      </c>
      <c r="H101" s="101" t="s">
        <v>256</v>
      </c>
      <c r="I101" t="s">
        <v>1246</v>
      </c>
      <c r="J101" t="s">
        <v>255</v>
      </c>
      <c r="K101" t="s">
        <v>1247</v>
      </c>
      <c r="L101" t="s">
        <v>12</v>
      </c>
      <c r="M101" t="s">
        <v>1034</v>
      </c>
      <c r="N101" s="34">
        <v>44197</v>
      </c>
      <c r="O101" s="34">
        <v>44561</v>
      </c>
      <c r="P101" t="s">
        <v>1035</v>
      </c>
      <c r="Q101" s="118">
        <v>14215993</v>
      </c>
      <c r="R101" s="118">
        <v>65161024</v>
      </c>
      <c r="S101" s="43">
        <v>0.22</v>
      </c>
      <c r="T101" s="34">
        <v>44440</v>
      </c>
      <c r="U101" s="34">
        <v>44804</v>
      </c>
      <c r="V101" s="118">
        <v>6560794.7599999998</v>
      </c>
      <c r="W101" s="118">
        <v>630779</v>
      </c>
      <c r="X101" s="118">
        <v>0</v>
      </c>
      <c r="Y101" s="118">
        <v>0</v>
      </c>
      <c r="Z101" s="118">
        <v>0</v>
      </c>
      <c r="AA101" s="118">
        <v>0</v>
      </c>
      <c r="AB101" t="s">
        <v>1036</v>
      </c>
      <c r="AC101">
        <v>1</v>
      </c>
      <c r="AD101">
        <v>1</v>
      </c>
      <c r="AE101" s="118">
        <v>630779</v>
      </c>
      <c r="AF101" s="118">
        <v>1443374.85</v>
      </c>
      <c r="AG101" t="s">
        <v>1037</v>
      </c>
      <c r="AH101">
        <v>1.04</v>
      </c>
      <c r="AI101" s="118">
        <v>1501109.84</v>
      </c>
      <c r="AJ101" s="118">
        <v>0</v>
      </c>
      <c r="AK101" s="118">
        <v>1501109.84</v>
      </c>
      <c r="AL101" s="118">
        <v>870330.84</v>
      </c>
      <c r="AM101" s="118">
        <v>0</v>
      </c>
      <c r="AN101" s="118">
        <v>870330.84</v>
      </c>
    </row>
    <row r="102" spans="1:40" x14ac:dyDescent="0.2">
      <c r="A102" s="117" t="s">
        <v>84</v>
      </c>
      <c r="B102" t="s">
        <v>1031</v>
      </c>
      <c r="C102" t="s">
        <v>944</v>
      </c>
      <c r="D102">
        <v>2024</v>
      </c>
      <c r="E102" t="s">
        <v>999</v>
      </c>
      <c r="F102" t="s">
        <v>1000</v>
      </c>
      <c r="G102" t="s">
        <v>946</v>
      </c>
      <c r="H102" s="101" t="s">
        <v>85</v>
      </c>
      <c r="I102" t="s">
        <v>1248</v>
      </c>
      <c r="J102" t="s">
        <v>84</v>
      </c>
      <c r="K102" t="s">
        <v>1249</v>
      </c>
      <c r="L102" t="s">
        <v>12</v>
      </c>
      <c r="M102" t="s">
        <v>1034</v>
      </c>
      <c r="N102" s="34">
        <v>44197</v>
      </c>
      <c r="O102" s="34">
        <v>44561</v>
      </c>
      <c r="P102" t="s">
        <v>1035</v>
      </c>
      <c r="Q102" s="118">
        <v>13031619</v>
      </c>
      <c r="R102" s="118">
        <v>88273137</v>
      </c>
      <c r="S102" s="43">
        <v>0.15</v>
      </c>
      <c r="T102" s="34">
        <v>44440</v>
      </c>
      <c r="U102" s="34">
        <v>44804</v>
      </c>
      <c r="V102" s="118">
        <v>4098364.54</v>
      </c>
      <c r="W102" s="118">
        <v>796977.54</v>
      </c>
      <c r="X102" s="118">
        <v>0</v>
      </c>
      <c r="Y102" s="118">
        <v>0</v>
      </c>
      <c r="Z102" s="118">
        <v>0</v>
      </c>
      <c r="AA102" s="118">
        <v>0</v>
      </c>
      <c r="AB102" t="s">
        <v>1036</v>
      </c>
      <c r="AC102">
        <v>1</v>
      </c>
      <c r="AD102">
        <v>1</v>
      </c>
      <c r="AE102" s="118">
        <v>796977.54</v>
      </c>
      <c r="AF102" s="118">
        <v>614754.68000000005</v>
      </c>
      <c r="AG102" t="s">
        <v>1037</v>
      </c>
      <c r="AH102">
        <v>1.04</v>
      </c>
      <c r="AI102" s="118">
        <v>639344.87</v>
      </c>
      <c r="AJ102" s="118">
        <v>0</v>
      </c>
      <c r="AK102" s="118">
        <v>639344.87</v>
      </c>
      <c r="AL102" s="118">
        <v>-157632.67000000001</v>
      </c>
      <c r="AM102" s="118">
        <v>0</v>
      </c>
      <c r="AN102" s="118">
        <v>-157632.67000000001</v>
      </c>
    </row>
    <row r="103" spans="1:40" x14ac:dyDescent="0.2">
      <c r="A103" s="117" t="s">
        <v>75</v>
      </c>
      <c r="B103" t="s">
        <v>1031</v>
      </c>
      <c r="C103" t="s">
        <v>944</v>
      </c>
      <c r="D103">
        <v>2024</v>
      </c>
      <c r="E103" t="s">
        <v>999</v>
      </c>
      <c r="F103" t="s">
        <v>1000</v>
      </c>
      <c r="G103" t="s">
        <v>946</v>
      </c>
      <c r="H103" s="101" t="s">
        <v>76</v>
      </c>
      <c r="I103" t="s">
        <v>1250</v>
      </c>
      <c r="J103" t="s">
        <v>75</v>
      </c>
      <c r="K103" t="s">
        <v>1251</v>
      </c>
      <c r="L103" t="s">
        <v>12</v>
      </c>
      <c r="M103" t="s">
        <v>1091</v>
      </c>
      <c r="N103" s="34">
        <v>44197</v>
      </c>
      <c r="O103" s="34">
        <v>44561</v>
      </c>
      <c r="P103" t="s">
        <v>1035</v>
      </c>
      <c r="Q103" s="118">
        <v>767678</v>
      </c>
      <c r="R103" s="118">
        <v>8023518.2300000004</v>
      </c>
      <c r="S103" s="43">
        <v>0.1</v>
      </c>
      <c r="T103" s="34">
        <v>44440</v>
      </c>
      <c r="U103" s="34">
        <v>44804</v>
      </c>
      <c r="V103" s="118">
        <v>12723.3</v>
      </c>
      <c r="W103" s="118">
        <v>8605.01</v>
      </c>
      <c r="X103" s="118">
        <v>0</v>
      </c>
      <c r="Y103" s="118">
        <v>0</v>
      </c>
      <c r="Z103" s="118">
        <v>0</v>
      </c>
      <c r="AA103" s="118">
        <v>0</v>
      </c>
      <c r="AB103" t="s">
        <v>1036</v>
      </c>
      <c r="AC103">
        <v>1</v>
      </c>
      <c r="AD103">
        <v>1</v>
      </c>
      <c r="AE103" s="118">
        <v>8605.01</v>
      </c>
      <c r="AF103" s="118">
        <v>1272.33</v>
      </c>
      <c r="AG103" t="s">
        <v>1037</v>
      </c>
      <c r="AH103">
        <v>1.04</v>
      </c>
      <c r="AI103" s="118">
        <v>1323.22</v>
      </c>
      <c r="AJ103" s="118">
        <v>0</v>
      </c>
      <c r="AK103" s="118">
        <v>1323.22</v>
      </c>
      <c r="AL103" s="118">
        <v>-7281.79</v>
      </c>
      <c r="AM103" s="118">
        <v>0</v>
      </c>
      <c r="AN103" s="118">
        <v>-7281.79</v>
      </c>
    </row>
    <row r="104" spans="1:40" x14ac:dyDescent="0.2">
      <c r="A104" s="117" t="s">
        <v>1252</v>
      </c>
      <c r="B104" t="s">
        <v>1031</v>
      </c>
      <c r="C104" t="s">
        <v>944</v>
      </c>
      <c r="D104">
        <v>2024</v>
      </c>
      <c r="E104" t="s">
        <v>999</v>
      </c>
      <c r="F104" t="s">
        <v>1000</v>
      </c>
      <c r="G104" t="s">
        <v>946</v>
      </c>
      <c r="H104" s="101" t="s">
        <v>1253</v>
      </c>
      <c r="I104" t="s">
        <v>1254</v>
      </c>
      <c r="J104" t="s">
        <v>1252</v>
      </c>
      <c r="K104" t="s">
        <v>1255</v>
      </c>
      <c r="L104" t="s">
        <v>12</v>
      </c>
      <c r="M104" t="s">
        <v>1034</v>
      </c>
      <c r="N104" s="34">
        <v>44197</v>
      </c>
      <c r="O104" s="34">
        <v>44561</v>
      </c>
      <c r="P104" t="s">
        <v>1035</v>
      </c>
      <c r="Q104" s="118">
        <v>2947637</v>
      </c>
      <c r="R104" s="118">
        <v>13524749</v>
      </c>
      <c r="S104" s="43">
        <v>0.22</v>
      </c>
      <c r="T104" s="34">
        <v>44440</v>
      </c>
      <c r="U104" s="34">
        <v>44804</v>
      </c>
      <c r="V104" s="118">
        <v>124811.47</v>
      </c>
      <c r="W104" s="118">
        <v>8115.31</v>
      </c>
      <c r="X104" s="118">
        <v>0</v>
      </c>
      <c r="Y104" s="118">
        <v>0</v>
      </c>
      <c r="Z104" s="118">
        <v>0</v>
      </c>
      <c r="AA104" s="118">
        <v>0</v>
      </c>
      <c r="AB104" t="s">
        <v>1036</v>
      </c>
      <c r="AC104">
        <v>1</v>
      </c>
      <c r="AD104">
        <v>1</v>
      </c>
      <c r="AE104" s="118">
        <v>8115.31</v>
      </c>
      <c r="AF104" s="118">
        <v>27458.52</v>
      </c>
      <c r="AG104" t="s">
        <v>1037</v>
      </c>
      <c r="AH104">
        <v>1.04</v>
      </c>
      <c r="AI104" s="118">
        <v>28556.86</v>
      </c>
      <c r="AJ104" s="118">
        <v>0</v>
      </c>
      <c r="AK104" s="118">
        <v>28556.86</v>
      </c>
      <c r="AL104" s="118">
        <v>20441.55</v>
      </c>
      <c r="AM104" s="118">
        <v>0</v>
      </c>
      <c r="AN104" s="118">
        <v>20441.55</v>
      </c>
    </row>
    <row r="105" spans="1:40" x14ac:dyDescent="0.2">
      <c r="A105" s="117" t="s">
        <v>39</v>
      </c>
      <c r="B105" t="s">
        <v>1031</v>
      </c>
      <c r="C105" t="s">
        <v>944</v>
      </c>
      <c r="D105">
        <v>2024</v>
      </c>
      <c r="E105" t="s">
        <v>999</v>
      </c>
      <c r="F105" t="s">
        <v>1000</v>
      </c>
      <c r="G105" t="s">
        <v>946</v>
      </c>
      <c r="H105" s="101" t="s">
        <v>40</v>
      </c>
      <c r="I105" t="s">
        <v>1256</v>
      </c>
      <c r="J105" t="s">
        <v>39</v>
      </c>
      <c r="K105" t="s">
        <v>1257</v>
      </c>
      <c r="L105" t="s">
        <v>12</v>
      </c>
      <c r="M105" t="s">
        <v>1034</v>
      </c>
      <c r="N105" s="34">
        <v>44197</v>
      </c>
      <c r="O105" s="34">
        <v>44561</v>
      </c>
      <c r="P105" t="s">
        <v>1035</v>
      </c>
      <c r="Q105" s="118">
        <v>5925096</v>
      </c>
      <c r="R105" s="118">
        <v>19567623</v>
      </c>
      <c r="S105" s="43">
        <v>0.3</v>
      </c>
      <c r="T105" s="34">
        <v>44440</v>
      </c>
      <c r="U105" s="34">
        <v>44804</v>
      </c>
      <c r="V105" s="118">
        <v>910650.91</v>
      </c>
      <c r="W105" s="118">
        <v>331927.74</v>
      </c>
      <c r="X105" s="118">
        <v>0</v>
      </c>
      <c r="Y105" s="118">
        <v>0</v>
      </c>
      <c r="Z105" s="118">
        <v>0</v>
      </c>
      <c r="AA105" s="118">
        <v>0</v>
      </c>
      <c r="AB105" t="s">
        <v>1036</v>
      </c>
      <c r="AC105">
        <v>1</v>
      </c>
      <c r="AD105">
        <v>1</v>
      </c>
      <c r="AE105" s="118">
        <v>331927.74</v>
      </c>
      <c r="AF105" s="118">
        <v>273195.27</v>
      </c>
      <c r="AG105" t="s">
        <v>1037</v>
      </c>
      <c r="AH105">
        <v>1.04</v>
      </c>
      <c r="AI105" s="118">
        <v>284123.08</v>
      </c>
      <c r="AJ105" s="118">
        <v>0</v>
      </c>
      <c r="AK105" s="118">
        <v>284123.08</v>
      </c>
      <c r="AL105" s="118">
        <v>-47804.66</v>
      </c>
      <c r="AM105" s="118">
        <v>0</v>
      </c>
      <c r="AN105" s="118">
        <v>-47804.66</v>
      </c>
    </row>
    <row r="106" spans="1:40" x14ac:dyDescent="0.2">
      <c r="A106" s="117" t="s">
        <v>609</v>
      </c>
      <c r="B106" t="s">
        <v>1031</v>
      </c>
      <c r="C106" t="s">
        <v>944</v>
      </c>
      <c r="D106">
        <v>2024</v>
      </c>
      <c r="E106" t="s">
        <v>999</v>
      </c>
      <c r="F106" t="s">
        <v>1000</v>
      </c>
      <c r="G106" t="s">
        <v>946</v>
      </c>
      <c r="H106" s="101" t="s">
        <v>610</v>
      </c>
      <c r="I106" t="s">
        <v>1258</v>
      </c>
      <c r="J106" t="s">
        <v>609</v>
      </c>
      <c r="K106" t="s">
        <v>1259</v>
      </c>
      <c r="L106" t="s">
        <v>11</v>
      </c>
      <c r="M106" t="s">
        <v>1034</v>
      </c>
      <c r="N106" s="34">
        <v>44378</v>
      </c>
      <c r="O106" s="34">
        <v>44742</v>
      </c>
      <c r="P106" t="s">
        <v>1035</v>
      </c>
      <c r="Q106" s="118">
        <v>2121541</v>
      </c>
      <c r="R106" s="118">
        <v>3092094</v>
      </c>
      <c r="S106" s="43">
        <v>0.69</v>
      </c>
      <c r="T106" s="34">
        <v>44440</v>
      </c>
      <c r="U106" s="34">
        <v>44804</v>
      </c>
      <c r="V106" s="118">
        <v>346341.9</v>
      </c>
      <c r="W106" s="118">
        <v>296226.21999999997</v>
      </c>
      <c r="X106" s="118">
        <v>0</v>
      </c>
      <c r="Y106" s="118">
        <v>0</v>
      </c>
      <c r="Z106" s="118">
        <v>0</v>
      </c>
      <c r="AA106" s="118">
        <v>0</v>
      </c>
      <c r="AB106" t="s">
        <v>1036</v>
      </c>
      <c r="AC106">
        <v>1</v>
      </c>
      <c r="AD106">
        <v>1</v>
      </c>
      <c r="AE106" s="118">
        <v>296226.21999999997</v>
      </c>
      <c r="AF106" s="118">
        <v>238975.91</v>
      </c>
      <c r="AG106" t="s">
        <v>1037</v>
      </c>
      <c r="AH106">
        <v>1.04</v>
      </c>
      <c r="AI106" s="118">
        <v>248534.95</v>
      </c>
      <c r="AJ106" s="118">
        <v>0</v>
      </c>
      <c r="AK106" s="118">
        <v>248534.95</v>
      </c>
      <c r="AL106" s="118">
        <v>-47691.27</v>
      </c>
      <c r="AM106" s="118">
        <v>0</v>
      </c>
      <c r="AN106" s="118">
        <v>-47691.27</v>
      </c>
    </row>
    <row r="107" spans="1:40" x14ac:dyDescent="0.2">
      <c r="A107" s="117" t="s">
        <v>1260</v>
      </c>
      <c r="B107" t="s">
        <v>1031</v>
      </c>
      <c r="C107" t="s">
        <v>944</v>
      </c>
      <c r="D107">
        <v>2024</v>
      </c>
      <c r="E107" t="s">
        <v>999</v>
      </c>
      <c r="F107" t="s">
        <v>1000</v>
      </c>
      <c r="G107" t="s">
        <v>946</v>
      </c>
      <c r="H107" s="101" t="s">
        <v>1261</v>
      </c>
      <c r="I107" t="s">
        <v>1262</v>
      </c>
      <c r="J107" t="s">
        <v>1260</v>
      </c>
      <c r="K107" t="s">
        <v>1263</v>
      </c>
      <c r="L107" t="s">
        <v>12</v>
      </c>
      <c r="M107" t="s">
        <v>1091</v>
      </c>
      <c r="N107" s="34">
        <v>44197</v>
      </c>
      <c r="O107" s="34">
        <v>44561</v>
      </c>
      <c r="P107" t="s">
        <v>1035</v>
      </c>
      <c r="Q107" s="118">
        <v>1689191</v>
      </c>
      <c r="R107" s="118">
        <v>3353437</v>
      </c>
      <c r="S107" s="43">
        <v>0.5</v>
      </c>
      <c r="T107" s="34">
        <v>44440</v>
      </c>
      <c r="U107" s="34">
        <v>44804</v>
      </c>
      <c r="V107" s="118">
        <v>86790.68</v>
      </c>
      <c r="W107" s="118">
        <v>62201.51</v>
      </c>
      <c r="X107" s="118">
        <v>0</v>
      </c>
      <c r="Y107" s="118">
        <v>0</v>
      </c>
      <c r="Z107" s="118">
        <v>0</v>
      </c>
      <c r="AA107" s="118">
        <v>0</v>
      </c>
      <c r="AB107" t="s">
        <v>1036</v>
      </c>
      <c r="AC107">
        <v>1</v>
      </c>
      <c r="AD107">
        <v>1</v>
      </c>
      <c r="AE107" s="118">
        <v>62201.51</v>
      </c>
      <c r="AF107" s="118">
        <v>43395.34</v>
      </c>
      <c r="AG107" t="s">
        <v>1037</v>
      </c>
      <c r="AH107">
        <v>1.04</v>
      </c>
      <c r="AI107" s="118">
        <v>45131.15</v>
      </c>
      <c r="AJ107" s="118">
        <v>0</v>
      </c>
      <c r="AK107" s="118">
        <v>45131.15</v>
      </c>
      <c r="AL107" s="118">
        <v>-17070.36</v>
      </c>
      <c r="AM107" s="118">
        <v>0</v>
      </c>
      <c r="AN107" s="118">
        <v>-17070.36</v>
      </c>
    </row>
    <row r="108" spans="1:40" x14ac:dyDescent="0.2">
      <c r="A108" s="117" t="s">
        <v>426</v>
      </c>
      <c r="B108" t="s">
        <v>1031</v>
      </c>
      <c r="C108" t="s">
        <v>944</v>
      </c>
      <c r="D108">
        <v>2024</v>
      </c>
      <c r="E108" t="s">
        <v>999</v>
      </c>
      <c r="F108" t="s">
        <v>1000</v>
      </c>
      <c r="G108" t="s">
        <v>946</v>
      </c>
      <c r="H108" s="101" t="s">
        <v>427</v>
      </c>
      <c r="I108" t="s">
        <v>1264</v>
      </c>
      <c r="J108" t="s">
        <v>426</v>
      </c>
      <c r="K108" t="s">
        <v>1265</v>
      </c>
      <c r="L108" t="s">
        <v>12</v>
      </c>
      <c r="M108" t="s">
        <v>1034</v>
      </c>
      <c r="N108" s="34">
        <v>44166</v>
      </c>
      <c r="O108" s="34">
        <v>44530</v>
      </c>
      <c r="P108" t="s">
        <v>1035</v>
      </c>
      <c r="Q108" s="118">
        <v>12506296</v>
      </c>
      <c r="R108" s="118">
        <v>127687722</v>
      </c>
      <c r="S108" s="43">
        <v>0.1</v>
      </c>
      <c r="T108" s="34">
        <v>44440</v>
      </c>
      <c r="U108" s="34">
        <v>44804</v>
      </c>
      <c r="V108" s="118">
        <v>6482892.3700000001</v>
      </c>
      <c r="W108" s="118">
        <v>1145740.7</v>
      </c>
      <c r="X108" s="118">
        <v>0</v>
      </c>
      <c r="Y108" s="118">
        <v>0</v>
      </c>
      <c r="Z108" s="118">
        <v>0</v>
      </c>
      <c r="AA108" s="118">
        <v>0</v>
      </c>
      <c r="AB108" t="s">
        <v>1036</v>
      </c>
      <c r="AC108">
        <v>1</v>
      </c>
      <c r="AD108">
        <v>1</v>
      </c>
      <c r="AE108" s="118">
        <v>1145740.7</v>
      </c>
      <c r="AF108" s="118">
        <v>648289.24</v>
      </c>
      <c r="AG108" t="s">
        <v>1037</v>
      </c>
      <c r="AH108">
        <v>1.04</v>
      </c>
      <c r="AI108" s="118">
        <v>674220.81</v>
      </c>
      <c r="AJ108" s="118">
        <v>0</v>
      </c>
      <c r="AK108" s="118">
        <v>674220.81</v>
      </c>
      <c r="AL108" s="118">
        <v>-471519.89</v>
      </c>
      <c r="AM108" s="118">
        <v>0</v>
      </c>
      <c r="AN108" s="118">
        <v>-471519.89</v>
      </c>
    </row>
    <row r="109" spans="1:40" x14ac:dyDescent="0.2">
      <c r="A109" s="117" t="s">
        <v>507</v>
      </c>
      <c r="B109" t="s">
        <v>1031</v>
      </c>
      <c r="C109" t="s">
        <v>944</v>
      </c>
      <c r="D109">
        <v>2024</v>
      </c>
      <c r="E109" t="s">
        <v>999</v>
      </c>
      <c r="F109" t="s">
        <v>1000</v>
      </c>
      <c r="G109" t="s">
        <v>946</v>
      </c>
      <c r="H109" s="101" t="s">
        <v>508</v>
      </c>
      <c r="I109" t="s">
        <v>1266</v>
      </c>
      <c r="J109" t="s">
        <v>507</v>
      </c>
      <c r="K109" t="s">
        <v>1267</v>
      </c>
      <c r="L109" t="s">
        <v>11</v>
      </c>
      <c r="M109" t="s">
        <v>1034</v>
      </c>
      <c r="N109" s="34">
        <v>44470</v>
      </c>
      <c r="O109" s="34">
        <v>44834</v>
      </c>
      <c r="P109" t="s">
        <v>1035</v>
      </c>
      <c r="Q109" s="118">
        <v>16224453</v>
      </c>
      <c r="R109" s="118">
        <v>42012057</v>
      </c>
      <c r="S109" s="43">
        <v>0.39</v>
      </c>
      <c r="T109" s="34">
        <v>44440</v>
      </c>
      <c r="U109" s="34">
        <v>44804</v>
      </c>
      <c r="V109" s="118">
        <v>528352.43000000005</v>
      </c>
      <c r="W109" s="118">
        <v>85390.399999999994</v>
      </c>
      <c r="X109" s="118">
        <v>0</v>
      </c>
      <c r="Y109" s="118">
        <v>0</v>
      </c>
      <c r="Z109" s="118">
        <v>0</v>
      </c>
      <c r="AA109" s="118">
        <v>0</v>
      </c>
      <c r="AB109" t="s">
        <v>1036</v>
      </c>
      <c r="AC109">
        <v>1</v>
      </c>
      <c r="AD109">
        <v>1</v>
      </c>
      <c r="AE109" s="118">
        <v>85390.399999999994</v>
      </c>
      <c r="AF109" s="118">
        <v>206057.45</v>
      </c>
      <c r="AG109" t="s">
        <v>1037</v>
      </c>
      <c r="AH109">
        <v>1.0130999999999999</v>
      </c>
      <c r="AI109" s="118">
        <v>208756.8</v>
      </c>
      <c r="AJ109" s="118">
        <v>0</v>
      </c>
      <c r="AK109" s="118">
        <v>208756.8</v>
      </c>
      <c r="AL109" s="118">
        <v>123366.39999999999</v>
      </c>
      <c r="AM109" s="118">
        <v>0</v>
      </c>
      <c r="AN109" s="118">
        <v>123366.39999999999</v>
      </c>
    </row>
    <row r="110" spans="1:40" x14ac:dyDescent="0.2">
      <c r="A110" s="117" t="s">
        <v>1268</v>
      </c>
      <c r="B110" t="s">
        <v>1031</v>
      </c>
      <c r="C110" t="s">
        <v>944</v>
      </c>
      <c r="D110">
        <v>2024</v>
      </c>
      <c r="E110" t="s">
        <v>999</v>
      </c>
      <c r="F110" t="s">
        <v>1000</v>
      </c>
      <c r="G110" t="s">
        <v>946</v>
      </c>
      <c r="H110" s="101" t="s">
        <v>1269</v>
      </c>
      <c r="I110" t="s">
        <v>1270</v>
      </c>
      <c r="J110" t="s">
        <v>1268</v>
      </c>
      <c r="K110" t="s">
        <v>1271</v>
      </c>
      <c r="L110" t="s">
        <v>11</v>
      </c>
      <c r="M110" t="s">
        <v>1091</v>
      </c>
      <c r="N110" s="34">
        <v>44470</v>
      </c>
      <c r="O110" s="34">
        <v>44834</v>
      </c>
      <c r="P110" t="s">
        <v>1035</v>
      </c>
      <c r="Q110" s="118">
        <v>1827627</v>
      </c>
      <c r="R110" s="118">
        <v>2884233</v>
      </c>
      <c r="S110" s="43">
        <v>0.63</v>
      </c>
      <c r="T110" s="34">
        <v>44440</v>
      </c>
      <c r="U110" s="34">
        <v>44804</v>
      </c>
      <c r="V110" s="118">
        <v>31213.64</v>
      </c>
      <c r="W110" s="118">
        <v>46809.06</v>
      </c>
      <c r="X110" s="118">
        <v>0</v>
      </c>
      <c r="Y110" s="118">
        <v>0</v>
      </c>
      <c r="Z110" s="118">
        <v>0</v>
      </c>
      <c r="AA110" s="118">
        <v>0</v>
      </c>
      <c r="AB110" t="s">
        <v>1036</v>
      </c>
      <c r="AC110">
        <v>1</v>
      </c>
      <c r="AD110">
        <v>1</v>
      </c>
      <c r="AE110" s="118">
        <v>46809.06</v>
      </c>
      <c r="AF110" s="118">
        <v>19664.59</v>
      </c>
      <c r="AG110" t="s">
        <v>1037</v>
      </c>
      <c r="AH110">
        <v>1.0130999999999999</v>
      </c>
      <c r="AI110" s="118">
        <v>19922.2</v>
      </c>
      <c r="AJ110" s="118">
        <v>0</v>
      </c>
      <c r="AK110" s="118">
        <v>19922.2</v>
      </c>
      <c r="AL110" s="118">
        <v>-26886.86</v>
      </c>
      <c r="AM110" s="118">
        <v>0</v>
      </c>
      <c r="AN110" s="118">
        <v>-26886.86</v>
      </c>
    </row>
    <row r="111" spans="1:40" x14ac:dyDescent="0.2">
      <c r="A111" s="117" t="s">
        <v>792</v>
      </c>
      <c r="B111" t="s">
        <v>1031</v>
      </c>
      <c r="C111" t="s">
        <v>944</v>
      </c>
      <c r="D111">
        <v>2024</v>
      </c>
      <c r="E111" t="s">
        <v>999</v>
      </c>
      <c r="F111" t="s">
        <v>1000</v>
      </c>
      <c r="G111" t="s">
        <v>946</v>
      </c>
      <c r="H111" s="101" t="s">
        <v>793</v>
      </c>
      <c r="I111" t="s">
        <v>1272</v>
      </c>
      <c r="J111" t="s">
        <v>792</v>
      </c>
      <c r="K111" t="s">
        <v>1273</v>
      </c>
      <c r="L111" t="s">
        <v>12</v>
      </c>
      <c r="M111" t="s">
        <v>1034</v>
      </c>
      <c r="N111" s="34">
        <v>44197</v>
      </c>
      <c r="O111" s="34">
        <v>44561</v>
      </c>
      <c r="P111" t="s">
        <v>1035</v>
      </c>
      <c r="Q111" s="118">
        <v>14655532</v>
      </c>
      <c r="R111" s="118">
        <v>84727306</v>
      </c>
      <c r="S111" s="43">
        <v>0.17</v>
      </c>
      <c r="T111" s="34">
        <v>44440</v>
      </c>
      <c r="U111" s="34">
        <v>44804</v>
      </c>
      <c r="V111" s="118">
        <v>15456889.130000001</v>
      </c>
      <c r="W111" s="118">
        <v>1212000.29</v>
      </c>
      <c r="X111" s="118">
        <v>0</v>
      </c>
      <c r="Y111" s="118">
        <v>0</v>
      </c>
      <c r="Z111" s="118">
        <v>0</v>
      </c>
      <c r="AA111" s="118">
        <v>0</v>
      </c>
      <c r="AB111" t="s">
        <v>1036</v>
      </c>
      <c r="AC111">
        <v>1</v>
      </c>
      <c r="AD111">
        <v>1</v>
      </c>
      <c r="AE111" s="118">
        <v>1212000.29</v>
      </c>
      <c r="AF111" s="118">
        <v>2627671.15</v>
      </c>
      <c r="AG111" t="s">
        <v>1037</v>
      </c>
      <c r="AH111">
        <v>1.04</v>
      </c>
      <c r="AI111" s="118">
        <v>2732778</v>
      </c>
      <c r="AJ111" s="118">
        <v>0</v>
      </c>
      <c r="AK111" s="118">
        <v>2732778</v>
      </c>
      <c r="AL111" s="118">
        <v>1520777.71</v>
      </c>
      <c r="AM111" s="118">
        <v>0</v>
      </c>
      <c r="AN111" s="118">
        <v>1520777.71</v>
      </c>
    </row>
    <row r="112" spans="1:40" x14ac:dyDescent="0.2">
      <c r="A112" s="117" t="s">
        <v>168</v>
      </c>
      <c r="B112" t="s">
        <v>1031</v>
      </c>
      <c r="C112" t="s">
        <v>944</v>
      </c>
      <c r="D112">
        <v>2024</v>
      </c>
      <c r="E112" t="s">
        <v>999</v>
      </c>
      <c r="F112" t="s">
        <v>1000</v>
      </c>
      <c r="G112" t="s">
        <v>946</v>
      </c>
      <c r="H112" s="101" t="s">
        <v>169</v>
      </c>
      <c r="I112" t="s">
        <v>930</v>
      </c>
      <c r="J112" t="s">
        <v>168</v>
      </c>
      <c r="K112" t="s">
        <v>1274</v>
      </c>
      <c r="L112" t="s">
        <v>11</v>
      </c>
      <c r="M112" t="s">
        <v>1034</v>
      </c>
      <c r="N112" s="34">
        <v>44256</v>
      </c>
      <c r="O112" s="34">
        <v>44620</v>
      </c>
      <c r="P112" t="s">
        <v>1035</v>
      </c>
      <c r="Q112" s="118">
        <v>183927831</v>
      </c>
      <c r="R112" s="118">
        <v>49664259</v>
      </c>
      <c r="S112" s="43">
        <v>3.7</v>
      </c>
      <c r="T112" s="34">
        <v>44440</v>
      </c>
      <c r="U112" s="34">
        <v>44804</v>
      </c>
      <c r="V112" s="118">
        <v>229647564.34</v>
      </c>
      <c r="W112" s="118">
        <v>65586344.710000001</v>
      </c>
      <c r="X112" s="118">
        <v>0</v>
      </c>
      <c r="Y112" s="118">
        <v>26942209.190000001</v>
      </c>
      <c r="Z112" s="118">
        <v>0</v>
      </c>
      <c r="AA112" s="118">
        <v>26942209.190000001</v>
      </c>
      <c r="AB112" t="s">
        <v>1036</v>
      </c>
      <c r="AC112">
        <v>1</v>
      </c>
      <c r="AD112">
        <v>1</v>
      </c>
      <c r="AE112" s="118">
        <v>92528553.900000006</v>
      </c>
      <c r="AF112" s="118">
        <v>849695988.05999994</v>
      </c>
      <c r="AG112" t="s">
        <v>1037</v>
      </c>
      <c r="AH112">
        <v>1.04</v>
      </c>
      <c r="AI112" s="118">
        <v>883683827.58000004</v>
      </c>
      <c r="AJ112" s="118">
        <v>0</v>
      </c>
      <c r="AK112" s="118">
        <v>883683827.58000004</v>
      </c>
      <c r="AL112" s="118">
        <v>791155273.67999995</v>
      </c>
      <c r="AM112" s="118">
        <v>0</v>
      </c>
      <c r="AN112" s="118">
        <v>791155273.67999995</v>
      </c>
    </row>
    <row r="113" spans="1:40" x14ac:dyDescent="0.2">
      <c r="A113" s="117" t="s">
        <v>1275</v>
      </c>
      <c r="B113" t="s">
        <v>1031</v>
      </c>
      <c r="C113" t="s">
        <v>944</v>
      </c>
      <c r="D113">
        <v>2024</v>
      </c>
      <c r="E113" t="s">
        <v>999</v>
      </c>
      <c r="F113" t="s">
        <v>1000</v>
      </c>
      <c r="G113" t="s">
        <v>946</v>
      </c>
      <c r="H113" s="101" t="s">
        <v>1276</v>
      </c>
      <c r="I113" t="s">
        <v>1277</v>
      </c>
      <c r="J113" t="s">
        <v>1275</v>
      </c>
      <c r="K113" t="s">
        <v>1278</v>
      </c>
      <c r="L113" t="s">
        <v>12</v>
      </c>
      <c r="M113" t="s">
        <v>1034</v>
      </c>
      <c r="N113" s="34">
        <v>44197</v>
      </c>
      <c r="O113" s="34">
        <v>44561</v>
      </c>
      <c r="P113" t="s">
        <v>1035</v>
      </c>
      <c r="Q113" s="118">
        <v>1153470</v>
      </c>
      <c r="R113" s="118">
        <v>7073390</v>
      </c>
      <c r="S113" s="43">
        <v>0.16</v>
      </c>
      <c r="T113" s="34">
        <v>44440</v>
      </c>
      <c r="U113" s="34">
        <v>44804</v>
      </c>
      <c r="V113" s="118">
        <v>165217.14000000001</v>
      </c>
      <c r="W113" s="118">
        <v>9083.5300000000007</v>
      </c>
      <c r="X113" s="118">
        <v>0</v>
      </c>
      <c r="Y113" s="118">
        <v>0</v>
      </c>
      <c r="Z113" s="118">
        <v>0</v>
      </c>
      <c r="AA113" s="118">
        <v>0</v>
      </c>
      <c r="AB113" t="s">
        <v>1036</v>
      </c>
      <c r="AC113">
        <v>1</v>
      </c>
      <c r="AD113">
        <v>1</v>
      </c>
      <c r="AE113" s="118">
        <v>9083.5300000000007</v>
      </c>
      <c r="AF113" s="118">
        <v>26434.74</v>
      </c>
      <c r="AG113" t="s">
        <v>1037</v>
      </c>
      <c r="AH113">
        <v>1.04</v>
      </c>
      <c r="AI113" s="118">
        <v>27492.13</v>
      </c>
      <c r="AJ113" s="118">
        <v>0</v>
      </c>
      <c r="AK113" s="118">
        <v>27492.13</v>
      </c>
      <c r="AL113" s="118">
        <v>18408.599999999999</v>
      </c>
      <c r="AM113" s="118">
        <v>0</v>
      </c>
      <c r="AN113" s="118">
        <v>18408.599999999999</v>
      </c>
    </row>
    <row r="114" spans="1:40" x14ac:dyDescent="0.2">
      <c r="A114" s="117" t="s">
        <v>1279</v>
      </c>
      <c r="B114" t="s">
        <v>1031</v>
      </c>
      <c r="C114" t="s">
        <v>944</v>
      </c>
      <c r="D114">
        <v>2024</v>
      </c>
      <c r="E114" t="s">
        <v>999</v>
      </c>
      <c r="F114" t="s">
        <v>1000</v>
      </c>
      <c r="G114" t="s">
        <v>946</v>
      </c>
      <c r="H114" s="101" t="s">
        <v>1280</v>
      </c>
      <c r="I114" t="s">
        <v>1281</v>
      </c>
      <c r="J114" t="s">
        <v>1279</v>
      </c>
      <c r="K114" t="s">
        <v>1282</v>
      </c>
      <c r="L114" t="s">
        <v>12</v>
      </c>
      <c r="M114" t="s">
        <v>1034</v>
      </c>
      <c r="N114" s="34">
        <v>44197</v>
      </c>
      <c r="O114" s="34">
        <v>44561</v>
      </c>
      <c r="P114" t="s">
        <v>1035</v>
      </c>
      <c r="Q114" s="118">
        <v>9413665.9399999995</v>
      </c>
      <c r="R114" s="118">
        <v>45049596.130000003</v>
      </c>
      <c r="S114" s="43">
        <v>0.21</v>
      </c>
      <c r="T114" s="34">
        <v>44440</v>
      </c>
      <c r="U114" s="34">
        <v>44804</v>
      </c>
      <c r="V114" s="118">
        <v>428406.62</v>
      </c>
      <c r="W114" s="118">
        <v>133042.04</v>
      </c>
      <c r="X114" s="118">
        <v>0</v>
      </c>
      <c r="Y114" s="118">
        <v>0</v>
      </c>
      <c r="Z114" s="118">
        <v>0</v>
      </c>
      <c r="AA114" s="118">
        <v>0</v>
      </c>
      <c r="AB114" t="s">
        <v>1036</v>
      </c>
      <c r="AC114">
        <v>1</v>
      </c>
      <c r="AD114">
        <v>1</v>
      </c>
      <c r="AE114" s="118">
        <v>133042.04</v>
      </c>
      <c r="AF114" s="118">
        <v>89965.39</v>
      </c>
      <c r="AG114" t="s">
        <v>1037</v>
      </c>
      <c r="AH114">
        <v>1.04</v>
      </c>
      <c r="AI114" s="118">
        <v>93564.01</v>
      </c>
      <c r="AJ114" s="118">
        <v>0</v>
      </c>
      <c r="AK114" s="118">
        <v>93564.01</v>
      </c>
      <c r="AL114" s="118">
        <v>-39478.03</v>
      </c>
      <c r="AM114" s="118">
        <v>0</v>
      </c>
      <c r="AN114" s="118">
        <v>-39478.03</v>
      </c>
    </row>
    <row r="115" spans="1:40" x14ac:dyDescent="0.2">
      <c r="A115" s="117" t="s">
        <v>303</v>
      </c>
      <c r="B115" t="s">
        <v>1031</v>
      </c>
      <c r="C115" t="s">
        <v>944</v>
      </c>
      <c r="D115">
        <v>2024</v>
      </c>
      <c r="E115" t="s">
        <v>999</v>
      </c>
      <c r="F115" t="s">
        <v>1000</v>
      </c>
      <c r="G115" t="s">
        <v>946</v>
      </c>
      <c r="H115" s="101" t="s">
        <v>304</v>
      </c>
      <c r="I115" t="s">
        <v>1283</v>
      </c>
      <c r="J115" t="s">
        <v>303</v>
      </c>
      <c r="K115" t="s">
        <v>1284</v>
      </c>
      <c r="L115" t="s">
        <v>12</v>
      </c>
      <c r="M115" t="s">
        <v>1034</v>
      </c>
      <c r="N115" s="34">
        <v>44470</v>
      </c>
      <c r="O115" s="34">
        <v>44834</v>
      </c>
      <c r="P115" t="s">
        <v>1035</v>
      </c>
      <c r="Q115" s="118">
        <v>3481269</v>
      </c>
      <c r="R115" s="118">
        <v>17670665</v>
      </c>
      <c r="S115" s="43">
        <v>0.2</v>
      </c>
      <c r="T115" s="34">
        <v>44440</v>
      </c>
      <c r="U115" s="34">
        <v>44804</v>
      </c>
      <c r="V115" s="118">
        <v>1167983.8</v>
      </c>
      <c r="W115" s="118">
        <v>228149.41</v>
      </c>
      <c r="X115" s="118">
        <v>0</v>
      </c>
      <c r="Y115" s="118">
        <v>0</v>
      </c>
      <c r="Z115" s="118">
        <v>0</v>
      </c>
      <c r="AA115" s="118">
        <v>0</v>
      </c>
      <c r="AB115" t="s">
        <v>1036</v>
      </c>
      <c r="AC115">
        <v>1</v>
      </c>
      <c r="AD115">
        <v>1</v>
      </c>
      <c r="AE115" s="118">
        <v>228149.41</v>
      </c>
      <c r="AF115" s="118">
        <v>233596.76</v>
      </c>
      <c r="AG115" t="s">
        <v>1037</v>
      </c>
      <c r="AH115">
        <v>1.0130999999999999</v>
      </c>
      <c r="AI115" s="118">
        <v>236656.88</v>
      </c>
      <c r="AJ115" s="118">
        <v>0</v>
      </c>
      <c r="AK115" s="118">
        <v>236656.88</v>
      </c>
      <c r="AL115" s="118">
        <v>8507.4699999999993</v>
      </c>
      <c r="AM115" s="118">
        <v>0</v>
      </c>
      <c r="AN115" s="118">
        <v>8507.4699999999993</v>
      </c>
    </row>
    <row r="116" spans="1:40" x14ac:dyDescent="0.2">
      <c r="A116" s="117" t="s">
        <v>804</v>
      </c>
      <c r="B116" t="s">
        <v>1031</v>
      </c>
      <c r="C116" t="s">
        <v>944</v>
      </c>
      <c r="D116">
        <v>2024</v>
      </c>
      <c r="E116" t="s">
        <v>999</v>
      </c>
      <c r="F116" t="s">
        <v>1000</v>
      </c>
      <c r="G116" t="s">
        <v>946</v>
      </c>
      <c r="H116" s="101" t="s">
        <v>805</v>
      </c>
      <c r="I116" t="s">
        <v>1285</v>
      </c>
      <c r="J116" t="s">
        <v>804</v>
      </c>
      <c r="K116" t="s">
        <v>1286</v>
      </c>
      <c r="L116" t="s">
        <v>12</v>
      </c>
      <c r="M116" t="s">
        <v>1034</v>
      </c>
      <c r="N116" s="34">
        <v>44440</v>
      </c>
      <c r="O116" s="34">
        <v>44804</v>
      </c>
      <c r="P116" t="s">
        <v>1035</v>
      </c>
      <c r="Q116" s="118">
        <v>104356043</v>
      </c>
      <c r="R116" s="118">
        <v>824116519</v>
      </c>
      <c r="S116" s="43">
        <v>0.13</v>
      </c>
      <c r="T116" s="34">
        <v>44440</v>
      </c>
      <c r="U116" s="34">
        <v>44804</v>
      </c>
      <c r="V116" s="118">
        <v>37306461.710000001</v>
      </c>
      <c r="W116" s="118">
        <v>1995484.52</v>
      </c>
      <c r="X116" s="118">
        <v>0</v>
      </c>
      <c r="Y116" s="118">
        <v>0</v>
      </c>
      <c r="Z116" s="118">
        <v>0</v>
      </c>
      <c r="AA116" s="118">
        <v>0</v>
      </c>
      <c r="AB116" t="s">
        <v>1036</v>
      </c>
      <c r="AC116">
        <v>1</v>
      </c>
      <c r="AD116">
        <v>1</v>
      </c>
      <c r="AE116" s="118">
        <v>1995484.52</v>
      </c>
      <c r="AF116" s="118">
        <v>4849840.0199999996</v>
      </c>
      <c r="AG116" t="s">
        <v>1037</v>
      </c>
      <c r="AH116">
        <v>1.0301</v>
      </c>
      <c r="AI116" s="118">
        <v>4995820.2</v>
      </c>
      <c r="AJ116" s="118">
        <v>0</v>
      </c>
      <c r="AK116" s="118">
        <v>4995820.2</v>
      </c>
      <c r="AL116" s="118">
        <v>3000335.68</v>
      </c>
      <c r="AM116" s="118">
        <v>0</v>
      </c>
      <c r="AN116" s="118">
        <v>3000335.68</v>
      </c>
    </row>
    <row r="117" spans="1:40" x14ac:dyDescent="0.2">
      <c r="A117" s="117" t="s">
        <v>807</v>
      </c>
      <c r="B117" t="s">
        <v>1031</v>
      </c>
      <c r="C117" t="s">
        <v>944</v>
      </c>
      <c r="D117">
        <v>2024</v>
      </c>
      <c r="E117" t="s">
        <v>999</v>
      </c>
      <c r="F117" t="s">
        <v>1000</v>
      </c>
      <c r="G117" t="s">
        <v>946</v>
      </c>
      <c r="H117" s="101" t="s">
        <v>808</v>
      </c>
      <c r="I117" t="s">
        <v>1287</v>
      </c>
      <c r="J117" t="s">
        <v>807</v>
      </c>
      <c r="K117" t="s">
        <v>1288</v>
      </c>
      <c r="L117" t="s">
        <v>12</v>
      </c>
      <c r="M117" t="s">
        <v>1034</v>
      </c>
      <c r="N117" s="34">
        <v>44440</v>
      </c>
      <c r="O117" s="34">
        <v>44804</v>
      </c>
      <c r="P117" t="s">
        <v>1035</v>
      </c>
      <c r="Q117" s="118">
        <v>12904545</v>
      </c>
      <c r="R117" s="118">
        <v>65628109</v>
      </c>
      <c r="S117" s="43">
        <v>0.2</v>
      </c>
      <c r="T117" s="34">
        <v>44440</v>
      </c>
      <c r="U117" s="34">
        <v>44804</v>
      </c>
      <c r="V117" s="118">
        <v>3567792.05</v>
      </c>
      <c r="W117" s="118">
        <v>911588.68</v>
      </c>
      <c r="X117" s="118">
        <v>0</v>
      </c>
      <c r="Y117" s="118">
        <v>0</v>
      </c>
      <c r="Z117" s="118">
        <v>0</v>
      </c>
      <c r="AA117" s="118">
        <v>0</v>
      </c>
      <c r="AB117" t="s">
        <v>1036</v>
      </c>
      <c r="AC117">
        <v>1</v>
      </c>
      <c r="AD117">
        <v>1</v>
      </c>
      <c r="AE117" s="118">
        <v>911588.68</v>
      </c>
      <c r="AF117" s="118">
        <v>713558.41</v>
      </c>
      <c r="AG117" t="s">
        <v>1037</v>
      </c>
      <c r="AH117">
        <v>1.0301</v>
      </c>
      <c r="AI117" s="118">
        <v>735036.52</v>
      </c>
      <c r="AJ117" s="118">
        <v>0</v>
      </c>
      <c r="AK117" s="118">
        <v>735036.52</v>
      </c>
      <c r="AL117" s="118">
        <v>-176552.16</v>
      </c>
      <c r="AM117" s="118">
        <v>0</v>
      </c>
      <c r="AN117" s="118">
        <v>-176552.16</v>
      </c>
    </row>
    <row r="118" spans="1:40" x14ac:dyDescent="0.2">
      <c r="A118" s="117" t="s">
        <v>294</v>
      </c>
      <c r="B118" t="s">
        <v>1031</v>
      </c>
      <c r="C118" t="s">
        <v>944</v>
      </c>
      <c r="D118">
        <v>2024</v>
      </c>
      <c r="E118" t="s">
        <v>999</v>
      </c>
      <c r="F118" t="s">
        <v>1000</v>
      </c>
      <c r="G118" t="s">
        <v>946</v>
      </c>
      <c r="H118" s="101" t="s">
        <v>295</v>
      </c>
      <c r="I118" t="s">
        <v>1289</v>
      </c>
      <c r="J118" t="s">
        <v>294</v>
      </c>
      <c r="K118" t="s">
        <v>1290</v>
      </c>
      <c r="L118" t="s">
        <v>12</v>
      </c>
      <c r="M118" t="s">
        <v>1034</v>
      </c>
      <c r="N118" s="34">
        <v>44317</v>
      </c>
      <c r="O118" s="34">
        <v>44681</v>
      </c>
      <c r="P118" t="s">
        <v>1035</v>
      </c>
      <c r="Q118" s="118">
        <v>10982470</v>
      </c>
      <c r="R118" s="118">
        <v>35938152</v>
      </c>
      <c r="S118" s="43">
        <v>0.31</v>
      </c>
      <c r="T118" s="34">
        <v>44440</v>
      </c>
      <c r="U118" s="34">
        <v>44804</v>
      </c>
      <c r="V118" s="118">
        <v>823866.49</v>
      </c>
      <c r="W118" s="118">
        <v>94426.93</v>
      </c>
      <c r="X118" s="118">
        <v>0</v>
      </c>
      <c r="Y118" s="118">
        <v>0</v>
      </c>
      <c r="Z118" s="118">
        <v>0</v>
      </c>
      <c r="AA118" s="118">
        <v>0</v>
      </c>
      <c r="AB118" t="s">
        <v>1036</v>
      </c>
      <c r="AC118">
        <v>1</v>
      </c>
      <c r="AD118">
        <v>1</v>
      </c>
      <c r="AE118" s="118">
        <v>94426.93</v>
      </c>
      <c r="AF118" s="118">
        <v>255398.61</v>
      </c>
      <c r="AG118" t="s">
        <v>1037</v>
      </c>
      <c r="AH118">
        <v>1.04</v>
      </c>
      <c r="AI118" s="118">
        <v>265614.55</v>
      </c>
      <c r="AJ118" s="118">
        <v>0</v>
      </c>
      <c r="AK118" s="118">
        <v>265614.55</v>
      </c>
      <c r="AL118" s="118">
        <v>171187.62</v>
      </c>
      <c r="AM118" s="118">
        <v>0</v>
      </c>
      <c r="AN118" s="118">
        <v>171187.62</v>
      </c>
    </row>
    <row r="119" spans="1:40" x14ac:dyDescent="0.2">
      <c r="A119" s="117" t="s">
        <v>666</v>
      </c>
      <c r="B119" t="s">
        <v>1031</v>
      </c>
      <c r="C119" t="s">
        <v>944</v>
      </c>
      <c r="D119">
        <v>2024</v>
      </c>
      <c r="E119" t="s">
        <v>999</v>
      </c>
      <c r="F119" t="s">
        <v>1000</v>
      </c>
      <c r="G119" t="s">
        <v>946</v>
      </c>
      <c r="H119" s="101" t="s">
        <v>667</v>
      </c>
      <c r="I119" t="s">
        <v>1291</v>
      </c>
      <c r="J119" t="s">
        <v>666</v>
      </c>
      <c r="K119" t="s">
        <v>1292</v>
      </c>
      <c r="L119" t="s">
        <v>12</v>
      </c>
      <c r="M119" t="s">
        <v>1034</v>
      </c>
      <c r="N119" s="34">
        <v>44197</v>
      </c>
      <c r="O119" s="34">
        <v>44561</v>
      </c>
      <c r="P119" t="s">
        <v>1035</v>
      </c>
      <c r="Q119" s="118">
        <v>7735064</v>
      </c>
      <c r="R119" s="118">
        <v>25762256</v>
      </c>
      <c r="S119" s="43">
        <v>0.3</v>
      </c>
      <c r="T119" s="34">
        <v>44440</v>
      </c>
      <c r="U119" s="34">
        <v>44804</v>
      </c>
      <c r="V119" s="118">
        <v>314482.53000000003</v>
      </c>
      <c r="W119" s="118">
        <v>208551.19</v>
      </c>
      <c r="X119" s="118">
        <v>0</v>
      </c>
      <c r="Y119" s="118">
        <v>0</v>
      </c>
      <c r="Z119" s="118">
        <v>0</v>
      </c>
      <c r="AA119" s="118">
        <v>0</v>
      </c>
      <c r="AB119" t="s">
        <v>1036</v>
      </c>
      <c r="AC119">
        <v>1</v>
      </c>
      <c r="AD119">
        <v>1</v>
      </c>
      <c r="AE119" s="118">
        <v>208551.19</v>
      </c>
      <c r="AF119" s="118">
        <v>94344.76</v>
      </c>
      <c r="AG119" t="s">
        <v>1037</v>
      </c>
      <c r="AH119">
        <v>1.04</v>
      </c>
      <c r="AI119" s="118">
        <v>98118.55</v>
      </c>
      <c r="AJ119" s="118">
        <v>0</v>
      </c>
      <c r="AK119" s="118">
        <v>98118.55</v>
      </c>
      <c r="AL119" s="118">
        <v>-110432.64</v>
      </c>
      <c r="AM119" s="118">
        <v>0</v>
      </c>
      <c r="AN119" s="118">
        <v>-110432.64</v>
      </c>
    </row>
    <row r="120" spans="1:40" x14ac:dyDescent="0.2">
      <c r="A120" s="117" t="s">
        <v>363</v>
      </c>
      <c r="B120" t="s">
        <v>1031</v>
      </c>
      <c r="C120" t="s">
        <v>944</v>
      </c>
      <c r="D120">
        <v>2024</v>
      </c>
      <c r="E120" t="s">
        <v>999</v>
      </c>
      <c r="F120" t="s">
        <v>1000</v>
      </c>
      <c r="G120" t="s">
        <v>946</v>
      </c>
      <c r="H120" s="101" t="s">
        <v>364</v>
      </c>
      <c r="I120" t="s">
        <v>1293</v>
      </c>
      <c r="J120" t="s">
        <v>363</v>
      </c>
      <c r="K120" t="s">
        <v>1294</v>
      </c>
      <c r="L120" t="s">
        <v>12</v>
      </c>
      <c r="M120" t="s">
        <v>1034</v>
      </c>
      <c r="N120" s="34">
        <v>44440</v>
      </c>
      <c r="O120" s="34">
        <v>44804</v>
      </c>
      <c r="P120" t="s">
        <v>1035</v>
      </c>
      <c r="Q120" s="118">
        <v>42852777</v>
      </c>
      <c r="R120" s="118">
        <v>123998505</v>
      </c>
      <c r="S120" s="43">
        <v>0.35</v>
      </c>
      <c r="T120" s="34">
        <v>44440</v>
      </c>
      <c r="U120" s="34">
        <v>44804</v>
      </c>
      <c r="V120" s="118">
        <v>16709476.25</v>
      </c>
      <c r="W120" s="118">
        <v>2186308.7000000002</v>
      </c>
      <c r="X120" s="118">
        <v>0</v>
      </c>
      <c r="Y120" s="118">
        <v>463162.96</v>
      </c>
      <c r="Z120" s="118">
        <v>0</v>
      </c>
      <c r="AA120" s="118">
        <v>463162.96</v>
      </c>
      <c r="AB120" t="s">
        <v>1036</v>
      </c>
      <c r="AC120">
        <v>1</v>
      </c>
      <c r="AD120">
        <v>1</v>
      </c>
      <c r="AE120" s="118">
        <v>2649471.66</v>
      </c>
      <c r="AF120" s="118">
        <v>5848316.6900000004</v>
      </c>
      <c r="AG120" t="s">
        <v>1037</v>
      </c>
      <c r="AH120">
        <v>1.0301</v>
      </c>
      <c r="AI120" s="118">
        <v>6024351.0199999996</v>
      </c>
      <c r="AJ120" s="118">
        <v>0</v>
      </c>
      <c r="AK120" s="118">
        <v>6024351.0199999996</v>
      </c>
      <c r="AL120" s="118">
        <v>3374879.36</v>
      </c>
      <c r="AM120" s="118">
        <v>0</v>
      </c>
      <c r="AN120" s="118">
        <v>3374879.36</v>
      </c>
    </row>
    <row r="121" spans="1:40" x14ac:dyDescent="0.2">
      <c r="A121" s="117" t="s">
        <v>504</v>
      </c>
      <c r="B121" t="s">
        <v>1031</v>
      </c>
      <c r="C121" t="s">
        <v>944</v>
      </c>
      <c r="D121">
        <v>2024</v>
      </c>
      <c r="E121" t="s">
        <v>999</v>
      </c>
      <c r="F121" t="s">
        <v>1000</v>
      </c>
      <c r="G121" t="s">
        <v>946</v>
      </c>
      <c r="H121" s="101" t="s">
        <v>505</v>
      </c>
      <c r="I121" t="s">
        <v>1295</v>
      </c>
      <c r="J121" t="s">
        <v>504</v>
      </c>
      <c r="K121" t="s">
        <v>1296</v>
      </c>
      <c r="L121" t="s">
        <v>12</v>
      </c>
      <c r="M121" t="s">
        <v>1034</v>
      </c>
      <c r="N121" s="34">
        <v>44197</v>
      </c>
      <c r="O121" s="34">
        <v>44561</v>
      </c>
      <c r="P121" t="s">
        <v>1035</v>
      </c>
      <c r="Q121" s="118">
        <v>12187084</v>
      </c>
      <c r="R121" s="118">
        <v>51094877</v>
      </c>
      <c r="S121" s="43">
        <v>0.24</v>
      </c>
      <c r="T121" s="34">
        <v>44440</v>
      </c>
      <c r="U121" s="34">
        <v>44804</v>
      </c>
      <c r="V121" s="118">
        <v>23097900.66</v>
      </c>
      <c r="W121" s="118">
        <v>805564.52</v>
      </c>
      <c r="X121" s="118">
        <v>0</v>
      </c>
      <c r="Y121" s="118">
        <v>0</v>
      </c>
      <c r="Z121" s="118">
        <v>0</v>
      </c>
      <c r="AA121" s="118">
        <v>0</v>
      </c>
      <c r="AB121" t="s">
        <v>1036</v>
      </c>
      <c r="AC121">
        <v>1</v>
      </c>
      <c r="AD121">
        <v>1</v>
      </c>
      <c r="AE121" s="118">
        <v>805564.52</v>
      </c>
      <c r="AF121" s="118">
        <v>5543496.1600000001</v>
      </c>
      <c r="AG121" t="s">
        <v>1037</v>
      </c>
      <c r="AH121">
        <v>1.04</v>
      </c>
      <c r="AI121" s="118">
        <v>5765236.0099999998</v>
      </c>
      <c r="AJ121" s="118">
        <v>0</v>
      </c>
      <c r="AK121" s="118">
        <v>5765236.0099999998</v>
      </c>
      <c r="AL121" s="118">
        <v>4959671.49</v>
      </c>
      <c r="AM121" s="118">
        <v>0</v>
      </c>
      <c r="AN121" s="118">
        <v>4959671.49</v>
      </c>
    </row>
    <row r="122" spans="1:40" x14ac:dyDescent="0.2">
      <c r="A122" s="117" t="s">
        <v>501</v>
      </c>
      <c r="B122" t="s">
        <v>1031</v>
      </c>
      <c r="C122" t="s">
        <v>944</v>
      </c>
      <c r="D122">
        <v>2024</v>
      </c>
      <c r="E122" t="s">
        <v>999</v>
      </c>
      <c r="F122" t="s">
        <v>1000</v>
      </c>
      <c r="G122" t="s">
        <v>946</v>
      </c>
      <c r="H122" s="101" t="s">
        <v>502</v>
      </c>
      <c r="I122" t="s">
        <v>1297</v>
      </c>
      <c r="J122" t="s">
        <v>501</v>
      </c>
      <c r="K122" t="s">
        <v>1298</v>
      </c>
      <c r="L122" t="s">
        <v>12</v>
      </c>
      <c r="M122" t="s">
        <v>1034</v>
      </c>
      <c r="N122" s="34">
        <v>44197</v>
      </c>
      <c r="O122" s="34">
        <v>44561</v>
      </c>
      <c r="P122" t="s">
        <v>1035</v>
      </c>
      <c r="Q122" s="118">
        <v>24005283</v>
      </c>
      <c r="R122" s="118">
        <v>139362088</v>
      </c>
      <c r="S122" s="43">
        <v>0.17</v>
      </c>
      <c r="T122" s="34">
        <v>44440</v>
      </c>
      <c r="U122" s="34">
        <v>44804</v>
      </c>
      <c r="V122" s="118">
        <v>8911023.3300000001</v>
      </c>
      <c r="W122" s="118">
        <v>483519.84</v>
      </c>
      <c r="X122" s="118">
        <v>0</v>
      </c>
      <c r="Y122" s="118">
        <v>0</v>
      </c>
      <c r="Z122" s="118">
        <v>0</v>
      </c>
      <c r="AA122" s="118">
        <v>0</v>
      </c>
      <c r="AB122" t="s">
        <v>1036</v>
      </c>
      <c r="AC122">
        <v>1</v>
      </c>
      <c r="AD122">
        <v>1</v>
      </c>
      <c r="AE122" s="118">
        <v>483519.84</v>
      </c>
      <c r="AF122" s="118">
        <v>1514873.97</v>
      </c>
      <c r="AG122" t="s">
        <v>1037</v>
      </c>
      <c r="AH122">
        <v>1.04</v>
      </c>
      <c r="AI122" s="118">
        <v>1575468.93</v>
      </c>
      <c r="AJ122" s="118">
        <v>0</v>
      </c>
      <c r="AK122" s="118">
        <v>1575468.93</v>
      </c>
      <c r="AL122" s="118">
        <v>1091949.0900000001</v>
      </c>
      <c r="AM122" s="118">
        <v>0</v>
      </c>
      <c r="AN122" s="118">
        <v>1091949.0900000001</v>
      </c>
    </row>
    <row r="123" spans="1:40" x14ac:dyDescent="0.2">
      <c r="A123" s="117" t="s">
        <v>753</v>
      </c>
      <c r="B123" t="s">
        <v>1031</v>
      </c>
      <c r="C123" t="s">
        <v>944</v>
      </c>
      <c r="D123">
        <v>2024</v>
      </c>
      <c r="E123" t="s">
        <v>999</v>
      </c>
      <c r="F123" t="s">
        <v>1000</v>
      </c>
      <c r="G123" t="s">
        <v>946</v>
      </c>
      <c r="H123" s="101" t="s">
        <v>754</v>
      </c>
      <c r="I123" t="s">
        <v>1299</v>
      </c>
      <c r="J123" t="s">
        <v>753</v>
      </c>
      <c r="K123" t="s">
        <v>1300</v>
      </c>
      <c r="L123" t="s">
        <v>12</v>
      </c>
      <c r="M123" t="s">
        <v>1034</v>
      </c>
      <c r="N123" s="34">
        <v>44348</v>
      </c>
      <c r="O123" s="34">
        <v>44712</v>
      </c>
      <c r="P123" t="s">
        <v>1054</v>
      </c>
      <c r="Q123" s="118">
        <v>34720875</v>
      </c>
      <c r="R123" s="118">
        <v>292982577</v>
      </c>
      <c r="S123" s="43">
        <v>0.12</v>
      </c>
      <c r="T123" s="34">
        <v>44440</v>
      </c>
      <c r="U123" s="34">
        <v>44804</v>
      </c>
      <c r="V123" s="118">
        <v>145019133.53</v>
      </c>
      <c r="W123" s="118">
        <v>6408799.6600000001</v>
      </c>
      <c r="X123" s="118">
        <v>0</v>
      </c>
      <c r="Y123" s="118">
        <v>89411.11</v>
      </c>
      <c r="Z123" s="118">
        <v>0</v>
      </c>
      <c r="AA123" s="118">
        <v>89411.11</v>
      </c>
      <c r="AB123" t="s">
        <v>1036</v>
      </c>
      <c r="AC123">
        <v>1</v>
      </c>
      <c r="AD123">
        <v>1</v>
      </c>
      <c r="AE123" s="118">
        <v>6498210.7699999996</v>
      </c>
      <c r="AF123" s="118">
        <v>17402296.02</v>
      </c>
      <c r="AG123" t="s">
        <v>1037</v>
      </c>
      <c r="AH123">
        <v>1.04</v>
      </c>
      <c r="AI123" s="118">
        <v>18098387.859999999</v>
      </c>
      <c r="AJ123" s="118">
        <v>0</v>
      </c>
      <c r="AK123" s="118">
        <v>18098387.859999999</v>
      </c>
      <c r="AL123" s="118">
        <v>11600177.09</v>
      </c>
      <c r="AM123" s="118">
        <v>0</v>
      </c>
      <c r="AN123" s="118">
        <v>11600177.09</v>
      </c>
    </row>
    <row r="124" spans="1:40" x14ac:dyDescent="0.2">
      <c r="A124" s="117" t="s">
        <v>702</v>
      </c>
      <c r="B124" t="s">
        <v>1031</v>
      </c>
      <c r="C124" t="s">
        <v>944</v>
      </c>
      <c r="D124">
        <v>2024</v>
      </c>
      <c r="E124" t="s">
        <v>999</v>
      </c>
      <c r="F124" t="s">
        <v>1000</v>
      </c>
      <c r="G124" t="s">
        <v>946</v>
      </c>
      <c r="H124" s="101" t="s">
        <v>703</v>
      </c>
      <c r="I124" t="s">
        <v>1301</v>
      </c>
      <c r="J124" t="s">
        <v>702</v>
      </c>
      <c r="K124" t="s">
        <v>1302</v>
      </c>
      <c r="L124" t="s">
        <v>12</v>
      </c>
      <c r="M124" t="s">
        <v>1034</v>
      </c>
      <c r="N124" s="34">
        <v>44409</v>
      </c>
      <c r="O124" s="34">
        <v>44773</v>
      </c>
      <c r="P124" t="s">
        <v>1035</v>
      </c>
      <c r="Q124" s="118">
        <v>17505514</v>
      </c>
      <c r="R124" s="118">
        <v>201061844</v>
      </c>
      <c r="S124" s="43">
        <v>0.09</v>
      </c>
      <c r="T124" s="34">
        <v>44440</v>
      </c>
      <c r="U124" s="34">
        <v>44804</v>
      </c>
      <c r="V124" s="118">
        <v>4639797.67</v>
      </c>
      <c r="W124" s="118">
        <v>189730.41</v>
      </c>
      <c r="X124" s="118">
        <v>0</v>
      </c>
      <c r="Y124" s="118">
        <v>6514.04</v>
      </c>
      <c r="Z124" s="118">
        <v>0</v>
      </c>
      <c r="AA124" s="118">
        <v>6514.04</v>
      </c>
      <c r="AB124" t="s">
        <v>1036</v>
      </c>
      <c r="AC124">
        <v>1</v>
      </c>
      <c r="AD124">
        <v>1</v>
      </c>
      <c r="AE124" s="118">
        <v>196244.45</v>
      </c>
      <c r="AF124" s="118">
        <v>417581.79</v>
      </c>
      <c r="AG124" t="s">
        <v>1037</v>
      </c>
      <c r="AH124">
        <v>1.0301</v>
      </c>
      <c r="AI124" s="118">
        <v>430151</v>
      </c>
      <c r="AJ124" s="118">
        <v>0</v>
      </c>
      <c r="AK124" s="118">
        <v>430151</v>
      </c>
      <c r="AL124" s="118">
        <v>233906.55</v>
      </c>
      <c r="AM124" s="118">
        <v>0</v>
      </c>
      <c r="AN124" s="118">
        <v>233906.55</v>
      </c>
    </row>
    <row r="125" spans="1:40" x14ac:dyDescent="0.2">
      <c r="A125" s="117" t="s">
        <v>486</v>
      </c>
      <c r="B125" t="s">
        <v>1031</v>
      </c>
      <c r="C125" t="s">
        <v>944</v>
      </c>
      <c r="D125">
        <v>2024</v>
      </c>
      <c r="E125" t="s">
        <v>999</v>
      </c>
      <c r="F125" t="s">
        <v>1000</v>
      </c>
      <c r="G125" t="s">
        <v>946</v>
      </c>
      <c r="H125" s="101" t="s">
        <v>487</v>
      </c>
      <c r="I125" t="s">
        <v>1303</v>
      </c>
      <c r="J125" t="s">
        <v>486</v>
      </c>
      <c r="K125" t="s">
        <v>1304</v>
      </c>
      <c r="L125" t="s">
        <v>11</v>
      </c>
      <c r="M125" t="s">
        <v>1034</v>
      </c>
      <c r="N125" s="34">
        <v>44470</v>
      </c>
      <c r="O125" s="34">
        <v>44834</v>
      </c>
      <c r="P125" t="s">
        <v>1035</v>
      </c>
      <c r="Q125" s="118">
        <v>33737258</v>
      </c>
      <c r="R125" s="118">
        <v>100448468</v>
      </c>
      <c r="S125" s="43">
        <v>0.34</v>
      </c>
      <c r="T125" s="34">
        <v>44440</v>
      </c>
      <c r="U125" s="34">
        <v>44804</v>
      </c>
      <c r="V125" s="118">
        <v>5769215.4800000004</v>
      </c>
      <c r="W125" s="118">
        <v>901650.01</v>
      </c>
      <c r="X125" s="118">
        <v>0</v>
      </c>
      <c r="Y125" s="118">
        <v>100417.76</v>
      </c>
      <c r="Z125" s="118">
        <v>0</v>
      </c>
      <c r="AA125" s="118">
        <v>100417.76</v>
      </c>
      <c r="AB125" t="s">
        <v>1036</v>
      </c>
      <c r="AC125">
        <v>1</v>
      </c>
      <c r="AD125">
        <v>1</v>
      </c>
      <c r="AE125" s="118">
        <v>1002067.77</v>
      </c>
      <c r="AF125" s="118">
        <v>1961533.26</v>
      </c>
      <c r="AG125" t="s">
        <v>1037</v>
      </c>
      <c r="AH125">
        <v>1.0130999999999999</v>
      </c>
      <c r="AI125" s="118">
        <v>1987229.35</v>
      </c>
      <c r="AJ125" s="118">
        <v>0</v>
      </c>
      <c r="AK125" s="118">
        <v>1987229.35</v>
      </c>
      <c r="AL125" s="118">
        <v>985161.58</v>
      </c>
      <c r="AM125" s="118">
        <v>0</v>
      </c>
      <c r="AN125" s="118">
        <v>985161.58</v>
      </c>
    </row>
    <row r="126" spans="1:40" x14ac:dyDescent="0.2">
      <c r="A126" s="117" t="s">
        <v>510</v>
      </c>
      <c r="B126" t="s">
        <v>1031</v>
      </c>
      <c r="C126" t="s">
        <v>944</v>
      </c>
      <c r="D126">
        <v>2024</v>
      </c>
      <c r="E126" t="s">
        <v>999</v>
      </c>
      <c r="F126" t="s">
        <v>1000</v>
      </c>
      <c r="G126" t="s">
        <v>946</v>
      </c>
      <c r="H126" s="101" t="s">
        <v>511</v>
      </c>
      <c r="I126" t="s">
        <v>1305</v>
      </c>
      <c r="J126" t="s">
        <v>510</v>
      </c>
      <c r="K126" t="s">
        <v>1306</v>
      </c>
      <c r="L126" t="s">
        <v>12</v>
      </c>
      <c r="M126" t="s">
        <v>1034</v>
      </c>
      <c r="N126" s="34">
        <v>44378</v>
      </c>
      <c r="O126" s="34">
        <v>44742</v>
      </c>
      <c r="P126" t="s">
        <v>1035</v>
      </c>
      <c r="Q126" s="118">
        <v>12741593</v>
      </c>
      <c r="R126" s="118">
        <v>43296845</v>
      </c>
      <c r="S126" s="43">
        <v>0.28999999999999998</v>
      </c>
      <c r="T126" s="34">
        <v>44440</v>
      </c>
      <c r="U126" s="34">
        <v>44804</v>
      </c>
      <c r="V126" s="118">
        <v>951203.24</v>
      </c>
      <c r="W126" s="118">
        <v>115057.45</v>
      </c>
      <c r="X126" s="118">
        <v>0</v>
      </c>
      <c r="Y126" s="118">
        <v>0</v>
      </c>
      <c r="Z126" s="118">
        <v>0</v>
      </c>
      <c r="AA126" s="118">
        <v>0</v>
      </c>
      <c r="AB126" t="s">
        <v>1036</v>
      </c>
      <c r="AC126">
        <v>1</v>
      </c>
      <c r="AD126">
        <v>1</v>
      </c>
      <c r="AE126" s="118">
        <v>115057.45</v>
      </c>
      <c r="AF126" s="118">
        <v>275848.94</v>
      </c>
      <c r="AG126" t="s">
        <v>1037</v>
      </c>
      <c r="AH126">
        <v>1.04</v>
      </c>
      <c r="AI126" s="118">
        <v>286882.90000000002</v>
      </c>
      <c r="AJ126" s="118">
        <v>0</v>
      </c>
      <c r="AK126" s="118">
        <v>286882.90000000002</v>
      </c>
      <c r="AL126" s="118">
        <v>171825.45</v>
      </c>
      <c r="AM126" s="118">
        <v>0</v>
      </c>
      <c r="AN126" s="118">
        <v>171825.45</v>
      </c>
    </row>
    <row r="127" spans="1:40" x14ac:dyDescent="0.2">
      <c r="A127" s="117" t="s">
        <v>1307</v>
      </c>
      <c r="B127" t="s">
        <v>1031</v>
      </c>
      <c r="C127" t="s">
        <v>944</v>
      </c>
      <c r="D127">
        <v>2024</v>
      </c>
      <c r="E127" t="s">
        <v>999</v>
      </c>
      <c r="F127" t="s">
        <v>1000</v>
      </c>
      <c r="G127" t="s">
        <v>946</v>
      </c>
      <c r="H127" s="101" t="s">
        <v>1308</v>
      </c>
      <c r="I127" t="s">
        <v>1309</v>
      </c>
      <c r="J127" t="s">
        <v>1307</v>
      </c>
      <c r="K127" t="s">
        <v>1310</v>
      </c>
      <c r="L127" t="s">
        <v>11</v>
      </c>
      <c r="M127" t="s">
        <v>1034</v>
      </c>
      <c r="N127" s="34">
        <v>44348</v>
      </c>
      <c r="O127" s="34">
        <v>44712</v>
      </c>
      <c r="P127" t="s">
        <v>1035</v>
      </c>
      <c r="Q127" s="118">
        <v>7553867</v>
      </c>
      <c r="R127" s="118">
        <v>10494649</v>
      </c>
      <c r="S127" s="43">
        <v>0.72</v>
      </c>
      <c r="T127" s="34">
        <v>44440</v>
      </c>
      <c r="U127" s="34">
        <v>44804</v>
      </c>
      <c r="V127" s="118">
        <v>92997.29</v>
      </c>
      <c r="W127" s="118">
        <v>128532.67</v>
      </c>
      <c r="X127" s="118">
        <v>0</v>
      </c>
      <c r="Y127" s="118">
        <v>0</v>
      </c>
      <c r="Z127" s="118">
        <v>0</v>
      </c>
      <c r="AA127" s="118">
        <v>0</v>
      </c>
      <c r="AB127" t="s">
        <v>1036</v>
      </c>
      <c r="AC127">
        <v>1</v>
      </c>
      <c r="AD127">
        <v>1</v>
      </c>
      <c r="AE127" s="118">
        <v>128532.67</v>
      </c>
      <c r="AF127" s="118">
        <v>66958.05</v>
      </c>
      <c r="AG127" t="s">
        <v>1037</v>
      </c>
      <c r="AH127">
        <v>1.04</v>
      </c>
      <c r="AI127" s="118">
        <v>69636.37</v>
      </c>
      <c r="AJ127" s="118">
        <v>0</v>
      </c>
      <c r="AK127" s="118">
        <v>69636.37</v>
      </c>
      <c r="AL127" s="118">
        <v>-58896.3</v>
      </c>
      <c r="AM127" s="118">
        <v>0</v>
      </c>
      <c r="AN127" s="118">
        <v>-58896.3</v>
      </c>
    </row>
    <row r="128" spans="1:40" x14ac:dyDescent="0.2">
      <c r="A128" s="117" t="s">
        <v>306</v>
      </c>
      <c r="B128" t="s">
        <v>1031</v>
      </c>
      <c r="C128" t="s">
        <v>944</v>
      </c>
      <c r="D128">
        <v>2024</v>
      </c>
      <c r="E128" t="s">
        <v>999</v>
      </c>
      <c r="F128" t="s">
        <v>1000</v>
      </c>
      <c r="G128" t="s">
        <v>946</v>
      </c>
      <c r="H128" s="101" t="s">
        <v>307</v>
      </c>
      <c r="I128" t="s">
        <v>1311</v>
      </c>
      <c r="J128" t="s">
        <v>306</v>
      </c>
      <c r="K128" t="s">
        <v>1312</v>
      </c>
      <c r="L128" t="s">
        <v>12</v>
      </c>
      <c r="M128" t="s">
        <v>1034</v>
      </c>
      <c r="N128" s="34">
        <v>44136</v>
      </c>
      <c r="O128" s="34">
        <v>44500</v>
      </c>
      <c r="P128" t="s">
        <v>1054</v>
      </c>
      <c r="Q128" s="118">
        <v>4555253</v>
      </c>
      <c r="R128" s="118">
        <v>27128749</v>
      </c>
      <c r="S128" s="43">
        <v>0.17</v>
      </c>
      <c r="T128" s="34">
        <v>44440</v>
      </c>
      <c r="U128" s="34">
        <v>44804</v>
      </c>
      <c r="V128" s="118">
        <v>658050.43999999994</v>
      </c>
      <c r="W128" s="118">
        <v>122863.49</v>
      </c>
      <c r="X128" s="118">
        <v>0</v>
      </c>
      <c r="Y128" s="118">
        <v>0</v>
      </c>
      <c r="Z128" s="118">
        <v>0</v>
      </c>
      <c r="AA128" s="118">
        <v>0</v>
      </c>
      <c r="AB128" t="s">
        <v>1036</v>
      </c>
      <c r="AC128">
        <v>1</v>
      </c>
      <c r="AD128">
        <v>1</v>
      </c>
      <c r="AE128" s="118">
        <v>122863.49</v>
      </c>
      <c r="AF128" s="118">
        <v>111868.57</v>
      </c>
      <c r="AG128" t="s">
        <v>1037</v>
      </c>
      <c r="AH128">
        <v>1.04</v>
      </c>
      <c r="AI128" s="118">
        <v>116343.31</v>
      </c>
      <c r="AJ128" s="118">
        <v>0</v>
      </c>
      <c r="AK128" s="118">
        <v>116343.31</v>
      </c>
      <c r="AL128" s="118">
        <v>-6520.18</v>
      </c>
      <c r="AM128" s="118">
        <v>0</v>
      </c>
      <c r="AN128" s="118">
        <v>-6520.18</v>
      </c>
    </row>
    <row r="129" spans="1:40" x14ac:dyDescent="0.2">
      <c r="A129" s="117" t="s">
        <v>1313</v>
      </c>
      <c r="B129" t="s">
        <v>1031</v>
      </c>
      <c r="C129" t="s">
        <v>944</v>
      </c>
      <c r="D129">
        <v>2024</v>
      </c>
      <c r="E129" t="s">
        <v>999</v>
      </c>
      <c r="F129" t="s">
        <v>1000</v>
      </c>
      <c r="G129" t="s">
        <v>946</v>
      </c>
      <c r="H129" s="101" t="s">
        <v>1314</v>
      </c>
      <c r="I129" t="s">
        <v>1315</v>
      </c>
      <c r="J129" t="s">
        <v>1313</v>
      </c>
      <c r="K129" t="s">
        <v>1316</v>
      </c>
      <c r="L129" t="s">
        <v>11</v>
      </c>
      <c r="M129" t="s">
        <v>1091</v>
      </c>
      <c r="N129" s="34">
        <v>44378</v>
      </c>
      <c r="O129" s="34">
        <v>44742</v>
      </c>
      <c r="P129" t="s">
        <v>1035</v>
      </c>
      <c r="Q129" s="118">
        <v>1416076</v>
      </c>
      <c r="R129" s="118">
        <v>650631</v>
      </c>
      <c r="S129" s="43">
        <v>2.1800000000000002</v>
      </c>
      <c r="T129" s="34">
        <v>44440</v>
      </c>
      <c r="U129" s="34">
        <v>44804</v>
      </c>
      <c r="V129" s="118">
        <v>25886.77</v>
      </c>
      <c r="W129" s="118">
        <v>4921.33</v>
      </c>
      <c r="X129" s="118">
        <v>0</v>
      </c>
      <c r="Y129" s="118">
        <v>0</v>
      </c>
      <c r="Z129" s="118">
        <v>0</v>
      </c>
      <c r="AA129" s="118">
        <v>0</v>
      </c>
      <c r="AB129" t="s">
        <v>1036</v>
      </c>
      <c r="AC129">
        <v>1</v>
      </c>
      <c r="AD129">
        <v>1</v>
      </c>
      <c r="AE129" s="118">
        <v>4921.33</v>
      </c>
      <c r="AF129" s="118">
        <v>56433.16</v>
      </c>
      <c r="AG129" t="s">
        <v>1037</v>
      </c>
      <c r="AH129">
        <v>1.04</v>
      </c>
      <c r="AI129" s="118">
        <v>58690.49</v>
      </c>
      <c r="AJ129" s="118">
        <v>0</v>
      </c>
      <c r="AK129" s="118">
        <v>58690.49</v>
      </c>
      <c r="AL129" s="118">
        <v>53769.16</v>
      </c>
      <c r="AM129" s="118">
        <v>0</v>
      </c>
      <c r="AN129" s="118">
        <v>53769.16</v>
      </c>
    </row>
    <row r="130" spans="1:40" x14ac:dyDescent="0.2">
      <c r="A130" s="117" t="s">
        <v>684</v>
      </c>
      <c r="B130" t="s">
        <v>1031</v>
      </c>
      <c r="C130" t="s">
        <v>944</v>
      </c>
      <c r="D130">
        <v>2024</v>
      </c>
      <c r="E130" t="s">
        <v>999</v>
      </c>
      <c r="F130" t="s">
        <v>1000</v>
      </c>
      <c r="G130" t="s">
        <v>946</v>
      </c>
      <c r="H130" s="101" t="s">
        <v>685</v>
      </c>
      <c r="I130" t="s">
        <v>1317</v>
      </c>
      <c r="J130" t="s">
        <v>684</v>
      </c>
      <c r="K130" t="s">
        <v>1318</v>
      </c>
      <c r="L130" t="s">
        <v>12</v>
      </c>
      <c r="M130" t="s">
        <v>1034</v>
      </c>
      <c r="N130" s="34">
        <v>44470</v>
      </c>
      <c r="O130" s="34">
        <v>44834</v>
      </c>
      <c r="P130" t="s">
        <v>1054</v>
      </c>
      <c r="Q130" s="118">
        <v>114711320</v>
      </c>
      <c r="R130" s="118">
        <v>1048368457</v>
      </c>
      <c r="S130" s="43">
        <v>0.11</v>
      </c>
      <c r="T130" s="34">
        <v>44440</v>
      </c>
      <c r="U130" s="34">
        <v>44804</v>
      </c>
      <c r="V130" s="118">
        <v>169914109.11000001</v>
      </c>
      <c r="W130" s="118">
        <v>6103409.0999999996</v>
      </c>
      <c r="X130" s="118">
        <v>0</v>
      </c>
      <c r="Y130" s="118">
        <v>2679917.0099999998</v>
      </c>
      <c r="Z130" s="118">
        <v>0</v>
      </c>
      <c r="AA130" s="118">
        <v>2679917.0099999998</v>
      </c>
      <c r="AB130" t="s">
        <v>1036</v>
      </c>
      <c r="AC130">
        <v>1</v>
      </c>
      <c r="AD130">
        <v>1</v>
      </c>
      <c r="AE130" s="118">
        <v>8783326.1099999994</v>
      </c>
      <c r="AF130" s="118">
        <v>18690552</v>
      </c>
      <c r="AG130" t="s">
        <v>1037</v>
      </c>
      <c r="AH130">
        <v>1.0130999999999999</v>
      </c>
      <c r="AI130" s="118">
        <v>18935398.23</v>
      </c>
      <c r="AJ130" s="118">
        <v>0</v>
      </c>
      <c r="AK130" s="118">
        <v>18935398.23</v>
      </c>
      <c r="AL130" s="118">
        <v>10152072.119999999</v>
      </c>
      <c r="AM130" s="118">
        <v>0</v>
      </c>
      <c r="AN130" s="118">
        <v>10152072.119999999</v>
      </c>
    </row>
    <row r="131" spans="1:40" x14ac:dyDescent="0.2">
      <c r="A131" s="117" t="s">
        <v>78</v>
      </c>
      <c r="B131" t="s">
        <v>1031</v>
      </c>
      <c r="C131" t="s">
        <v>944</v>
      </c>
      <c r="D131">
        <v>2024</v>
      </c>
      <c r="E131" t="s">
        <v>999</v>
      </c>
      <c r="F131" t="s">
        <v>1000</v>
      </c>
      <c r="G131" t="s">
        <v>946</v>
      </c>
      <c r="H131" s="101" t="s">
        <v>79</v>
      </c>
      <c r="I131" t="s">
        <v>1319</v>
      </c>
      <c r="J131" t="s">
        <v>78</v>
      </c>
      <c r="K131" t="s">
        <v>1320</v>
      </c>
      <c r="L131" t="s">
        <v>12</v>
      </c>
      <c r="M131" t="s">
        <v>1034</v>
      </c>
      <c r="N131" s="34">
        <v>44197</v>
      </c>
      <c r="O131" s="34">
        <v>44561</v>
      </c>
      <c r="P131" t="s">
        <v>1035</v>
      </c>
      <c r="Q131" s="118">
        <v>19277628</v>
      </c>
      <c r="R131" s="118">
        <v>76719276</v>
      </c>
      <c r="S131" s="43">
        <v>0.25</v>
      </c>
      <c r="T131" s="34">
        <v>44440</v>
      </c>
      <c r="U131" s="34">
        <v>44804</v>
      </c>
      <c r="V131" s="118">
        <v>29691225.670000002</v>
      </c>
      <c r="W131" s="118">
        <v>2538759.61</v>
      </c>
      <c r="X131" s="118">
        <v>0</v>
      </c>
      <c r="Y131" s="118">
        <v>1361789.8</v>
      </c>
      <c r="Z131" s="118">
        <v>0</v>
      </c>
      <c r="AA131" s="118">
        <v>1361789.8</v>
      </c>
      <c r="AB131" t="s">
        <v>1036</v>
      </c>
      <c r="AC131">
        <v>1</v>
      </c>
      <c r="AD131">
        <v>1</v>
      </c>
      <c r="AE131" s="118">
        <v>3900549.41</v>
      </c>
      <c r="AF131" s="118">
        <v>7422806.4199999999</v>
      </c>
      <c r="AG131" t="s">
        <v>1037</v>
      </c>
      <c r="AH131">
        <v>1.04</v>
      </c>
      <c r="AI131" s="118">
        <v>7719718.6799999997</v>
      </c>
      <c r="AJ131" s="118">
        <v>0</v>
      </c>
      <c r="AK131" s="118">
        <v>7719718.6799999997</v>
      </c>
      <c r="AL131" s="118">
        <v>3819169.27</v>
      </c>
      <c r="AM131" s="118">
        <v>0</v>
      </c>
      <c r="AN131" s="118">
        <v>3819169.27</v>
      </c>
    </row>
    <row r="132" spans="1:40" x14ac:dyDescent="0.2">
      <c r="A132" s="117" t="s">
        <v>327</v>
      </c>
      <c r="B132" t="s">
        <v>1031</v>
      </c>
      <c r="C132" t="s">
        <v>944</v>
      </c>
      <c r="D132">
        <v>2024</v>
      </c>
      <c r="E132" t="s">
        <v>999</v>
      </c>
      <c r="F132" t="s">
        <v>1000</v>
      </c>
      <c r="G132" t="s">
        <v>946</v>
      </c>
      <c r="H132" s="101" t="s">
        <v>328</v>
      </c>
      <c r="I132" t="s">
        <v>1321</v>
      </c>
      <c r="J132" t="s">
        <v>327</v>
      </c>
      <c r="K132" t="s">
        <v>1322</v>
      </c>
      <c r="L132" t="s">
        <v>12</v>
      </c>
      <c r="M132" t="s">
        <v>1034</v>
      </c>
      <c r="N132" s="34">
        <v>44348</v>
      </c>
      <c r="O132" s="34">
        <v>44712</v>
      </c>
      <c r="P132" t="s">
        <v>1035</v>
      </c>
      <c r="Q132" s="118">
        <v>26372153</v>
      </c>
      <c r="R132" s="118">
        <v>96875970</v>
      </c>
      <c r="S132" s="43">
        <v>0.27</v>
      </c>
      <c r="T132" s="34">
        <v>44440</v>
      </c>
      <c r="U132" s="34">
        <v>44804</v>
      </c>
      <c r="V132" s="118">
        <v>7155546.9800000004</v>
      </c>
      <c r="W132" s="118">
        <v>1105579.79</v>
      </c>
      <c r="X132" s="118">
        <v>0</v>
      </c>
      <c r="Y132" s="118">
        <v>0</v>
      </c>
      <c r="Z132" s="118">
        <v>0</v>
      </c>
      <c r="AA132" s="118">
        <v>0</v>
      </c>
      <c r="AB132" t="s">
        <v>1036</v>
      </c>
      <c r="AC132">
        <v>1</v>
      </c>
      <c r="AD132">
        <v>1</v>
      </c>
      <c r="AE132" s="118">
        <v>1105579.79</v>
      </c>
      <c r="AF132" s="118">
        <v>1931997.68</v>
      </c>
      <c r="AG132" t="s">
        <v>1037</v>
      </c>
      <c r="AH132">
        <v>1.04</v>
      </c>
      <c r="AI132" s="118">
        <v>2009277.59</v>
      </c>
      <c r="AJ132" s="118">
        <v>0</v>
      </c>
      <c r="AK132" s="118">
        <v>2009277.59</v>
      </c>
      <c r="AL132" s="118">
        <v>903697.8</v>
      </c>
      <c r="AM132" s="118">
        <v>0</v>
      </c>
      <c r="AN132" s="118">
        <v>903697.8</v>
      </c>
    </row>
    <row r="133" spans="1:40" x14ac:dyDescent="0.2">
      <c r="A133" s="117" t="s">
        <v>399</v>
      </c>
      <c r="B133" t="s">
        <v>1031</v>
      </c>
      <c r="C133" t="s">
        <v>944</v>
      </c>
      <c r="D133">
        <v>2024</v>
      </c>
      <c r="E133" t="s">
        <v>999</v>
      </c>
      <c r="F133" t="s">
        <v>1000</v>
      </c>
      <c r="G133" t="s">
        <v>946</v>
      </c>
      <c r="H133" s="101" t="s">
        <v>400</v>
      </c>
      <c r="I133" t="s">
        <v>932</v>
      </c>
      <c r="J133" t="s">
        <v>399</v>
      </c>
      <c r="K133" t="s">
        <v>1323</v>
      </c>
      <c r="L133" t="s">
        <v>11</v>
      </c>
      <c r="M133" t="s">
        <v>1034</v>
      </c>
      <c r="N133" s="34">
        <v>44105</v>
      </c>
      <c r="O133" s="34">
        <v>44469</v>
      </c>
      <c r="P133" t="s">
        <v>1035</v>
      </c>
      <c r="Q133" s="118">
        <v>1281492</v>
      </c>
      <c r="R133" s="118">
        <v>1021512</v>
      </c>
      <c r="S133" s="43">
        <v>1.25</v>
      </c>
      <c r="T133" s="34">
        <v>44440</v>
      </c>
      <c r="U133" s="34">
        <v>44804</v>
      </c>
      <c r="V133" s="118">
        <v>793959.42</v>
      </c>
      <c r="W133" s="118">
        <v>556055.27</v>
      </c>
      <c r="X133" s="118">
        <v>0</v>
      </c>
      <c r="Y133" s="118">
        <v>0</v>
      </c>
      <c r="Z133" s="118">
        <v>0</v>
      </c>
      <c r="AA133" s="118">
        <v>0</v>
      </c>
      <c r="AB133" t="s">
        <v>1036</v>
      </c>
      <c r="AC133">
        <v>1</v>
      </c>
      <c r="AD133">
        <v>1</v>
      </c>
      <c r="AE133" s="118">
        <v>556055.27</v>
      </c>
      <c r="AF133" s="118">
        <v>992449.28</v>
      </c>
      <c r="AG133" t="s">
        <v>1037</v>
      </c>
      <c r="AH133">
        <v>1.04</v>
      </c>
      <c r="AI133" s="118">
        <v>1032147.25</v>
      </c>
      <c r="AJ133" s="118">
        <v>0</v>
      </c>
      <c r="AK133" s="118">
        <v>1032147.25</v>
      </c>
      <c r="AL133" s="118">
        <v>476091.98</v>
      </c>
      <c r="AM133" s="118">
        <v>0</v>
      </c>
      <c r="AN133" s="118">
        <v>476091.98</v>
      </c>
    </row>
    <row r="134" spans="1:40" x14ac:dyDescent="0.2">
      <c r="A134" s="117" t="s">
        <v>81</v>
      </c>
      <c r="B134" t="s">
        <v>1031</v>
      </c>
      <c r="C134" t="s">
        <v>944</v>
      </c>
      <c r="D134">
        <v>2024</v>
      </c>
      <c r="E134" t="s">
        <v>999</v>
      </c>
      <c r="F134" t="s">
        <v>1000</v>
      </c>
      <c r="G134" t="s">
        <v>946</v>
      </c>
      <c r="H134" s="101" t="s">
        <v>82</v>
      </c>
      <c r="I134" t="s">
        <v>1324</v>
      </c>
      <c r="J134" t="s">
        <v>81</v>
      </c>
      <c r="K134" t="s">
        <v>1325</v>
      </c>
      <c r="L134" t="s">
        <v>12</v>
      </c>
      <c r="M134" t="s">
        <v>1034</v>
      </c>
      <c r="N134" s="34">
        <v>44197</v>
      </c>
      <c r="O134" s="34">
        <v>44561</v>
      </c>
      <c r="P134" t="s">
        <v>1054</v>
      </c>
      <c r="Q134" s="118">
        <v>9106150</v>
      </c>
      <c r="R134" s="118">
        <v>25346126</v>
      </c>
      <c r="S134" s="43">
        <v>0.36</v>
      </c>
      <c r="T134" s="34">
        <v>44440</v>
      </c>
      <c r="U134" s="34">
        <v>44804</v>
      </c>
      <c r="V134" s="118">
        <v>76373.259999999995</v>
      </c>
      <c r="W134" s="118">
        <v>15826.2</v>
      </c>
      <c r="X134" s="118">
        <v>0</v>
      </c>
      <c r="Y134" s="118">
        <v>0</v>
      </c>
      <c r="Z134" s="118">
        <v>0</v>
      </c>
      <c r="AA134" s="118">
        <v>0</v>
      </c>
      <c r="AB134" t="s">
        <v>1036</v>
      </c>
      <c r="AC134">
        <v>1</v>
      </c>
      <c r="AD134">
        <v>1</v>
      </c>
      <c r="AE134" s="118">
        <v>15826.2</v>
      </c>
      <c r="AF134" s="118">
        <v>27494.37</v>
      </c>
      <c r="AG134" t="s">
        <v>1037</v>
      </c>
      <c r="AH134">
        <v>1.04</v>
      </c>
      <c r="AI134" s="118">
        <v>28594.14</v>
      </c>
      <c r="AJ134" s="118">
        <v>0</v>
      </c>
      <c r="AK134" s="118">
        <v>28594.14</v>
      </c>
      <c r="AL134" s="118">
        <v>12767.94</v>
      </c>
      <c r="AM134" s="118">
        <v>0</v>
      </c>
      <c r="AN134" s="118">
        <v>12767.94</v>
      </c>
    </row>
    <row r="135" spans="1:40" x14ac:dyDescent="0.2">
      <c r="A135" s="117" t="s">
        <v>87</v>
      </c>
      <c r="B135" t="s">
        <v>1031</v>
      </c>
      <c r="C135" t="s">
        <v>944</v>
      </c>
      <c r="D135">
        <v>2024</v>
      </c>
      <c r="E135" t="s">
        <v>999</v>
      </c>
      <c r="F135" t="s">
        <v>1000</v>
      </c>
      <c r="G135" t="s">
        <v>946</v>
      </c>
      <c r="H135" s="101" t="s">
        <v>88</v>
      </c>
      <c r="I135" t="s">
        <v>1326</v>
      </c>
      <c r="J135" t="s">
        <v>87</v>
      </c>
      <c r="K135" t="s">
        <v>1327</v>
      </c>
      <c r="L135" t="s">
        <v>12</v>
      </c>
      <c r="M135" t="s">
        <v>1034</v>
      </c>
      <c r="N135" s="34">
        <v>44197</v>
      </c>
      <c r="O135" s="34">
        <v>44561</v>
      </c>
      <c r="P135" t="s">
        <v>1035</v>
      </c>
      <c r="Q135" s="118">
        <v>17805855</v>
      </c>
      <c r="R135" s="118">
        <v>137348187</v>
      </c>
      <c r="S135" s="43">
        <v>0.13</v>
      </c>
      <c r="T135" s="34">
        <v>44440</v>
      </c>
      <c r="U135" s="34">
        <v>44804</v>
      </c>
      <c r="V135" s="118">
        <v>37431555.219999999</v>
      </c>
      <c r="W135" s="118">
        <v>1857162.71</v>
      </c>
      <c r="X135" s="118">
        <v>0</v>
      </c>
      <c r="Y135" s="118">
        <v>0</v>
      </c>
      <c r="Z135" s="118">
        <v>0</v>
      </c>
      <c r="AA135" s="118">
        <v>0</v>
      </c>
      <c r="AB135" t="s">
        <v>1036</v>
      </c>
      <c r="AC135">
        <v>1</v>
      </c>
      <c r="AD135">
        <v>1</v>
      </c>
      <c r="AE135" s="118">
        <v>1857162.71</v>
      </c>
      <c r="AF135" s="118">
        <v>4866102.18</v>
      </c>
      <c r="AG135" t="s">
        <v>1037</v>
      </c>
      <c r="AH135">
        <v>1.04</v>
      </c>
      <c r="AI135" s="118">
        <v>5060746.2699999996</v>
      </c>
      <c r="AJ135" s="118">
        <v>0</v>
      </c>
      <c r="AK135" s="118">
        <v>5060746.2699999996</v>
      </c>
      <c r="AL135" s="118">
        <v>3203583.56</v>
      </c>
      <c r="AM135" s="118">
        <v>0</v>
      </c>
      <c r="AN135" s="118">
        <v>3203583.56</v>
      </c>
    </row>
    <row r="136" spans="1:40" x14ac:dyDescent="0.2">
      <c r="A136" s="117" t="s">
        <v>429</v>
      </c>
      <c r="B136" t="s">
        <v>1031</v>
      </c>
      <c r="C136" t="s">
        <v>944</v>
      </c>
      <c r="D136">
        <v>2024</v>
      </c>
      <c r="E136" t="s">
        <v>999</v>
      </c>
      <c r="F136" t="s">
        <v>1000</v>
      </c>
      <c r="G136" t="s">
        <v>946</v>
      </c>
      <c r="H136" s="101" t="s">
        <v>430</v>
      </c>
      <c r="I136" t="s">
        <v>1328</v>
      </c>
      <c r="J136" t="s">
        <v>429</v>
      </c>
      <c r="K136" t="s">
        <v>1329</v>
      </c>
      <c r="L136" t="s">
        <v>12</v>
      </c>
      <c r="M136" t="s">
        <v>1034</v>
      </c>
      <c r="N136" s="34">
        <v>44470</v>
      </c>
      <c r="O136" s="34">
        <v>44834</v>
      </c>
      <c r="P136" t="s">
        <v>1035</v>
      </c>
      <c r="Q136" s="118">
        <v>43738582</v>
      </c>
      <c r="R136" s="118">
        <v>314250790</v>
      </c>
      <c r="S136" s="43">
        <v>0.14000000000000001</v>
      </c>
      <c r="T136" s="34">
        <v>44440</v>
      </c>
      <c r="U136" s="34">
        <v>44804</v>
      </c>
      <c r="V136" s="118">
        <v>66525227.490000002</v>
      </c>
      <c r="W136" s="118">
        <v>3231494.74</v>
      </c>
      <c r="X136" s="118">
        <v>0</v>
      </c>
      <c r="Y136" s="118">
        <v>1167540.48</v>
      </c>
      <c r="Z136" s="118">
        <v>0</v>
      </c>
      <c r="AA136" s="118">
        <v>1167540.48</v>
      </c>
      <c r="AB136" t="s">
        <v>1036</v>
      </c>
      <c r="AC136">
        <v>1</v>
      </c>
      <c r="AD136">
        <v>1</v>
      </c>
      <c r="AE136" s="118">
        <v>4399035.22</v>
      </c>
      <c r="AF136" s="118">
        <v>9313531.8499999996</v>
      </c>
      <c r="AG136" t="s">
        <v>1037</v>
      </c>
      <c r="AH136">
        <v>1.0130999999999999</v>
      </c>
      <c r="AI136" s="118">
        <v>9435539.1199999992</v>
      </c>
      <c r="AJ136" s="118">
        <v>0</v>
      </c>
      <c r="AK136" s="118">
        <v>9435539.1199999992</v>
      </c>
      <c r="AL136" s="118">
        <v>5036503.9000000004</v>
      </c>
      <c r="AM136" s="118">
        <v>0</v>
      </c>
      <c r="AN136" s="118">
        <v>5036503.9000000004</v>
      </c>
    </row>
    <row r="137" spans="1:40" x14ac:dyDescent="0.2">
      <c r="A137" s="117" t="s">
        <v>1330</v>
      </c>
      <c r="B137" t="s">
        <v>1031</v>
      </c>
      <c r="C137" t="s">
        <v>944</v>
      </c>
      <c r="D137">
        <v>2024</v>
      </c>
      <c r="E137" t="s">
        <v>999</v>
      </c>
      <c r="F137" t="s">
        <v>1000</v>
      </c>
      <c r="G137" t="s">
        <v>946</v>
      </c>
      <c r="H137" s="101" t="s">
        <v>1331</v>
      </c>
      <c r="I137" t="s">
        <v>1332</v>
      </c>
      <c r="J137" t="s">
        <v>1330</v>
      </c>
      <c r="K137" t="s">
        <v>1333</v>
      </c>
      <c r="L137" t="s">
        <v>11</v>
      </c>
      <c r="M137" t="s">
        <v>1091</v>
      </c>
      <c r="N137" s="34">
        <v>44197</v>
      </c>
      <c r="O137" s="34">
        <v>44561</v>
      </c>
      <c r="P137" t="s">
        <v>1035</v>
      </c>
      <c r="Q137" s="118">
        <v>2126662</v>
      </c>
      <c r="R137" s="118">
        <v>2027802</v>
      </c>
      <c r="S137" s="43">
        <v>1.05</v>
      </c>
      <c r="T137" s="34">
        <v>44440</v>
      </c>
      <c r="U137" s="34">
        <v>44804</v>
      </c>
      <c r="V137" s="118">
        <v>38095.14</v>
      </c>
      <c r="W137" s="118">
        <v>27604.3</v>
      </c>
      <c r="X137" s="118">
        <v>0</v>
      </c>
      <c r="Y137" s="118">
        <v>0</v>
      </c>
      <c r="Z137" s="118">
        <v>0</v>
      </c>
      <c r="AA137" s="118">
        <v>0</v>
      </c>
      <c r="AB137" t="s">
        <v>1036</v>
      </c>
      <c r="AC137">
        <v>1</v>
      </c>
      <c r="AD137">
        <v>1</v>
      </c>
      <c r="AE137" s="118">
        <v>27604.3</v>
      </c>
      <c r="AF137" s="118">
        <v>39999.9</v>
      </c>
      <c r="AG137" t="s">
        <v>1037</v>
      </c>
      <c r="AH137">
        <v>1.04</v>
      </c>
      <c r="AI137" s="118">
        <v>41599.9</v>
      </c>
      <c r="AJ137" s="118">
        <v>0</v>
      </c>
      <c r="AK137" s="118">
        <v>41599.9</v>
      </c>
      <c r="AL137" s="118">
        <v>13995.6</v>
      </c>
      <c r="AM137" s="118">
        <v>0</v>
      </c>
      <c r="AN137" s="118">
        <v>13995.6</v>
      </c>
    </row>
    <row r="138" spans="1:40" x14ac:dyDescent="0.2">
      <c r="A138" s="117" t="s">
        <v>801</v>
      </c>
      <c r="B138" t="s">
        <v>1031</v>
      </c>
      <c r="C138" t="s">
        <v>944</v>
      </c>
      <c r="D138">
        <v>2024</v>
      </c>
      <c r="E138" t="s">
        <v>999</v>
      </c>
      <c r="F138" t="s">
        <v>1000</v>
      </c>
      <c r="G138" t="s">
        <v>946</v>
      </c>
      <c r="H138" s="101" t="s">
        <v>802</v>
      </c>
      <c r="I138" t="s">
        <v>1334</v>
      </c>
      <c r="J138" t="s">
        <v>801</v>
      </c>
      <c r="K138" t="s">
        <v>1335</v>
      </c>
      <c r="L138" s="153" t="s">
        <v>12</v>
      </c>
      <c r="M138" t="s">
        <v>1034</v>
      </c>
      <c r="N138" s="34">
        <v>44013</v>
      </c>
      <c r="O138" s="34">
        <v>44377</v>
      </c>
      <c r="P138" t="s">
        <v>1054</v>
      </c>
      <c r="Q138" s="118">
        <v>16381450.24</v>
      </c>
      <c r="R138" s="118">
        <v>57764384.759999998</v>
      </c>
      <c r="S138" s="43">
        <v>0.28000000000000003</v>
      </c>
      <c r="T138" s="34">
        <v>44440</v>
      </c>
      <c r="U138" s="34">
        <v>44804</v>
      </c>
      <c r="V138" s="118">
        <v>2258326.23</v>
      </c>
      <c r="W138" s="118">
        <v>862996.37</v>
      </c>
      <c r="X138" s="118">
        <v>0</v>
      </c>
      <c r="Y138" s="118">
        <v>0</v>
      </c>
      <c r="Z138" s="118">
        <v>0</v>
      </c>
      <c r="AA138" s="118">
        <v>0</v>
      </c>
      <c r="AB138" t="s">
        <v>1036</v>
      </c>
      <c r="AC138">
        <v>1</v>
      </c>
      <c r="AD138">
        <v>1</v>
      </c>
      <c r="AE138" s="118">
        <v>862996.37</v>
      </c>
      <c r="AF138" s="118">
        <v>632331.34</v>
      </c>
      <c r="AG138" t="s">
        <v>1037</v>
      </c>
      <c r="AH138">
        <v>1.04</v>
      </c>
      <c r="AI138" s="118">
        <v>657624.59</v>
      </c>
      <c r="AJ138" s="118">
        <v>0</v>
      </c>
      <c r="AK138" s="118">
        <v>657624.59</v>
      </c>
      <c r="AL138" s="118">
        <v>-205371.78</v>
      </c>
      <c r="AM138" s="118">
        <v>0</v>
      </c>
      <c r="AN138" s="118">
        <v>-205371.78</v>
      </c>
    </row>
    <row r="139" spans="1:40" x14ac:dyDescent="0.2">
      <c r="A139" s="117" t="s">
        <v>438</v>
      </c>
      <c r="B139" t="s">
        <v>1031</v>
      </c>
      <c r="C139" t="s">
        <v>944</v>
      </c>
      <c r="D139">
        <v>2024</v>
      </c>
      <c r="E139" t="s">
        <v>999</v>
      </c>
      <c r="F139" t="s">
        <v>1000</v>
      </c>
      <c r="G139" t="s">
        <v>946</v>
      </c>
      <c r="H139" s="101" t="s">
        <v>439</v>
      </c>
      <c r="I139" t="s">
        <v>1336</v>
      </c>
      <c r="J139" t="s">
        <v>438</v>
      </c>
      <c r="K139" t="s">
        <v>1337</v>
      </c>
      <c r="L139" t="s">
        <v>12</v>
      </c>
      <c r="M139" t="s">
        <v>1034</v>
      </c>
      <c r="N139" s="34">
        <v>44470</v>
      </c>
      <c r="O139" s="34">
        <v>44834</v>
      </c>
      <c r="P139" t="s">
        <v>1035</v>
      </c>
      <c r="Q139" s="118">
        <v>40909975</v>
      </c>
      <c r="R139" s="118">
        <v>423457666</v>
      </c>
      <c r="S139" s="43">
        <v>0.1</v>
      </c>
      <c r="T139" s="34">
        <v>44440</v>
      </c>
      <c r="U139" s="34">
        <v>44804</v>
      </c>
      <c r="V139" s="118">
        <v>16695116.880000001</v>
      </c>
      <c r="W139" s="118">
        <v>1003424.88</v>
      </c>
      <c r="X139" s="118">
        <v>0</v>
      </c>
      <c r="Y139" s="118">
        <v>0</v>
      </c>
      <c r="Z139" s="118">
        <v>0</v>
      </c>
      <c r="AA139" s="118">
        <v>0</v>
      </c>
      <c r="AB139" t="s">
        <v>1036</v>
      </c>
      <c r="AC139">
        <v>1</v>
      </c>
      <c r="AD139">
        <v>1</v>
      </c>
      <c r="AE139" s="118">
        <v>1003424.88</v>
      </c>
      <c r="AF139" s="118">
        <v>1669511.69</v>
      </c>
      <c r="AG139" t="s">
        <v>1037</v>
      </c>
      <c r="AH139">
        <v>1.0130999999999999</v>
      </c>
      <c r="AI139" s="118">
        <v>1691382.29</v>
      </c>
      <c r="AJ139" s="118">
        <v>0</v>
      </c>
      <c r="AK139" s="118">
        <v>1691382.29</v>
      </c>
      <c r="AL139" s="118">
        <v>687957.41</v>
      </c>
      <c r="AM139" s="118">
        <v>0</v>
      </c>
      <c r="AN139" s="118">
        <v>687957.41</v>
      </c>
    </row>
    <row r="140" spans="1:40" x14ac:dyDescent="0.2">
      <c r="A140" s="117" t="s">
        <v>558</v>
      </c>
      <c r="B140" t="s">
        <v>1031</v>
      </c>
      <c r="C140" t="s">
        <v>944</v>
      </c>
      <c r="D140">
        <v>2024</v>
      </c>
      <c r="E140" t="s">
        <v>999</v>
      </c>
      <c r="F140" t="s">
        <v>1000</v>
      </c>
      <c r="G140" t="s">
        <v>946</v>
      </c>
      <c r="H140" s="101" t="s">
        <v>559</v>
      </c>
      <c r="I140" t="s">
        <v>1338</v>
      </c>
      <c r="J140" t="s">
        <v>558</v>
      </c>
      <c r="K140" t="s">
        <v>1339</v>
      </c>
      <c r="L140" t="s">
        <v>11</v>
      </c>
      <c r="M140" t="s">
        <v>1034</v>
      </c>
      <c r="N140" s="34">
        <v>44470</v>
      </c>
      <c r="O140" s="34">
        <v>44834</v>
      </c>
      <c r="P140" t="s">
        <v>1035</v>
      </c>
      <c r="Q140" s="118">
        <v>5240243</v>
      </c>
      <c r="R140" s="118">
        <v>11546914</v>
      </c>
      <c r="S140" s="43">
        <v>0.45</v>
      </c>
      <c r="T140" s="34">
        <v>44440</v>
      </c>
      <c r="U140" s="34">
        <v>44804</v>
      </c>
      <c r="V140" s="118">
        <v>735444.36</v>
      </c>
      <c r="W140" s="118">
        <v>493269.43</v>
      </c>
      <c r="X140" s="118">
        <v>0</v>
      </c>
      <c r="Y140" s="118">
        <v>0</v>
      </c>
      <c r="Z140" s="118">
        <v>0</v>
      </c>
      <c r="AA140" s="118">
        <v>0</v>
      </c>
      <c r="AB140" t="s">
        <v>1036</v>
      </c>
      <c r="AC140">
        <v>1</v>
      </c>
      <c r="AD140">
        <v>1</v>
      </c>
      <c r="AE140" s="118">
        <v>493269.43</v>
      </c>
      <c r="AF140" s="118">
        <v>330949.96000000002</v>
      </c>
      <c r="AG140" t="s">
        <v>1037</v>
      </c>
      <c r="AH140">
        <v>1.0130999999999999</v>
      </c>
      <c r="AI140" s="118">
        <v>335285.40000000002</v>
      </c>
      <c r="AJ140" s="118">
        <v>0</v>
      </c>
      <c r="AK140" s="118">
        <v>335285.40000000002</v>
      </c>
      <c r="AL140" s="118">
        <v>-157984.03</v>
      </c>
      <c r="AM140" s="118">
        <v>0</v>
      </c>
      <c r="AN140" s="118">
        <v>-157984.03</v>
      </c>
    </row>
    <row r="141" spans="1:40" x14ac:dyDescent="0.2">
      <c r="A141" s="117" t="s">
        <v>603</v>
      </c>
      <c r="B141" t="s">
        <v>1031</v>
      </c>
      <c r="C141" t="s">
        <v>944</v>
      </c>
      <c r="D141">
        <v>2024</v>
      </c>
      <c r="E141" t="s">
        <v>999</v>
      </c>
      <c r="F141" t="s">
        <v>1000</v>
      </c>
      <c r="G141" t="s">
        <v>946</v>
      </c>
      <c r="H141" s="101" t="s">
        <v>604</v>
      </c>
      <c r="I141" t="s">
        <v>1340</v>
      </c>
      <c r="J141" t="s">
        <v>603</v>
      </c>
      <c r="K141" t="s">
        <v>1341</v>
      </c>
      <c r="L141" t="s">
        <v>12</v>
      </c>
      <c r="M141" t="s">
        <v>1034</v>
      </c>
      <c r="N141" s="34">
        <v>44197</v>
      </c>
      <c r="O141" s="34">
        <v>44561</v>
      </c>
      <c r="P141" t="s">
        <v>1035</v>
      </c>
      <c r="Q141" s="118">
        <v>3793790</v>
      </c>
      <c r="R141" s="118">
        <v>9340450</v>
      </c>
      <c r="S141" s="43">
        <v>0.41</v>
      </c>
      <c r="T141" s="34">
        <v>44440</v>
      </c>
      <c r="U141" s="34">
        <v>44804</v>
      </c>
      <c r="V141" s="118">
        <v>184900</v>
      </c>
      <c r="W141" s="118">
        <v>29985.13</v>
      </c>
      <c r="X141" s="118">
        <v>0</v>
      </c>
      <c r="Y141" s="118">
        <v>0</v>
      </c>
      <c r="Z141" s="118">
        <v>0</v>
      </c>
      <c r="AA141" s="118">
        <v>0</v>
      </c>
      <c r="AB141" t="s">
        <v>1036</v>
      </c>
      <c r="AC141">
        <v>1</v>
      </c>
      <c r="AD141">
        <v>1</v>
      </c>
      <c r="AE141" s="118">
        <v>29985.13</v>
      </c>
      <c r="AF141" s="118">
        <v>75809</v>
      </c>
      <c r="AG141" t="s">
        <v>1037</v>
      </c>
      <c r="AH141">
        <v>1.04</v>
      </c>
      <c r="AI141" s="118">
        <v>78841.36</v>
      </c>
      <c r="AJ141" s="118">
        <v>0</v>
      </c>
      <c r="AK141" s="118">
        <v>78841.36</v>
      </c>
      <c r="AL141" s="118">
        <v>48856.23</v>
      </c>
      <c r="AM141" s="118">
        <v>0</v>
      </c>
      <c r="AN141" s="118">
        <v>48856.23</v>
      </c>
    </row>
    <row r="142" spans="1:40" x14ac:dyDescent="0.2">
      <c r="A142" s="117" t="s">
        <v>186</v>
      </c>
      <c r="B142" t="s">
        <v>1031</v>
      </c>
      <c r="C142" t="s">
        <v>944</v>
      </c>
      <c r="D142">
        <v>2024</v>
      </c>
      <c r="E142" t="s">
        <v>999</v>
      </c>
      <c r="F142" t="s">
        <v>1000</v>
      </c>
      <c r="G142" t="s">
        <v>946</v>
      </c>
      <c r="H142" s="101" t="s">
        <v>187</v>
      </c>
      <c r="I142" t="s">
        <v>1342</v>
      </c>
      <c r="J142" t="s">
        <v>186</v>
      </c>
      <c r="K142" t="s">
        <v>1343</v>
      </c>
      <c r="L142" t="s">
        <v>12</v>
      </c>
      <c r="M142" t="s">
        <v>1034</v>
      </c>
      <c r="N142" s="34">
        <v>44348</v>
      </c>
      <c r="O142" s="34">
        <v>44712</v>
      </c>
      <c r="P142" t="s">
        <v>1035</v>
      </c>
      <c r="Q142" s="118">
        <v>24754277</v>
      </c>
      <c r="R142" s="118">
        <v>192875902</v>
      </c>
      <c r="S142" s="43">
        <v>0.13</v>
      </c>
      <c r="T142" s="34">
        <v>44440</v>
      </c>
      <c r="U142" s="34">
        <v>44804</v>
      </c>
      <c r="V142" s="118">
        <v>26617403.100000001</v>
      </c>
      <c r="W142" s="118">
        <v>974409.95</v>
      </c>
      <c r="X142" s="118">
        <v>0</v>
      </c>
      <c r="Y142" s="118">
        <v>0</v>
      </c>
      <c r="Z142" s="118">
        <v>0</v>
      </c>
      <c r="AA142" s="118">
        <v>0</v>
      </c>
      <c r="AB142" t="s">
        <v>1036</v>
      </c>
      <c r="AC142">
        <v>1</v>
      </c>
      <c r="AD142">
        <v>1</v>
      </c>
      <c r="AE142" s="118">
        <v>974409.95</v>
      </c>
      <c r="AF142" s="118">
        <v>3460262.4</v>
      </c>
      <c r="AG142" t="s">
        <v>1037</v>
      </c>
      <c r="AH142">
        <v>1.04</v>
      </c>
      <c r="AI142" s="118">
        <v>3598672.9</v>
      </c>
      <c r="AJ142" s="118">
        <v>0</v>
      </c>
      <c r="AK142" s="118">
        <v>3598672.9</v>
      </c>
      <c r="AL142" s="118">
        <v>2624262.9500000002</v>
      </c>
      <c r="AM142" s="118">
        <v>0</v>
      </c>
      <c r="AN142" s="118">
        <v>2624262.9500000002</v>
      </c>
    </row>
    <row r="143" spans="1:40" x14ac:dyDescent="0.2">
      <c r="A143" s="117" t="s">
        <v>1344</v>
      </c>
      <c r="B143" t="s">
        <v>1031</v>
      </c>
      <c r="C143" t="s">
        <v>944</v>
      </c>
      <c r="D143">
        <v>2024</v>
      </c>
      <c r="E143" t="s">
        <v>999</v>
      </c>
      <c r="F143" t="s">
        <v>1000</v>
      </c>
      <c r="G143" t="s">
        <v>946</v>
      </c>
      <c r="H143" s="101" t="s">
        <v>1345</v>
      </c>
      <c r="I143" t="s">
        <v>1346</v>
      </c>
      <c r="J143" t="s">
        <v>1344</v>
      </c>
      <c r="K143" t="s">
        <v>1347</v>
      </c>
      <c r="L143" t="s">
        <v>11</v>
      </c>
      <c r="M143" t="s">
        <v>1091</v>
      </c>
      <c r="N143" s="34">
        <v>44470</v>
      </c>
      <c r="O143" s="34">
        <v>44834</v>
      </c>
      <c r="P143" t="s">
        <v>1054</v>
      </c>
      <c r="Q143" s="118">
        <v>725470</v>
      </c>
      <c r="R143" s="118">
        <v>1055654</v>
      </c>
      <c r="S143" s="43">
        <v>0.69</v>
      </c>
      <c r="T143" s="34">
        <v>44440</v>
      </c>
      <c r="U143" s="34">
        <v>44804</v>
      </c>
      <c r="V143" s="118">
        <v>13785.24</v>
      </c>
      <c r="W143" s="118">
        <v>20722.939999999999</v>
      </c>
      <c r="X143" s="118">
        <v>0</v>
      </c>
      <c r="Y143" s="118">
        <v>0</v>
      </c>
      <c r="Z143" s="118">
        <v>0</v>
      </c>
      <c r="AA143" s="118">
        <v>0</v>
      </c>
      <c r="AB143" t="s">
        <v>1036</v>
      </c>
      <c r="AC143">
        <v>1</v>
      </c>
      <c r="AD143">
        <v>1</v>
      </c>
      <c r="AE143" s="118">
        <v>20722.939999999999</v>
      </c>
      <c r="AF143" s="118">
        <v>9511.82</v>
      </c>
      <c r="AG143" t="s">
        <v>1037</v>
      </c>
      <c r="AH143">
        <v>1.0130999999999999</v>
      </c>
      <c r="AI143" s="118">
        <v>9636.42</v>
      </c>
      <c r="AJ143" s="118">
        <v>0</v>
      </c>
      <c r="AK143" s="118">
        <v>9636.42</v>
      </c>
      <c r="AL143" s="118">
        <v>-11086.52</v>
      </c>
      <c r="AM143" s="118">
        <v>0</v>
      </c>
      <c r="AN143" s="118">
        <v>-11086.52</v>
      </c>
    </row>
    <row r="144" spans="1:40" x14ac:dyDescent="0.2">
      <c r="A144" s="117" t="s">
        <v>771</v>
      </c>
      <c r="B144" t="s">
        <v>1031</v>
      </c>
      <c r="C144" t="s">
        <v>944</v>
      </c>
      <c r="D144">
        <v>2024</v>
      </c>
      <c r="E144" t="s">
        <v>999</v>
      </c>
      <c r="F144" t="s">
        <v>1000</v>
      </c>
      <c r="G144" t="s">
        <v>946</v>
      </c>
      <c r="H144" s="101" t="s">
        <v>772</v>
      </c>
      <c r="I144" t="s">
        <v>1348</v>
      </c>
      <c r="J144" t="s">
        <v>771</v>
      </c>
      <c r="K144" t="s">
        <v>1349</v>
      </c>
      <c r="L144" t="s">
        <v>12</v>
      </c>
      <c r="M144" t="s">
        <v>1034</v>
      </c>
      <c r="N144" s="34">
        <v>44378</v>
      </c>
      <c r="O144" s="34">
        <v>44742</v>
      </c>
      <c r="P144" t="s">
        <v>1035</v>
      </c>
      <c r="Q144" s="118">
        <v>215032092</v>
      </c>
      <c r="R144" s="118">
        <v>768578629</v>
      </c>
      <c r="S144" s="43">
        <v>0.28000000000000003</v>
      </c>
      <c r="T144" s="34">
        <v>44440</v>
      </c>
      <c r="U144" s="34">
        <v>44804</v>
      </c>
      <c r="V144" s="118">
        <v>218528080.61000001</v>
      </c>
      <c r="W144" s="118">
        <v>25784079.379999999</v>
      </c>
      <c r="X144" s="118">
        <v>0</v>
      </c>
      <c r="Y144" s="118">
        <v>2214768.41</v>
      </c>
      <c r="Z144" s="118">
        <v>0</v>
      </c>
      <c r="AA144" s="118">
        <v>2214768.41</v>
      </c>
      <c r="AB144" t="s">
        <v>1036</v>
      </c>
      <c r="AC144">
        <v>1</v>
      </c>
      <c r="AD144">
        <v>1</v>
      </c>
      <c r="AE144" s="118">
        <v>27998847.789999999</v>
      </c>
      <c r="AF144" s="118">
        <v>61187862.57</v>
      </c>
      <c r="AG144" t="s">
        <v>1037</v>
      </c>
      <c r="AH144">
        <v>1.04</v>
      </c>
      <c r="AI144" s="118">
        <v>63635377.07</v>
      </c>
      <c r="AJ144" s="118">
        <v>0</v>
      </c>
      <c r="AK144" s="118">
        <v>63635377.07</v>
      </c>
      <c r="AL144" s="118">
        <v>35636529.280000001</v>
      </c>
      <c r="AM144" s="118">
        <v>0</v>
      </c>
      <c r="AN144" s="118">
        <v>35636529.280000001</v>
      </c>
    </row>
    <row r="145" spans="1:40" x14ac:dyDescent="0.2">
      <c r="A145" s="117" t="s">
        <v>786</v>
      </c>
      <c r="B145" t="s">
        <v>1031</v>
      </c>
      <c r="C145" t="s">
        <v>944</v>
      </c>
      <c r="D145">
        <v>2024</v>
      </c>
      <c r="E145" t="s">
        <v>999</v>
      </c>
      <c r="F145" t="s">
        <v>1000</v>
      </c>
      <c r="G145" t="s">
        <v>946</v>
      </c>
      <c r="H145" s="101" t="s">
        <v>787</v>
      </c>
      <c r="I145" t="s">
        <v>1350</v>
      </c>
      <c r="J145" t="s">
        <v>786</v>
      </c>
      <c r="K145" t="s">
        <v>1351</v>
      </c>
      <c r="L145" t="s">
        <v>12</v>
      </c>
      <c r="M145" t="s">
        <v>1034</v>
      </c>
      <c r="N145" s="34">
        <v>44197</v>
      </c>
      <c r="O145" s="34">
        <v>44561</v>
      </c>
      <c r="P145" t="s">
        <v>1054</v>
      </c>
      <c r="Q145" s="118">
        <v>13512175</v>
      </c>
      <c r="R145" s="118">
        <v>45077744</v>
      </c>
      <c r="S145" s="43">
        <v>0.3</v>
      </c>
      <c r="T145" s="34">
        <v>44440</v>
      </c>
      <c r="U145" s="34">
        <v>44804</v>
      </c>
      <c r="V145" s="118">
        <v>462172.75</v>
      </c>
      <c r="W145" s="118">
        <v>6699.05</v>
      </c>
      <c r="X145" s="118">
        <v>0</v>
      </c>
      <c r="Y145" s="118">
        <v>145761.4</v>
      </c>
      <c r="Z145" s="118">
        <v>0</v>
      </c>
      <c r="AA145" s="118">
        <v>145761.4</v>
      </c>
      <c r="AB145" t="s">
        <v>1036</v>
      </c>
      <c r="AC145">
        <v>1</v>
      </c>
      <c r="AD145">
        <v>1</v>
      </c>
      <c r="AE145" s="118">
        <v>152460.45000000001</v>
      </c>
      <c r="AF145" s="118">
        <v>138651.82999999999</v>
      </c>
      <c r="AG145" t="s">
        <v>1037</v>
      </c>
      <c r="AH145">
        <v>1.04</v>
      </c>
      <c r="AI145" s="118">
        <v>144197.9</v>
      </c>
      <c r="AJ145" s="118">
        <v>0</v>
      </c>
      <c r="AK145" s="118">
        <v>144197.9</v>
      </c>
      <c r="AL145" s="118">
        <v>-8262.5499999999993</v>
      </c>
      <c r="AM145" s="118">
        <v>0</v>
      </c>
      <c r="AN145" s="118">
        <v>-8262.5499999999993</v>
      </c>
    </row>
    <row r="146" spans="1:40" x14ac:dyDescent="0.2">
      <c r="A146" s="117" t="s">
        <v>774</v>
      </c>
      <c r="B146" t="s">
        <v>1031</v>
      </c>
      <c r="C146" t="s">
        <v>944</v>
      </c>
      <c r="D146">
        <v>2024</v>
      </c>
      <c r="E146" t="s">
        <v>999</v>
      </c>
      <c r="F146" t="s">
        <v>1000</v>
      </c>
      <c r="G146" t="s">
        <v>946</v>
      </c>
      <c r="H146" s="101" t="s">
        <v>775</v>
      </c>
      <c r="I146" t="s">
        <v>1352</v>
      </c>
      <c r="J146" t="s">
        <v>774</v>
      </c>
      <c r="K146" t="s">
        <v>1353</v>
      </c>
      <c r="L146" t="s">
        <v>12</v>
      </c>
      <c r="M146" t="s">
        <v>1034</v>
      </c>
      <c r="N146" s="34">
        <v>44470</v>
      </c>
      <c r="O146" s="34">
        <v>44834</v>
      </c>
      <c r="P146" t="s">
        <v>1035</v>
      </c>
      <c r="Q146" s="118">
        <v>24651054</v>
      </c>
      <c r="R146" s="118">
        <v>101230827</v>
      </c>
      <c r="S146" s="43">
        <v>0.24</v>
      </c>
      <c r="T146" s="34">
        <v>44440</v>
      </c>
      <c r="U146" s="34">
        <v>44804</v>
      </c>
      <c r="V146" s="118">
        <v>12157022.880000001</v>
      </c>
      <c r="W146" s="118">
        <v>1284575.01</v>
      </c>
      <c r="X146" s="118">
        <v>0</v>
      </c>
      <c r="Y146" s="118">
        <v>0</v>
      </c>
      <c r="Z146" s="118">
        <v>0</v>
      </c>
      <c r="AA146" s="118">
        <v>0</v>
      </c>
      <c r="AB146" t="s">
        <v>1036</v>
      </c>
      <c r="AC146">
        <v>1</v>
      </c>
      <c r="AD146">
        <v>1</v>
      </c>
      <c r="AE146" s="118">
        <v>1284575.01</v>
      </c>
      <c r="AF146" s="118">
        <v>2917685.49</v>
      </c>
      <c r="AG146" t="s">
        <v>1037</v>
      </c>
      <c r="AH146">
        <v>1.0130999999999999</v>
      </c>
      <c r="AI146" s="118">
        <v>2955907.17</v>
      </c>
      <c r="AJ146" s="118">
        <v>0</v>
      </c>
      <c r="AK146" s="118">
        <v>2955907.17</v>
      </c>
      <c r="AL146" s="118">
        <v>1671332.16</v>
      </c>
      <c r="AM146" s="118">
        <v>0</v>
      </c>
      <c r="AN146" s="118">
        <v>1671332.16</v>
      </c>
    </row>
    <row r="147" spans="1:40" x14ac:dyDescent="0.2">
      <c r="A147" s="117" t="s">
        <v>777</v>
      </c>
      <c r="B147" t="s">
        <v>1031</v>
      </c>
      <c r="C147" t="s">
        <v>944</v>
      </c>
      <c r="D147">
        <v>2024</v>
      </c>
      <c r="E147" t="s">
        <v>999</v>
      </c>
      <c r="F147" t="s">
        <v>1000</v>
      </c>
      <c r="G147" t="s">
        <v>946</v>
      </c>
      <c r="H147" s="101" t="s">
        <v>778</v>
      </c>
      <c r="I147" t="s">
        <v>1354</v>
      </c>
      <c r="J147" t="s">
        <v>777</v>
      </c>
      <c r="K147" t="s">
        <v>1355</v>
      </c>
      <c r="L147" t="s">
        <v>12</v>
      </c>
      <c r="M147" t="s">
        <v>1034</v>
      </c>
      <c r="N147" s="34">
        <v>44378</v>
      </c>
      <c r="O147" s="34">
        <v>44742</v>
      </c>
      <c r="P147" t="s">
        <v>1035</v>
      </c>
      <c r="Q147" s="118">
        <v>216858863</v>
      </c>
      <c r="R147" s="118">
        <v>837639826</v>
      </c>
      <c r="S147" s="43">
        <v>0.26</v>
      </c>
      <c r="T147" s="34">
        <v>44440</v>
      </c>
      <c r="U147" s="34">
        <v>44804</v>
      </c>
      <c r="V147" s="118">
        <v>303719618.35000002</v>
      </c>
      <c r="W147" s="118">
        <v>35886742.810000002</v>
      </c>
      <c r="X147" s="118">
        <v>0</v>
      </c>
      <c r="Y147" s="118">
        <v>23780428.920000002</v>
      </c>
      <c r="Z147" s="118">
        <v>0</v>
      </c>
      <c r="AA147" s="118">
        <v>23780428.920000002</v>
      </c>
      <c r="AB147" t="s">
        <v>1036</v>
      </c>
      <c r="AC147">
        <v>1</v>
      </c>
      <c r="AD147">
        <v>1</v>
      </c>
      <c r="AE147" s="118">
        <v>59667171.729999997</v>
      </c>
      <c r="AF147" s="118">
        <v>78967100.769999996</v>
      </c>
      <c r="AG147" t="s">
        <v>1037</v>
      </c>
      <c r="AH147">
        <v>1.04</v>
      </c>
      <c r="AI147" s="118">
        <v>82125784.799999997</v>
      </c>
      <c r="AJ147" s="118">
        <v>0</v>
      </c>
      <c r="AK147" s="118">
        <v>82125784.799999997</v>
      </c>
      <c r="AL147" s="118">
        <v>22458613.07</v>
      </c>
      <c r="AM147" s="118">
        <v>0</v>
      </c>
      <c r="AN147" s="118">
        <v>22458613.07</v>
      </c>
    </row>
    <row r="148" spans="1:40" x14ac:dyDescent="0.2">
      <c r="A148" s="117" t="s">
        <v>768</v>
      </c>
      <c r="B148" t="s">
        <v>1031</v>
      </c>
      <c r="C148" t="s">
        <v>944</v>
      </c>
      <c r="D148">
        <v>2024</v>
      </c>
      <c r="E148" t="s">
        <v>999</v>
      </c>
      <c r="F148" t="s">
        <v>1000</v>
      </c>
      <c r="G148" t="s">
        <v>946</v>
      </c>
      <c r="H148" s="101" t="s">
        <v>769</v>
      </c>
      <c r="I148" t="s">
        <v>1356</v>
      </c>
      <c r="J148" t="s">
        <v>768</v>
      </c>
      <c r="K148" t="s">
        <v>1357</v>
      </c>
      <c r="L148" t="s">
        <v>12</v>
      </c>
      <c r="M148" t="s">
        <v>1034</v>
      </c>
      <c r="N148" s="34">
        <v>44197</v>
      </c>
      <c r="O148" s="34">
        <v>44561</v>
      </c>
      <c r="P148" t="s">
        <v>1035</v>
      </c>
      <c r="Q148" s="118">
        <v>34448047</v>
      </c>
      <c r="R148" s="118">
        <v>127569282</v>
      </c>
      <c r="S148" s="43">
        <v>0.27</v>
      </c>
      <c r="T148" s="34">
        <v>44440</v>
      </c>
      <c r="U148" s="34">
        <v>44804</v>
      </c>
      <c r="V148" s="118">
        <v>20866602.010000002</v>
      </c>
      <c r="W148" s="118">
        <v>2189103.5699999998</v>
      </c>
      <c r="X148" s="118">
        <v>0</v>
      </c>
      <c r="Y148" s="118">
        <v>0</v>
      </c>
      <c r="Z148" s="118">
        <v>0</v>
      </c>
      <c r="AA148" s="118">
        <v>0</v>
      </c>
      <c r="AB148" t="s">
        <v>1036</v>
      </c>
      <c r="AC148">
        <v>1</v>
      </c>
      <c r="AD148">
        <v>1</v>
      </c>
      <c r="AE148" s="118">
        <v>2189103.5699999998</v>
      </c>
      <c r="AF148" s="118">
        <v>5633982.54</v>
      </c>
      <c r="AG148" t="s">
        <v>1037</v>
      </c>
      <c r="AH148">
        <v>1.04</v>
      </c>
      <c r="AI148" s="118">
        <v>5859341.8399999999</v>
      </c>
      <c r="AJ148" s="118">
        <v>0</v>
      </c>
      <c r="AK148" s="118">
        <v>5859341.8399999999</v>
      </c>
      <c r="AL148" s="118">
        <v>3670238.27</v>
      </c>
      <c r="AM148" s="118">
        <v>0</v>
      </c>
      <c r="AN148" s="118">
        <v>3670238.27</v>
      </c>
    </row>
    <row r="149" spans="1:40" x14ac:dyDescent="0.2">
      <c r="A149" s="117" t="s">
        <v>780</v>
      </c>
      <c r="B149" t="s">
        <v>1031</v>
      </c>
      <c r="C149" t="s">
        <v>944</v>
      </c>
      <c r="D149">
        <v>2024</v>
      </c>
      <c r="E149" t="s">
        <v>999</v>
      </c>
      <c r="F149" t="s">
        <v>1000</v>
      </c>
      <c r="G149" t="s">
        <v>946</v>
      </c>
      <c r="H149" s="101" t="s">
        <v>781</v>
      </c>
      <c r="I149" t="s">
        <v>1358</v>
      </c>
      <c r="J149" t="s">
        <v>780</v>
      </c>
      <c r="K149" t="s">
        <v>1359</v>
      </c>
      <c r="L149" t="s">
        <v>12</v>
      </c>
      <c r="M149" t="s">
        <v>1034</v>
      </c>
      <c r="N149" s="34">
        <v>44378</v>
      </c>
      <c r="O149" s="34">
        <v>44742</v>
      </c>
      <c r="P149" t="s">
        <v>1035</v>
      </c>
      <c r="Q149" s="118">
        <v>59055593</v>
      </c>
      <c r="R149" s="118">
        <v>221544951</v>
      </c>
      <c r="S149" s="43">
        <v>0.27</v>
      </c>
      <c r="T149" s="34">
        <v>44440</v>
      </c>
      <c r="U149" s="34">
        <v>44804</v>
      </c>
      <c r="V149" s="118">
        <v>45290274.549999997</v>
      </c>
      <c r="W149" s="118">
        <v>5268046.43</v>
      </c>
      <c r="X149" s="118">
        <v>0</v>
      </c>
      <c r="Y149" s="118">
        <v>0</v>
      </c>
      <c r="Z149" s="118">
        <v>0</v>
      </c>
      <c r="AA149" s="118">
        <v>0</v>
      </c>
      <c r="AB149" t="s">
        <v>1036</v>
      </c>
      <c r="AC149">
        <v>1</v>
      </c>
      <c r="AD149">
        <v>1</v>
      </c>
      <c r="AE149" s="118">
        <v>5268046.43</v>
      </c>
      <c r="AF149" s="118">
        <v>12228374.130000001</v>
      </c>
      <c r="AG149" t="s">
        <v>1037</v>
      </c>
      <c r="AH149">
        <v>1.04</v>
      </c>
      <c r="AI149" s="118">
        <v>12717509.1</v>
      </c>
      <c r="AJ149" s="118">
        <v>0</v>
      </c>
      <c r="AK149" s="118">
        <v>12717509.1</v>
      </c>
      <c r="AL149" s="118">
        <v>7449462.6699999999</v>
      </c>
      <c r="AM149" s="118">
        <v>0</v>
      </c>
      <c r="AN149" s="118">
        <v>7449462.6699999999</v>
      </c>
    </row>
    <row r="150" spans="1:40" x14ac:dyDescent="0.2">
      <c r="A150" s="117" t="s">
        <v>783</v>
      </c>
      <c r="B150" t="s">
        <v>1031</v>
      </c>
      <c r="C150" t="s">
        <v>944</v>
      </c>
      <c r="D150">
        <v>2024</v>
      </c>
      <c r="E150" t="s">
        <v>999</v>
      </c>
      <c r="F150" t="s">
        <v>1000</v>
      </c>
      <c r="G150" t="s">
        <v>946</v>
      </c>
      <c r="H150" s="101" t="s">
        <v>784</v>
      </c>
      <c r="I150" t="s">
        <v>1360</v>
      </c>
      <c r="J150" t="s">
        <v>783</v>
      </c>
      <c r="K150" t="s">
        <v>1361</v>
      </c>
      <c r="L150" t="s">
        <v>12</v>
      </c>
      <c r="M150" t="s">
        <v>1034</v>
      </c>
      <c r="N150" s="34">
        <v>44197</v>
      </c>
      <c r="O150" s="34">
        <v>44561</v>
      </c>
      <c r="P150" t="s">
        <v>1035</v>
      </c>
      <c r="Q150" s="118">
        <v>39514112</v>
      </c>
      <c r="R150" s="118">
        <v>143249934</v>
      </c>
      <c r="S150" s="43">
        <v>0.28000000000000003</v>
      </c>
      <c r="T150" s="34">
        <v>44440</v>
      </c>
      <c r="U150" s="34">
        <v>44804</v>
      </c>
      <c r="V150" s="118">
        <v>26715545.789999999</v>
      </c>
      <c r="W150" s="118">
        <v>2507230.5</v>
      </c>
      <c r="X150" s="118">
        <v>0</v>
      </c>
      <c r="Y150" s="118">
        <v>0</v>
      </c>
      <c r="Z150" s="118">
        <v>0</v>
      </c>
      <c r="AA150" s="118">
        <v>0</v>
      </c>
      <c r="AB150" t="s">
        <v>1036</v>
      </c>
      <c r="AC150">
        <v>1</v>
      </c>
      <c r="AD150">
        <v>1</v>
      </c>
      <c r="AE150" s="118">
        <v>2507230.5</v>
      </c>
      <c r="AF150" s="118">
        <v>7480352.8200000003</v>
      </c>
      <c r="AG150" t="s">
        <v>1037</v>
      </c>
      <c r="AH150">
        <v>1.04</v>
      </c>
      <c r="AI150" s="118">
        <v>7779566.9299999997</v>
      </c>
      <c r="AJ150" s="118">
        <v>0</v>
      </c>
      <c r="AK150" s="118">
        <v>7779566.9299999997</v>
      </c>
      <c r="AL150" s="118">
        <v>5272336.43</v>
      </c>
      <c r="AM150" s="118">
        <v>0</v>
      </c>
      <c r="AN150" s="118">
        <v>5272336.43</v>
      </c>
    </row>
    <row r="151" spans="1:40" x14ac:dyDescent="0.2">
      <c r="A151" s="117" t="s">
        <v>1362</v>
      </c>
      <c r="B151" t="s">
        <v>1031</v>
      </c>
      <c r="C151" t="s">
        <v>944</v>
      </c>
      <c r="D151">
        <v>2024</v>
      </c>
      <c r="E151" t="s">
        <v>999</v>
      </c>
      <c r="F151" t="s">
        <v>1000</v>
      </c>
      <c r="G151" t="s">
        <v>946</v>
      </c>
      <c r="H151" s="101" t="s">
        <v>1363</v>
      </c>
      <c r="I151" t="s">
        <v>1364</v>
      </c>
      <c r="J151" t="s">
        <v>1362</v>
      </c>
      <c r="K151" t="s">
        <v>1365</v>
      </c>
      <c r="L151" t="s">
        <v>12</v>
      </c>
      <c r="M151" t="s">
        <v>1034</v>
      </c>
      <c r="N151" s="34">
        <v>44197</v>
      </c>
      <c r="O151" s="34">
        <v>44561</v>
      </c>
      <c r="P151" t="s">
        <v>1035</v>
      </c>
      <c r="Q151" s="118">
        <v>1602945</v>
      </c>
      <c r="R151" s="118">
        <v>4290737</v>
      </c>
      <c r="S151" s="43">
        <v>0.37</v>
      </c>
      <c r="T151" s="34">
        <v>44440</v>
      </c>
      <c r="U151" s="34">
        <v>44804</v>
      </c>
      <c r="V151" s="118">
        <v>28075.59</v>
      </c>
      <c r="W151" s="118">
        <v>4612.08</v>
      </c>
      <c r="X151" s="118">
        <v>0</v>
      </c>
      <c r="Y151" s="118">
        <v>0</v>
      </c>
      <c r="Z151" s="118">
        <v>0</v>
      </c>
      <c r="AA151" s="118">
        <v>0</v>
      </c>
      <c r="AB151" t="s">
        <v>1036</v>
      </c>
      <c r="AC151">
        <v>1</v>
      </c>
      <c r="AD151">
        <v>1</v>
      </c>
      <c r="AE151" s="118">
        <v>4612.08</v>
      </c>
      <c r="AF151" s="118">
        <v>10387.969999999999</v>
      </c>
      <c r="AG151" t="s">
        <v>1037</v>
      </c>
      <c r="AH151">
        <v>1.04</v>
      </c>
      <c r="AI151" s="118">
        <v>10803.49</v>
      </c>
      <c r="AJ151" s="118">
        <v>0</v>
      </c>
      <c r="AK151" s="118">
        <v>10803.49</v>
      </c>
      <c r="AL151" s="118">
        <v>6191.41</v>
      </c>
      <c r="AM151" s="118">
        <v>0</v>
      </c>
      <c r="AN151" s="118">
        <v>6191.41</v>
      </c>
    </row>
    <row r="152" spans="1:40" x14ac:dyDescent="0.2">
      <c r="A152" s="117" t="s">
        <v>582</v>
      </c>
      <c r="B152" t="s">
        <v>1031</v>
      </c>
      <c r="C152" t="s">
        <v>944</v>
      </c>
      <c r="D152">
        <v>2024</v>
      </c>
      <c r="E152" t="s">
        <v>999</v>
      </c>
      <c r="F152" t="s">
        <v>1000</v>
      </c>
      <c r="G152" t="s">
        <v>946</v>
      </c>
      <c r="H152" s="101" t="s">
        <v>583</v>
      </c>
      <c r="I152" t="s">
        <v>1366</v>
      </c>
      <c r="J152" t="s">
        <v>582</v>
      </c>
      <c r="K152" t="s">
        <v>1367</v>
      </c>
      <c r="L152" t="s">
        <v>12</v>
      </c>
      <c r="M152" t="s">
        <v>1034</v>
      </c>
      <c r="N152" s="34">
        <v>44378</v>
      </c>
      <c r="O152" s="34">
        <v>44742</v>
      </c>
      <c r="P152" t="s">
        <v>1035</v>
      </c>
      <c r="Q152" s="118">
        <v>4805535</v>
      </c>
      <c r="R152" s="118">
        <v>21258472</v>
      </c>
      <c r="S152" s="43">
        <v>0.23</v>
      </c>
      <c r="T152" s="34">
        <v>44440</v>
      </c>
      <c r="U152" s="34">
        <v>44804</v>
      </c>
      <c r="V152" s="118">
        <v>2370937.61</v>
      </c>
      <c r="W152" s="118">
        <v>373754.61</v>
      </c>
      <c r="X152" s="118">
        <v>0</v>
      </c>
      <c r="Y152" s="118">
        <v>0</v>
      </c>
      <c r="Z152" s="118">
        <v>0</v>
      </c>
      <c r="AA152" s="118">
        <v>0</v>
      </c>
      <c r="AB152" t="s">
        <v>1036</v>
      </c>
      <c r="AC152">
        <v>1</v>
      </c>
      <c r="AD152">
        <v>1</v>
      </c>
      <c r="AE152" s="118">
        <v>373754.61</v>
      </c>
      <c r="AF152" s="118">
        <v>545315.65</v>
      </c>
      <c r="AG152" t="s">
        <v>1037</v>
      </c>
      <c r="AH152">
        <v>1.04</v>
      </c>
      <c r="AI152" s="118">
        <v>567128.28</v>
      </c>
      <c r="AJ152" s="118">
        <v>0</v>
      </c>
      <c r="AK152" s="118">
        <v>567128.28</v>
      </c>
      <c r="AL152" s="118">
        <v>193373.67</v>
      </c>
      <c r="AM152" s="118">
        <v>0</v>
      </c>
      <c r="AN152" s="118">
        <v>193373.67</v>
      </c>
    </row>
    <row r="153" spans="1:40" x14ac:dyDescent="0.2">
      <c r="A153" s="117" t="s">
        <v>1368</v>
      </c>
      <c r="B153" t="s">
        <v>1031</v>
      </c>
      <c r="C153" t="s">
        <v>944</v>
      </c>
      <c r="D153">
        <v>2024</v>
      </c>
      <c r="E153" t="s">
        <v>999</v>
      </c>
      <c r="F153" t="s">
        <v>1000</v>
      </c>
      <c r="G153" t="s">
        <v>946</v>
      </c>
      <c r="H153" s="101" t="s">
        <v>1369</v>
      </c>
      <c r="I153" t="s">
        <v>1370</v>
      </c>
      <c r="J153" t="s">
        <v>1368</v>
      </c>
      <c r="K153" t="s">
        <v>1371</v>
      </c>
      <c r="L153" t="s">
        <v>11</v>
      </c>
      <c r="M153" t="s">
        <v>1091</v>
      </c>
      <c r="N153" s="34">
        <v>44197</v>
      </c>
      <c r="O153" s="34">
        <v>44561</v>
      </c>
      <c r="P153" t="s">
        <v>1035</v>
      </c>
      <c r="Q153" s="118">
        <v>2395275</v>
      </c>
      <c r="R153" s="118">
        <v>3330785</v>
      </c>
      <c r="S153" s="43">
        <v>0.72</v>
      </c>
      <c r="T153" s="34">
        <v>44440</v>
      </c>
      <c r="U153" s="34">
        <v>44804</v>
      </c>
      <c r="V153" s="118">
        <v>179545.92</v>
      </c>
      <c r="W153" s="118">
        <v>190813.05</v>
      </c>
      <c r="X153" s="118">
        <v>0</v>
      </c>
      <c r="Y153" s="118">
        <v>0</v>
      </c>
      <c r="Z153" s="118">
        <v>0</v>
      </c>
      <c r="AA153" s="118">
        <v>0</v>
      </c>
      <c r="AB153" t="s">
        <v>1036</v>
      </c>
      <c r="AC153">
        <v>1</v>
      </c>
      <c r="AD153">
        <v>1</v>
      </c>
      <c r="AE153" s="118">
        <v>190813.05</v>
      </c>
      <c r="AF153" s="118">
        <v>129273.06</v>
      </c>
      <c r="AG153" t="s">
        <v>1037</v>
      </c>
      <c r="AH153">
        <v>1.04</v>
      </c>
      <c r="AI153" s="118">
        <v>134443.98000000001</v>
      </c>
      <c r="AJ153" s="118">
        <v>0</v>
      </c>
      <c r="AK153" s="118">
        <v>134443.98000000001</v>
      </c>
      <c r="AL153" s="118">
        <v>-56369.07</v>
      </c>
      <c r="AM153" s="118">
        <v>0</v>
      </c>
      <c r="AN153" s="118">
        <v>-56369.07</v>
      </c>
    </row>
    <row r="154" spans="1:40" x14ac:dyDescent="0.2">
      <c r="A154" s="117" t="s">
        <v>585</v>
      </c>
      <c r="B154" t="s">
        <v>1031</v>
      </c>
      <c r="C154" t="s">
        <v>944</v>
      </c>
      <c r="D154">
        <v>2024</v>
      </c>
      <c r="E154" t="s">
        <v>999</v>
      </c>
      <c r="F154" t="s">
        <v>1000</v>
      </c>
      <c r="G154" t="s">
        <v>946</v>
      </c>
      <c r="H154" s="101" t="s">
        <v>586</v>
      </c>
      <c r="I154" t="s">
        <v>1372</v>
      </c>
      <c r="J154" t="s">
        <v>585</v>
      </c>
      <c r="K154" t="s">
        <v>1373</v>
      </c>
      <c r="L154" t="s">
        <v>12</v>
      </c>
      <c r="M154" t="s">
        <v>1034</v>
      </c>
      <c r="N154" s="34">
        <v>44378</v>
      </c>
      <c r="O154" s="34">
        <v>44742</v>
      </c>
      <c r="P154" t="s">
        <v>1054</v>
      </c>
      <c r="Q154" s="118">
        <v>26983042</v>
      </c>
      <c r="R154" s="118">
        <v>133187064</v>
      </c>
      <c r="S154" s="43">
        <v>0.2</v>
      </c>
      <c r="T154" s="34">
        <v>44440</v>
      </c>
      <c r="U154" s="34">
        <v>44804</v>
      </c>
      <c r="V154" s="118">
        <v>7039643.7699999996</v>
      </c>
      <c r="W154" s="118">
        <v>1608033.23</v>
      </c>
      <c r="X154" s="118">
        <v>0</v>
      </c>
      <c r="Y154" s="118">
        <v>0</v>
      </c>
      <c r="Z154" s="118">
        <v>0</v>
      </c>
      <c r="AA154" s="118">
        <v>0</v>
      </c>
      <c r="AB154" t="s">
        <v>1036</v>
      </c>
      <c r="AC154">
        <v>1</v>
      </c>
      <c r="AD154">
        <v>1</v>
      </c>
      <c r="AE154" s="118">
        <v>1608033.23</v>
      </c>
      <c r="AF154" s="118">
        <v>1407928.75</v>
      </c>
      <c r="AG154" t="s">
        <v>1037</v>
      </c>
      <c r="AH154">
        <v>1.04</v>
      </c>
      <c r="AI154" s="118">
        <v>1464245.9</v>
      </c>
      <c r="AJ154" s="118">
        <v>0</v>
      </c>
      <c r="AK154" s="118">
        <v>1464245.9</v>
      </c>
      <c r="AL154" s="118">
        <v>-143787.32999999999</v>
      </c>
      <c r="AM154" s="118">
        <v>0</v>
      </c>
      <c r="AN154" s="118">
        <v>-143787.32999999999</v>
      </c>
    </row>
    <row r="155" spans="1:40" x14ac:dyDescent="0.2">
      <c r="A155" s="117" t="s">
        <v>600</v>
      </c>
      <c r="B155" t="s">
        <v>1031</v>
      </c>
      <c r="C155" t="s">
        <v>944</v>
      </c>
      <c r="D155">
        <v>2024</v>
      </c>
      <c r="E155" t="s">
        <v>999</v>
      </c>
      <c r="F155" t="s">
        <v>1000</v>
      </c>
      <c r="G155" t="s">
        <v>946</v>
      </c>
      <c r="H155" s="101" t="s">
        <v>601</v>
      </c>
      <c r="I155" t="s">
        <v>936</v>
      </c>
      <c r="J155" t="s">
        <v>600</v>
      </c>
      <c r="K155" t="s">
        <v>1374</v>
      </c>
      <c r="L155" t="s">
        <v>12</v>
      </c>
      <c r="M155" t="s">
        <v>1091</v>
      </c>
      <c r="N155" s="34">
        <v>44378</v>
      </c>
      <c r="O155" s="34">
        <v>44742</v>
      </c>
      <c r="P155" t="s">
        <v>1035</v>
      </c>
      <c r="Q155" s="118">
        <v>1447119</v>
      </c>
      <c r="R155" s="118">
        <v>1123002</v>
      </c>
      <c r="S155" s="43">
        <v>1.29</v>
      </c>
      <c r="T155" s="34">
        <v>44440</v>
      </c>
      <c r="U155" s="34">
        <v>44804</v>
      </c>
      <c r="V155" s="118">
        <v>11916.54</v>
      </c>
      <c r="W155" s="118">
        <v>12585.99</v>
      </c>
      <c r="X155" s="118">
        <v>0</v>
      </c>
      <c r="Y155" s="118">
        <v>0</v>
      </c>
      <c r="Z155" s="118">
        <v>0</v>
      </c>
      <c r="AA155" s="118">
        <v>0</v>
      </c>
      <c r="AB155" t="s">
        <v>1036</v>
      </c>
      <c r="AC155">
        <v>1</v>
      </c>
      <c r="AD155">
        <v>1</v>
      </c>
      <c r="AE155" s="118">
        <v>12585.99</v>
      </c>
      <c r="AF155" s="118">
        <v>15372.34</v>
      </c>
      <c r="AG155" t="s">
        <v>1037</v>
      </c>
      <c r="AH155">
        <v>1.04</v>
      </c>
      <c r="AI155" s="118">
        <v>15987.23</v>
      </c>
      <c r="AJ155" s="118">
        <v>0</v>
      </c>
      <c r="AK155" s="118">
        <v>15987.23</v>
      </c>
      <c r="AL155" s="118">
        <v>3401.24</v>
      </c>
      <c r="AM155" s="118">
        <v>0</v>
      </c>
      <c r="AN155" s="118">
        <v>3401.24</v>
      </c>
    </row>
    <row r="156" spans="1:40" x14ac:dyDescent="0.2">
      <c r="A156" s="117" t="s">
        <v>498</v>
      </c>
      <c r="B156" t="s">
        <v>1031</v>
      </c>
      <c r="C156" t="s">
        <v>944</v>
      </c>
      <c r="D156">
        <v>2024</v>
      </c>
      <c r="E156" t="s">
        <v>999</v>
      </c>
      <c r="F156" t="s">
        <v>1000</v>
      </c>
      <c r="G156" t="s">
        <v>946</v>
      </c>
      <c r="H156" s="101" t="s">
        <v>499</v>
      </c>
      <c r="I156" t="s">
        <v>1375</v>
      </c>
      <c r="J156" t="s">
        <v>498</v>
      </c>
      <c r="K156" t="s">
        <v>1376</v>
      </c>
      <c r="L156" t="s">
        <v>12</v>
      </c>
      <c r="M156" t="s">
        <v>1034</v>
      </c>
      <c r="N156" s="34">
        <v>44197</v>
      </c>
      <c r="O156" s="34">
        <v>44561</v>
      </c>
      <c r="P156" t="s">
        <v>1035</v>
      </c>
      <c r="Q156" s="118">
        <v>51684587</v>
      </c>
      <c r="R156" s="118">
        <v>361916391</v>
      </c>
      <c r="S156" s="43">
        <v>0.14000000000000001</v>
      </c>
      <c r="T156" s="34">
        <v>44440</v>
      </c>
      <c r="U156" s="34">
        <v>44804</v>
      </c>
      <c r="V156" s="118">
        <v>7532157.2999999998</v>
      </c>
      <c r="W156" s="118">
        <v>658601.78</v>
      </c>
      <c r="X156" s="118">
        <v>0</v>
      </c>
      <c r="Y156" s="118">
        <v>0</v>
      </c>
      <c r="Z156" s="118">
        <v>0</v>
      </c>
      <c r="AA156" s="118">
        <v>0</v>
      </c>
      <c r="AB156" t="s">
        <v>1036</v>
      </c>
      <c r="AC156">
        <v>1</v>
      </c>
      <c r="AD156">
        <v>1</v>
      </c>
      <c r="AE156" s="118">
        <v>658601.78</v>
      </c>
      <c r="AF156" s="118">
        <v>1054502.02</v>
      </c>
      <c r="AG156" t="s">
        <v>1037</v>
      </c>
      <c r="AH156">
        <v>1.04</v>
      </c>
      <c r="AI156" s="118">
        <v>1096682.1000000001</v>
      </c>
      <c r="AJ156" s="118">
        <v>0</v>
      </c>
      <c r="AK156" s="118">
        <v>1096682.1000000001</v>
      </c>
      <c r="AL156" s="118">
        <v>438080.32</v>
      </c>
      <c r="AM156" s="118">
        <v>0</v>
      </c>
      <c r="AN156" s="118">
        <v>438080.32</v>
      </c>
    </row>
    <row r="157" spans="1:40" x14ac:dyDescent="0.2">
      <c r="A157" s="117" t="s">
        <v>495</v>
      </c>
      <c r="B157" t="s">
        <v>1031</v>
      </c>
      <c r="C157" t="s">
        <v>944</v>
      </c>
      <c r="D157">
        <v>2024</v>
      </c>
      <c r="E157" t="s">
        <v>999</v>
      </c>
      <c r="F157" t="s">
        <v>1000</v>
      </c>
      <c r="G157" t="s">
        <v>946</v>
      </c>
      <c r="H157" s="101" t="s">
        <v>496</v>
      </c>
      <c r="I157" t="s">
        <v>1377</v>
      </c>
      <c r="J157" t="s">
        <v>495</v>
      </c>
      <c r="K157" t="s">
        <v>1378</v>
      </c>
      <c r="L157" t="s">
        <v>12</v>
      </c>
      <c r="M157" t="s">
        <v>1034</v>
      </c>
      <c r="N157" s="34">
        <v>44197</v>
      </c>
      <c r="O157" s="34">
        <v>44561</v>
      </c>
      <c r="P157" t="s">
        <v>1035</v>
      </c>
      <c r="Q157" s="118">
        <v>44842323</v>
      </c>
      <c r="R157" s="118">
        <v>248822890</v>
      </c>
      <c r="S157" s="43">
        <v>0.18</v>
      </c>
      <c r="T157" s="34">
        <v>44440</v>
      </c>
      <c r="U157" s="34">
        <v>44804</v>
      </c>
      <c r="V157" s="118">
        <v>28508166.280000001</v>
      </c>
      <c r="W157" s="118">
        <v>2159384.58</v>
      </c>
      <c r="X157" s="118">
        <v>0</v>
      </c>
      <c r="Y157" s="118">
        <v>47934.01</v>
      </c>
      <c r="Z157" s="118">
        <v>0</v>
      </c>
      <c r="AA157" s="118">
        <v>47934.01</v>
      </c>
      <c r="AB157" t="s">
        <v>1036</v>
      </c>
      <c r="AC157">
        <v>1</v>
      </c>
      <c r="AD157">
        <v>1</v>
      </c>
      <c r="AE157" s="118">
        <v>2207318.59</v>
      </c>
      <c r="AF157" s="118">
        <v>5131469.93</v>
      </c>
      <c r="AG157" t="s">
        <v>1037</v>
      </c>
      <c r="AH157">
        <v>1.04</v>
      </c>
      <c r="AI157" s="118">
        <v>5336728.7300000004</v>
      </c>
      <c r="AJ157" s="118">
        <v>0</v>
      </c>
      <c r="AK157" s="118">
        <v>5336728.7300000004</v>
      </c>
      <c r="AL157" s="118">
        <v>3129410.14</v>
      </c>
      <c r="AM157" s="118">
        <v>0</v>
      </c>
      <c r="AN157" s="118">
        <v>3129410.14</v>
      </c>
    </row>
    <row r="158" spans="1:40" x14ac:dyDescent="0.2">
      <c r="A158" s="117" t="s">
        <v>657</v>
      </c>
      <c r="B158" t="s">
        <v>1031</v>
      </c>
      <c r="C158" t="s">
        <v>944</v>
      </c>
      <c r="D158">
        <v>2024</v>
      </c>
      <c r="E158" t="s">
        <v>999</v>
      </c>
      <c r="F158" t="s">
        <v>1000</v>
      </c>
      <c r="G158" t="s">
        <v>946</v>
      </c>
      <c r="H158" s="101" t="s">
        <v>658</v>
      </c>
      <c r="I158" t="s">
        <v>1379</v>
      </c>
      <c r="J158" t="s">
        <v>657</v>
      </c>
      <c r="K158" t="s">
        <v>1380</v>
      </c>
      <c r="L158" t="s">
        <v>12</v>
      </c>
      <c r="M158" t="s">
        <v>1034</v>
      </c>
      <c r="N158" s="34">
        <v>44378</v>
      </c>
      <c r="O158" s="34">
        <v>44742</v>
      </c>
      <c r="P158" t="s">
        <v>1035</v>
      </c>
      <c r="Q158" s="118">
        <v>4298565</v>
      </c>
      <c r="R158" s="118">
        <v>23623985</v>
      </c>
      <c r="S158" s="43">
        <v>0.18</v>
      </c>
      <c r="T158" s="34">
        <v>44440</v>
      </c>
      <c r="U158" s="34">
        <v>44804</v>
      </c>
      <c r="V158" s="118">
        <v>1412654.82</v>
      </c>
      <c r="W158" s="118">
        <v>269697.32</v>
      </c>
      <c r="X158" s="118">
        <v>0</v>
      </c>
      <c r="Y158" s="118">
        <v>0</v>
      </c>
      <c r="Z158" s="118">
        <v>0</v>
      </c>
      <c r="AA158" s="118">
        <v>0</v>
      </c>
      <c r="AB158" t="s">
        <v>1036</v>
      </c>
      <c r="AC158">
        <v>1</v>
      </c>
      <c r="AD158">
        <v>1</v>
      </c>
      <c r="AE158" s="118">
        <v>269697.32</v>
      </c>
      <c r="AF158" s="118">
        <v>254277.87</v>
      </c>
      <c r="AG158" t="s">
        <v>1037</v>
      </c>
      <c r="AH158">
        <v>1.04</v>
      </c>
      <c r="AI158" s="118">
        <v>264448.98</v>
      </c>
      <c r="AJ158" s="118">
        <v>0</v>
      </c>
      <c r="AK158" s="118">
        <v>264448.98</v>
      </c>
      <c r="AL158" s="118">
        <v>-5248.34</v>
      </c>
      <c r="AM158" s="118">
        <v>0</v>
      </c>
      <c r="AN158" s="118">
        <v>-5248.34</v>
      </c>
    </row>
    <row r="159" spans="1:40" x14ac:dyDescent="0.2">
      <c r="A159" s="117" t="s">
        <v>675</v>
      </c>
      <c r="B159" t="s">
        <v>1031</v>
      </c>
      <c r="C159" t="s">
        <v>944</v>
      </c>
      <c r="D159">
        <v>2024</v>
      </c>
      <c r="E159" t="s">
        <v>999</v>
      </c>
      <c r="F159" t="s">
        <v>1000</v>
      </c>
      <c r="G159" t="s">
        <v>946</v>
      </c>
      <c r="H159" s="101" t="s">
        <v>676</v>
      </c>
      <c r="I159" t="s">
        <v>1381</v>
      </c>
      <c r="J159" t="s">
        <v>675</v>
      </c>
      <c r="K159" t="s">
        <v>1382</v>
      </c>
      <c r="L159" t="s">
        <v>12</v>
      </c>
      <c r="M159" t="s">
        <v>1034</v>
      </c>
      <c r="N159" s="34">
        <v>44256</v>
      </c>
      <c r="O159" s="34">
        <v>44620</v>
      </c>
      <c r="P159" t="s">
        <v>1054</v>
      </c>
      <c r="Q159" s="118">
        <v>60793627</v>
      </c>
      <c r="R159" s="118">
        <v>454745275</v>
      </c>
      <c r="S159" s="43">
        <v>0.13</v>
      </c>
      <c r="T159" s="34">
        <v>44440</v>
      </c>
      <c r="U159" s="34">
        <v>44804</v>
      </c>
      <c r="V159" s="118">
        <v>17109248.73</v>
      </c>
      <c r="W159" s="118">
        <v>761167.55</v>
      </c>
      <c r="X159" s="118">
        <v>0</v>
      </c>
      <c r="Y159" s="118">
        <v>2701.85</v>
      </c>
      <c r="Z159" s="118">
        <v>0</v>
      </c>
      <c r="AA159" s="118">
        <v>2701.85</v>
      </c>
      <c r="AB159" t="s">
        <v>1036</v>
      </c>
      <c r="AC159">
        <v>1</v>
      </c>
      <c r="AD159">
        <v>1</v>
      </c>
      <c r="AE159" s="118">
        <v>763869.4</v>
      </c>
      <c r="AF159" s="118">
        <v>2224202.33</v>
      </c>
      <c r="AG159" t="s">
        <v>1037</v>
      </c>
      <c r="AH159">
        <v>1.04</v>
      </c>
      <c r="AI159" s="118">
        <v>2313170.42</v>
      </c>
      <c r="AJ159" s="118">
        <v>0</v>
      </c>
      <c r="AK159" s="118">
        <v>2313170.42</v>
      </c>
      <c r="AL159" s="118">
        <v>1549301.02</v>
      </c>
      <c r="AM159" s="118">
        <v>0</v>
      </c>
      <c r="AN159" s="118">
        <v>1549301.02</v>
      </c>
    </row>
    <row r="160" spans="1:40" x14ac:dyDescent="0.2">
      <c r="A160" s="117" t="s">
        <v>672</v>
      </c>
      <c r="B160" t="s">
        <v>1031</v>
      </c>
      <c r="C160" t="s">
        <v>944</v>
      </c>
      <c r="D160">
        <v>2024</v>
      </c>
      <c r="E160" t="s">
        <v>999</v>
      </c>
      <c r="F160" t="s">
        <v>1000</v>
      </c>
      <c r="G160" t="s">
        <v>946</v>
      </c>
      <c r="H160" s="101" t="s">
        <v>673</v>
      </c>
      <c r="I160" t="s">
        <v>1383</v>
      </c>
      <c r="J160" t="s">
        <v>672</v>
      </c>
      <c r="K160" t="s">
        <v>1384</v>
      </c>
      <c r="L160" t="s">
        <v>12</v>
      </c>
      <c r="M160" t="s">
        <v>1034</v>
      </c>
      <c r="N160" s="34">
        <v>44378</v>
      </c>
      <c r="O160" s="34">
        <v>44742</v>
      </c>
      <c r="P160" t="s">
        <v>1035</v>
      </c>
      <c r="Q160" s="118">
        <v>323769090</v>
      </c>
      <c r="R160" s="118">
        <v>2447004516</v>
      </c>
      <c r="S160" s="43">
        <v>0.13</v>
      </c>
      <c r="T160" s="34">
        <v>44440</v>
      </c>
      <c r="U160" s="34">
        <v>44804</v>
      </c>
      <c r="V160" s="118">
        <v>274823085.36000001</v>
      </c>
      <c r="W160" s="118">
        <v>15748025.73</v>
      </c>
      <c r="X160" s="118">
        <v>0</v>
      </c>
      <c r="Y160" s="118">
        <v>1534988.15</v>
      </c>
      <c r="Z160" s="118">
        <v>0</v>
      </c>
      <c r="AA160" s="118">
        <v>1534988.15</v>
      </c>
      <c r="AB160" t="s">
        <v>1036</v>
      </c>
      <c r="AC160">
        <v>1</v>
      </c>
      <c r="AD160">
        <v>1</v>
      </c>
      <c r="AE160" s="118">
        <v>17283013.879999999</v>
      </c>
      <c r="AF160" s="118">
        <v>35727001.100000001</v>
      </c>
      <c r="AG160" t="s">
        <v>1037</v>
      </c>
      <c r="AH160">
        <v>1.04</v>
      </c>
      <c r="AI160" s="118">
        <v>37156081.140000001</v>
      </c>
      <c r="AJ160" s="118">
        <v>0</v>
      </c>
      <c r="AK160" s="118">
        <v>37156081.140000001</v>
      </c>
      <c r="AL160" s="118">
        <v>19873067.260000002</v>
      </c>
      <c r="AM160" s="118">
        <v>0</v>
      </c>
      <c r="AN160" s="118">
        <v>19873067.260000002</v>
      </c>
    </row>
    <row r="161" spans="1:40" x14ac:dyDescent="0.2">
      <c r="A161" s="117" t="s">
        <v>282</v>
      </c>
      <c r="B161" t="s">
        <v>1031</v>
      </c>
      <c r="C161" t="s">
        <v>944</v>
      </c>
      <c r="D161">
        <v>2024</v>
      </c>
      <c r="E161" t="s">
        <v>999</v>
      </c>
      <c r="F161" t="s">
        <v>1000</v>
      </c>
      <c r="G161" t="s">
        <v>946</v>
      </c>
      <c r="H161" s="101" t="s">
        <v>283</v>
      </c>
      <c r="I161" t="s">
        <v>1385</v>
      </c>
      <c r="J161" t="s">
        <v>282</v>
      </c>
      <c r="K161" t="s">
        <v>1386</v>
      </c>
      <c r="L161" t="s">
        <v>12</v>
      </c>
      <c r="M161" t="s">
        <v>1034</v>
      </c>
      <c r="N161" s="34">
        <v>44378</v>
      </c>
      <c r="O161" s="34">
        <v>44742</v>
      </c>
      <c r="P161" t="s">
        <v>1035</v>
      </c>
      <c r="Q161" s="118">
        <v>1498860</v>
      </c>
      <c r="R161" s="118">
        <v>1627632</v>
      </c>
      <c r="S161" s="43">
        <v>0.92</v>
      </c>
      <c r="T161" s="34">
        <v>44440</v>
      </c>
      <c r="U161" s="34">
        <v>44804</v>
      </c>
      <c r="V161" s="118">
        <v>418885.36</v>
      </c>
      <c r="W161" s="118">
        <v>314110.89</v>
      </c>
      <c r="X161" s="118">
        <v>0</v>
      </c>
      <c r="Y161" s="118">
        <v>0</v>
      </c>
      <c r="Z161" s="118">
        <v>0</v>
      </c>
      <c r="AA161" s="118">
        <v>0</v>
      </c>
      <c r="AB161" t="s">
        <v>1036</v>
      </c>
      <c r="AC161">
        <v>1</v>
      </c>
      <c r="AD161">
        <v>1</v>
      </c>
      <c r="AE161" s="118">
        <v>314110.89</v>
      </c>
      <c r="AF161" s="118">
        <v>385374.53</v>
      </c>
      <c r="AG161" t="s">
        <v>1037</v>
      </c>
      <c r="AH161">
        <v>1.04</v>
      </c>
      <c r="AI161" s="118">
        <v>400789.51</v>
      </c>
      <c r="AJ161" s="118">
        <v>0</v>
      </c>
      <c r="AK161" s="118">
        <v>400789.51</v>
      </c>
      <c r="AL161" s="118">
        <v>86678.62</v>
      </c>
      <c r="AM161" s="118">
        <v>0</v>
      </c>
      <c r="AN161" s="118">
        <v>86678.62</v>
      </c>
    </row>
    <row r="162" spans="1:40" x14ac:dyDescent="0.2">
      <c r="A162" s="117" t="s">
        <v>462</v>
      </c>
      <c r="B162" t="s">
        <v>1031</v>
      </c>
      <c r="C162" t="s">
        <v>944</v>
      </c>
      <c r="D162">
        <v>2024</v>
      </c>
      <c r="E162" t="s">
        <v>999</v>
      </c>
      <c r="F162" t="s">
        <v>1000</v>
      </c>
      <c r="G162" t="s">
        <v>946</v>
      </c>
      <c r="H162" s="101" t="s">
        <v>463</v>
      </c>
      <c r="I162" t="s">
        <v>1387</v>
      </c>
      <c r="J162" t="s">
        <v>462</v>
      </c>
      <c r="K162" t="s">
        <v>1388</v>
      </c>
      <c r="L162" t="s">
        <v>12</v>
      </c>
      <c r="M162" t="s">
        <v>1034</v>
      </c>
      <c r="N162" s="34">
        <v>44378</v>
      </c>
      <c r="O162" s="34">
        <v>44742</v>
      </c>
      <c r="P162" t="s">
        <v>1035</v>
      </c>
      <c r="Q162" s="118">
        <v>45373995</v>
      </c>
      <c r="R162" s="118">
        <v>194210871</v>
      </c>
      <c r="S162" s="43">
        <v>0.23</v>
      </c>
      <c r="T162" s="34">
        <v>44440</v>
      </c>
      <c r="U162" s="34">
        <v>44804</v>
      </c>
      <c r="V162" s="118">
        <v>21020425.350000001</v>
      </c>
      <c r="W162" s="118">
        <v>1383451.59</v>
      </c>
      <c r="X162" s="118">
        <v>0</v>
      </c>
      <c r="Y162" s="118">
        <v>543177.15</v>
      </c>
      <c r="Z162" s="118">
        <v>0</v>
      </c>
      <c r="AA162" s="118">
        <v>543177.15</v>
      </c>
      <c r="AB162" t="s">
        <v>1036</v>
      </c>
      <c r="AC162">
        <v>1</v>
      </c>
      <c r="AD162">
        <v>1</v>
      </c>
      <c r="AE162" s="118">
        <v>1926628.74</v>
      </c>
      <c r="AF162" s="118">
        <v>4834697.83</v>
      </c>
      <c r="AG162" t="s">
        <v>1037</v>
      </c>
      <c r="AH162">
        <v>1.04</v>
      </c>
      <c r="AI162" s="118">
        <v>5028085.74</v>
      </c>
      <c r="AJ162" s="118">
        <v>0</v>
      </c>
      <c r="AK162" s="118">
        <v>5028085.74</v>
      </c>
      <c r="AL162" s="118">
        <v>3101457</v>
      </c>
      <c r="AM162" s="118">
        <v>0</v>
      </c>
      <c r="AN162" s="118">
        <v>3101457</v>
      </c>
    </row>
    <row r="163" spans="1:40" x14ac:dyDescent="0.2">
      <c r="A163" s="117" t="s">
        <v>465</v>
      </c>
      <c r="B163" t="s">
        <v>1031</v>
      </c>
      <c r="C163" t="s">
        <v>944</v>
      </c>
      <c r="D163">
        <v>2024</v>
      </c>
      <c r="E163" t="s">
        <v>999</v>
      </c>
      <c r="F163" t="s">
        <v>1000</v>
      </c>
      <c r="G163" t="s">
        <v>946</v>
      </c>
      <c r="H163" s="101" t="s">
        <v>466</v>
      </c>
      <c r="I163" t="s">
        <v>1389</v>
      </c>
      <c r="J163" t="s">
        <v>465</v>
      </c>
      <c r="K163" t="s">
        <v>1390</v>
      </c>
      <c r="L163" t="s">
        <v>12</v>
      </c>
      <c r="M163" t="s">
        <v>1034</v>
      </c>
      <c r="N163" s="34">
        <v>44378</v>
      </c>
      <c r="O163" s="34">
        <v>44742</v>
      </c>
      <c r="P163" t="s">
        <v>1035</v>
      </c>
      <c r="Q163" s="118">
        <v>31772510</v>
      </c>
      <c r="R163" s="118">
        <v>152174467</v>
      </c>
      <c r="S163" s="43">
        <v>0.21</v>
      </c>
      <c r="T163" s="34">
        <v>44440</v>
      </c>
      <c r="U163" s="34">
        <v>44804</v>
      </c>
      <c r="V163" s="118">
        <v>6751613.1299999999</v>
      </c>
      <c r="W163" s="118">
        <v>516934.25</v>
      </c>
      <c r="X163" s="118">
        <v>0</v>
      </c>
      <c r="Y163" s="118">
        <v>0</v>
      </c>
      <c r="Z163" s="118">
        <v>0</v>
      </c>
      <c r="AA163" s="118">
        <v>0</v>
      </c>
      <c r="AB163" t="s">
        <v>1036</v>
      </c>
      <c r="AC163">
        <v>1</v>
      </c>
      <c r="AD163">
        <v>1</v>
      </c>
      <c r="AE163" s="118">
        <v>516934.25</v>
      </c>
      <c r="AF163" s="118">
        <v>1417838.76</v>
      </c>
      <c r="AG163" t="s">
        <v>1037</v>
      </c>
      <c r="AH163">
        <v>1.04</v>
      </c>
      <c r="AI163" s="118">
        <v>1474552.31</v>
      </c>
      <c r="AJ163" s="118">
        <v>0</v>
      </c>
      <c r="AK163" s="118">
        <v>1474552.31</v>
      </c>
      <c r="AL163" s="118">
        <v>957618.06</v>
      </c>
      <c r="AM163" s="118">
        <v>0</v>
      </c>
      <c r="AN163" s="118">
        <v>957618.06</v>
      </c>
    </row>
    <row r="164" spans="1:40" x14ac:dyDescent="0.2">
      <c r="A164" s="117" t="s">
        <v>285</v>
      </c>
      <c r="B164" t="s">
        <v>1031</v>
      </c>
      <c r="C164" t="s">
        <v>944</v>
      </c>
      <c r="D164">
        <v>2024</v>
      </c>
      <c r="E164" t="s">
        <v>999</v>
      </c>
      <c r="F164" t="s">
        <v>1000</v>
      </c>
      <c r="G164" t="s">
        <v>946</v>
      </c>
      <c r="H164" s="101" t="s">
        <v>286</v>
      </c>
      <c r="I164" t="s">
        <v>1391</v>
      </c>
      <c r="J164" t="s">
        <v>285</v>
      </c>
      <c r="K164" t="s">
        <v>1392</v>
      </c>
      <c r="L164" t="s">
        <v>12</v>
      </c>
      <c r="M164" t="s">
        <v>1034</v>
      </c>
      <c r="N164" s="34">
        <v>44378</v>
      </c>
      <c r="O164" s="34">
        <v>44742</v>
      </c>
      <c r="P164" t="s">
        <v>1035</v>
      </c>
      <c r="Q164" s="118">
        <v>5071513</v>
      </c>
      <c r="R164" s="118">
        <v>13920695</v>
      </c>
      <c r="S164" s="43">
        <v>0.36</v>
      </c>
      <c r="T164" s="34">
        <v>44440</v>
      </c>
      <c r="U164" s="34">
        <v>44804</v>
      </c>
      <c r="V164" s="118">
        <v>787848.5</v>
      </c>
      <c r="W164" s="118">
        <v>275364.36</v>
      </c>
      <c r="X164" s="118">
        <v>0</v>
      </c>
      <c r="Y164" s="118">
        <v>0</v>
      </c>
      <c r="Z164" s="118">
        <v>0</v>
      </c>
      <c r="AA164" s="118">
        <v>0</v>
      </c>
      <c r="AB164" t="s">
        <v>1036</v>
      </c>
      <c r="AC164">
        <v>1</v>
      </c>
      <c r="AD164">
        <v>1</v>
      </c>
      <c r="AE164" s="118">
        <v>275364.36</v>
      </c>
      <c r="AF164" s="118">
        <v>283625.46000000002</v>
      </c>
      <c r="AG164" t="s">
        <v>1037</v>
      </c>
      <c r="AH164">
        <v>1.04</v>
      </c>
      <c r="AI164" s="118">
        <v>294970.48</v>
      </c>
      <c r="AJ164" s="118">
        <v>0</v>
      </c>
      <c r="AK164" s="118">
        <v>294970.48</v>
      </c>
      <c r="AL164" s="118">
        <v>19606.12</v>
      </c>
      <c r="AM164" s="118">
        <v>0</v>
      </c>
      <c r="AN164" s="118">
        <v>19606.12</v>
      </c>
    </row>
    <row r="165" spans="1:40" x14ac:dyDescent="0.2">
      <c r="A165" s="117" t="s">
        <v>471</v>
      </c>
      <c r="B165" t="s">
        <v>1031</v>
      </c>
      <c r="C165" t="s">
        <v>944</v>
      </c>
      <c r="D165">
        <v>2024</v>
      </c>
      <c r="E165" t="s">
        <v>999</v>
      </c>
      <c r="F165" t="s">
        <v>1000</v>
      </c>
      <c r="G165" t="s">
        <v>946</v>
      </c>
      <c r="H165" s="101" t="s">
        <v>472</v>
      </c>
      <c r="I165" t="s">
        <v>1393</v>
      </c>
      <c r="J165" t="s">
        <v>471</v>
      </c>
      <c r="K165" t="s">
        <v>1394</v>
      </c>
      <c r="L165" t="s">
        <v>12</v>
      </c>
      <c r="M165" t="s">
        <v>1034</v>
      </c>
      <c r="N165" s="34">
        <v>44378</v>
      </c>
      <c r="O165" s="34">
        <v>44742</v>
      </c>
      <c r="P165" t="s">
        <v>1035</v>
      </c>
      <c r="Q165" s="118">
        <v>5362878</v>
      </c>
      <c r="R165" s="118">
        <v>18528315</v>
      </c>
      <c r="S165" s="43">
        <v>0.28999999999999998</v>
      </c>
      <c r="T165" s="34">
        <v>44440</v>
      </c>
      <c r="U165" s="34">
        <v>44804</v>
      </c>
      <c r="V165" s="118">
        <v>476644.48</v>
      </c>
      <c r="W165" s="118">
        <v>31058.66</v>
      </c>
      <c r="X165" s="118">
        <v>0</v>
      </c>
      <c r="Y165" s="118">
        <v>0</v>
      </c>
      <c r="Z165" s="118">
        <v>0</v>
      </c>
      <c r="AA165" s="118">
        <v>0</v>
      </c>
      <c r="AB165" t="s">
        <v>1036</v>
      </c>
      <c r="AC165">
        <v>1</v>
      </c>
      <c r="AD165">
        <v>1</v>
      </c>
      <c r="AE165" s="118">
        <v>31058.66</v>
      </c>
      <c r="AF165" s="118">
        <v>138226.9</v>
      </c>
      <c r="AG165" t="s">
        <v>1037</v>
      </c>
      <c r="AH165">
        <v>1.04</v>
      </c>
      <c r="AI165" s="118">
        <v>143755.98000000001</v>
      </c>
      <c r="AJ165" s="118">
        <v>0</v>
      </c>
      <c r="AK165" s="118">
        <v>143755.98000000001</v>
      </c>
      <c r="AL165" s="118">
        <v>112697.32</v>
      </c>
      <c r="AM165" s="118">
        <v>0</v>
      </c>
      <c r="AN165" s="118">
        <v>112697.32</v>
      </c>
    </row>
    <row r="166" spans="1:40" x14ac:dyDescent="0.2">
      <c r="A166" s="117" t="s">
        <v>459</v>
      </c>
      <c r="B166" t="s">
        <v>1031</v>
      </c>
      <c r="C166" t="s">
        <v>944</v>
      </c>
      <c r="D166">
        <v>2024</v>
      </c>
      <c r="E166" t="s">
        <v>999</v>
      </c>
      <c r="F166" t="s">
        <v>1000</v>
      </c>
      <c r="G166" t="s">
        <v>946</v>
      </c>
      <c r="H166" s="101" t="s">
        <v>460</v>
      </c>
      <c r="I166" t="s">
        <v>1395</v>
      </c>
      <c r="J166" t="s">
        <v>459</v>
      </c>
      <c r="K166" t="s">
        <v>1396</v>
      </c>
      <c r="L166" t="s">
        <v>12</v>
      </c>
      <c r="M166" t="s">
        <v>1034</v>
      </c>
      <c r="N166" s="34">
        <v>44378</v>
      </c>
      <c r="O166" s="34">
        <v>44742</v>
      </c>
      <c r="P166" t="s">
        <v>1035</v>
      </c>
      <c r="Q166" s="118">
        <v>72935996</v>
      </c>
      <c r="R166" s="118">
        <v>220183214</v>
      </c>
      <c r="S166" s="43">
        <v>0.33</v>
      </c>
      <c r="T166" s="34">
        <v>44440</v>
      </c>
      <c r="U166" s="34">
        <v>44804</v>
      </c>
      <c r="V166" s="118">
        <v>52315897.5</v>
      </c>
      <c r="W166" s="118">
        <v>5946308.9199999999</v>
      </c>
      <c r="X166" s="118">
        <v>0</v>
      </c>
      <c r="Y166" s="118">
        <v>1323441.74</v>
      </c>
      <c r="Z166" s="118">
        <v>0</v>
      </c>
      <c r="AA166" s="118">
        <v>1323441.74</v>
      </c>
      <c r="AB166" t="s">
        <v>1036</v>
      </c>
      <c r="AC166">
        <v>1</v>
      </c>
      <c r="AD166">
        <v>1</v>
      </c>
      <c r="AE166" s="118">
        <v>7269750.6600000001</v>
      </c>
      <c r="AF166" s="118">
        <v>17264246.18</v>
      </c>
      <c r="AG166" t="s">
        <v>1037</v>
      </c>
      <c r="AH166">
        <v>1.04</v>
      </c>
      <c r="AI166" s="118">
        <v>17954816.030000001</v>
      </c>
      <c r="AJ166" s="118">
        <v>0</v>
      </c>
      <c r="AK166" s="118">
        <v>17954816.030000001</v>
      </c>
      <c r="AL166" s="118">
        <v>10685065.369999999</v>
      </c>
      <c r="AM166" s="118">
        <v>0</v>
      </c>
      <c r="AN166" s="118">
        <v>10685065.369999999</v>
      </c>
    </row>
    <row r="167" spans="1:40" x14ac:dyDescent="0.2">
      <c r="A167" s="117" t="s">
        <v>468</v>
      </c>
      <c r="B167" t="s">
        <v>1031</v>
      </c>
      <c r="C167" t="s">
        <v>944</v>
      </c>
      <c r="D167">
        <v>2024</v>
      </c>
      <c r="E167" t="s">
        <v>999</v>
      </c>
      <c r="F167" t="s">
        <v>1000</v>
      </c>
      <c r="G167" t="s">
        <v>946</v>
      </c>
      <c r="H167" s="101" t="s">
        <v>469</v>
      </c>
      <c r="I167" t="s">
        <v>1397</v>
      </c>
      <c r="J167" t="s">
        <v>468</v>
      </c>
      <c r="K167" t="s">
        <v>1398</v>
      </c>
      <c r="L167" t="s">
        <v>12</v>
      </c>
      <c r="M167" t="s">
        <v>1034</v>
      </c>
      <c r="N167" s="34">
        <v>44378</v>
      </c>
      <c r="O167" s="34">
        <v>44742</v>
      </c>
      <c r="P167" t="s">
        <v>1054</v>
      </c>
      <c r="Q167" s="118">
        <v>46773869</v>
      </c>
      <c r="R167" s="118">
        <v>222760641</v>
      </c>
      <c r="S167" s="43">
        <v>0.21</v>
      </c>
      <c r="T167" s="34">
        <v>44440</v>
      </c>
      <c r="U167" s="34">
        <v>44804</v>
      </c>
      <c r="V167" s="118">
        <v>27365335.469999999</v>
      </c>
      <c r="W167" s="118">
        <v>1631508.44</v>
      </c>
      <c r="X167" s="118">
        <v>0</v>
      </c>
      <c r="Y167" s="118">
        <v>0</v>
      </c>
      <c r="Z167" s="118">
        <v>0</v>
      </c>
      <c r="AA167" s="118">
        <v>0</v>
      </c>
      <c r="AB167" t="s">
        <v>1036</v>
      </c>
      <c r="AC167">
        <v>1</v>
      </c>
      <c r="AD167">
        <v>1</v>
      </c>
      <c r="AE167" s="118">
        <v>1631508.44</v>
      </c>
      <c r="AF167" s="118">
        <v>5746720.4500000002</v>
      </c>
      <c r="AG167" t="s">
        <v>1037</v>
      </c>
      <c r="AH167">
        <v>1.04</v>
      </c>
      <c r="AI167" s="118">
        <v>5976589.2699999996</v>
      </c>
      <c r="AJ167" s="118">
        <v>0</v>
      </c>
      <c r="AK167" s="118">
        <v>5976589.2699999996</v>
      </c>
      <c r="AL167" s="118">
        <v>4345080.83</v>
      </c>
      <c r="AM167" s="118">
        <v>0</v>
      </c>
      <c r="AN167" s="118">
        <v>4345080.83</v>
      </c>
    </row>
    <row r="168" spans="1:40" x14ac:dyDescent="0.2">
      <c r="A168" s="117" t="s">
        <v>489</v>
      </c>
      <c r="B168" t="s">
        <v>1031</v>
      </c>
      <c r="C168" t="s">
        <v>944</v>
      </c>
      <c r="D168">
        <v>2024</v>
      </c>
      <c r="E168" t="s">
        <v>999</v>
      </c>
      <c r="F168" t="s">
        <v>1000</v>
      </c>
      <c r="G168" t="s">
        <v>946</v>
      </c>
      <c r="H168" s="101" t="s">
        <v>490</v>
      </c>
      <c r="I168" t="s">
        <v>1399</v>
      </c>
      <c r="J168" t="s">
        <v>489</v>
      </c>
      <c r="K168" t="s">
        <v>1400</v>
      </c>
      <c r="L168" t="s">
        <v>12</v>
      </c>
      <c r="M168" t="s">
        <v>1034</v>
      </c>
      <c r="N168" s="34">
        <v>44197</v>
      </c>
      <c r="O168" s="34">
        <v>44561</v>
      </c>
      <c r="P168" t="s">
        <v>1035</v>
      </c>
      <c r="Q168" s="118">
        <v>73174828</v>
      </c>
      <c r="R168" s="118">
        <v>461747010</v>
      </c>
      <c r="S168" s="43">
        <v>0.16</v>
      </c>
      <c r="T168" s="34">
        <v>44440</v>
      </c>
      <c r="U168" s="34">
        <v>44804</v>
      </c>
      <c r="V168" s="118">
        <v>14488100.960000001</v>
      </c>
      <c r="W168" s="118">
        <v>1239168.6200000001</v>
      </c>
      <c r="X168" s="118">
        <v>0</v>
      </c>
      <c r="Y168" s="118">
        <v>17657.419999999998</v>
      </c>
      <c r="Z168" s="118">
        <v>0</v>
      </c>
      <c r="AA168" s="118">
        <v>17657.419999999998</v>
      </c>
      <c r="AB168" t="s">
        <v>1036</v>
      </c>
      <c r="AC168">
        <v>1</v>
      </c>
      <c r="AD168">
        <v>1</v>
      </c>
      <c r="AE168" s="118">
        <v>1256826.04</v>
      </c>
      <c r="AF168" s="118">
        <v>2318096.15</v>
      </c>
      <c r="AG168" t="s">
        <v>1037</v>
      </c>
      <c r="AH168">
        <v>1.04</v>
      </c>
      <c r="AI168" s="118">
        <v>2410820</v>
      </c>
      <c r="AJ168" s="118">
        <v>0</v>
      </c>
      <c r="AK168" s="118">
        <v>2410820</v>
      </c>
      <c r="AL168" s="118">
        <v>1153993.96</v>
      </c>
      <c r="AM168" s="118">
        <v>0</v>
      </c>
      <c r="AN168" s="118">
        <v>1153993.96</v>
      </c>
    </row>
    <row r="169" spans="1:40" x14ac:dyDescent="0.2">
      <c r="A169" s="117" t="s">
        <v>492</v>
      </c>
      <c r="B169" t="s">
        <v>1031</v>
      </c>
      <c r="C169" t="s">
        <v>944</v>
      </c>
      <c r="D169">
        <v>2024</v>
      </c>
      <c r="E169" t="s">
        <v>999</v>
      </c>
      <c r="F169" t="s">
        <v>1000</v>
      </c>
      <c r="G169" t="s">
        <v>946</v>
      </c>
      <c r="H169" s="101" t="s">
        <v>493</v>
      </c>
      <c r="I169" t="s">
        <v>1401</v>
      </c>
      <c r="J169" t="s">
        <v>492</v>
      </c>
      <c r="K169" t="s">
        <v>1402</v>
      </c>
      <c r="L169" t="s">
        <v>12</v>
      </c>
      <c r="M169" t="s">
        <v>1034</v>
      </c>
      <c r="N169" s="34">
        <v>44197</v>
      </c>
      <c r="O169" s="34">
        <v>44561</v>
      </c>
      <c r="P169" t="s">
        <v>1035</v>
      </c>
      <c r="Q169" s="118">
        <v>66627092</v>
      </c>
      <c r="R169" s="118">
        <v>403233571</v>
      </c>
      <c r="S169" s="43">
        <v>0.17</v>
      </c>
      <c r="T169" s="34">
        <v>44440</v>
      </c>
      <c r="U169" s="34">
        <v>44804</v>
      </c>
      <c r="V169" s="118">
        <v>29994583.82</v>
      </c>
      <c r="W169" s="118">
        <v>2364363.09</v>
      </c>
      <c r="X169" s="118">
        <v>0</v>
      </c>
      <c r="Y169" s="118">
        <v>27448.89</v>
      </c>
      <c r="Z169" s="118">
        <v>0</v>
      </c>
      <c r="AA169" s="118">
        <v>27448.89</v>
      </c>
      <c r="AB169" t="s">
        <v>1036</v>
      </c>
      <c r="AC169">
        <v>1</v>
      </c>
      <c r="AD169">
        <v>1</v>
      </c>
      <c r="AE169" s="118">
        <v>2391811.98</v>
      </c>
      <c r="AF169" s="118">
        <v>5099079.25</v>
      </c>
      <c r="AG169" t="s">
        <v>1037</v>
      </c>
      <c r="AH169">
        <v>1.04</v>
      </c>
      <c r="AI169" s="118">
        <v>5303042.42</v>
      </c>
      <c r="AJ169" s="118">
        <v>0</v>
      </c>
      <c r="AK169" s="118">
        <v>5303042.42</v>
      </c>
      <c r="AL169" s="118">
        <v>2911230.44</v>
      </c>
      <c r="AM169" s="118">
        <v>0</v>
      </c>
      <c r="AN169" s="118">
        <v>2911230.44</v>
      </c>
    </row>
    <row r="170" spans="1:40" x14ac:dyDescent="0.2">
      <c r="A170" s="117" t="s">
        <v>279</v>
      </c>
      <c r="B170" t="s">
        <v>1031</v>
      </c>
      <c r="C170" t="s">
        <v>944</v>
      </c>
      <c r="D170">
        <v>2024</v>
      </c>
      <c r="E170" t="s">
        <v>999</v>
      </c>
      <c r="F170" t="s">
        <v>1000</v>
      </c>
      <c r="G170" t="s">
        <v>946</v>
      </c>
      <c r="H170" s="101" t="s">
        <v>280</v>
      </c>
      <c r="I170" t="s">
        <v>1403</v>
      </c>
      <c r="J170" t="s">
        <v>279</v>
      </c>
      <c r="K170" t="s">
        <v>1404</v>
      </c>
      <c r="L170" t="s">
        <v>12</v>
      </c>
      <c r="M170" t="s">
        <v>1034</v>
      </c>
      <c r="N170" s="34">
        <v>44378</v>
      </c>
      <c r="O170" s="34">
        <v>44742</v>
      </c>
      <c r="P170" t="s">
        <v>1035</v>
      </c>
      <c r="Q170" s="118">
        <v>257205</v>
      </c>
      <c r="R170" s="118">
        <v>1222001</v>
      </c>
      <c r="S170" s="43">
        <v>0.21</v>
      </c>
      <c r="T170" s="34">
        <v>44440</v>
      </c>
      <c r="U170" s="34">
        <v>44804</v>
      </c>
      <c r="V170" s="118">
        <v>24075278.379999999</v>
      </c>
      <c r="W170" s="118">
        <v>3953574.87</v>
      </c>
      <c r="X170" s="118">
        <v>0</v>
      </c>
      <c r="Y170" s="118">
        <v>4064.63</v>
      </c>
      <c r="Z170" s="118">
        <v>0</v>
      </c>
      <c r="AA170" s="118">
        <v>4064.63</v>
      </c>
      <c r="AB170" t="s">
        <v>1036</v>
      </c>
      <c r="AC170">
        <v>1</v>
      </c>
      <c r="AD170">
        <v>1</v>
      </c>
      <c r="AE170" s="118">
        <v>3957639.5</v>
      </c>
      <c r="AF170" s="118">
        <v>5055808.46</v>
      </c>
      <c r="AG170" t="s">
        <v>1037</v>
      </c>
      <c r="AH170">
        <v>1.04</v>
      </c>
      <c r="AI170" s="118">
        <v>5258040.8</v>
      </c>
      <c r="AJ170" s="118">
        <v>0</v>
      </c>
      <c r="AK170" s="118">
        <v>5258040.8</v>
      </c>
      <c r="AL170" s="118">
        <v>1300401.3</v>
      </c>
      <c r="AM170" s="118">
        <v>0</v>
      </c>
      <c r="AN170" s="118">
        <v>1300401.3</v>
      </c>
    </row>
    <row r="171" spans="1:40" x14ac:dyDescent="0.2">
      <c r="A171" s="117" t="s">
        <v>453</v>
      </c>
      <c r="B171" t="s">
        <v>1031</v>
      </c>
      <c r="C171" t="s">
        <v>944</v>
      </c>
      <c r="D171">
        <v>2024</v>
      </c>
      <c r="E171" t="s">
        <v>999</v>
      </c>
      <c r="F171" t="s">
        <v>1000</v>
      </c>
      <c r="G171" t="s">
        <v>946</v>
      </c>
      <c r="H171" s="101" t="s">
        <v>454</v>
      </c>
      <c r="I171" t="s">
        <v>1405</v>
      </c>
      <c r="J171" t="s">
        <v>453</v>
      </c>
      <c r="K171" t="s">
        <v>1406</v>
      </c>
      <c r="L171" t="s">
        <v>12</v>
      </c>
      <c r="M171" t="s">
        <v>1034</v>
      </c>
      <c r="N171" s="34">
        <v>44470</v>
      </c>
      <c r="O171" s="34">
        <v>44834</v>
      </c>
      <c r="P171" t="s">
        <v>1054</v>
      </c>
      <c r="Q171" s="118">
        <v>17628694</v>
      </c>
      <c r="R171" s="118">
        <v>66494459</v>
      </c>
      <c r="S171" s="43">
        <v>0.27</v>
      </c>
      <c r="T171" s="34">
        <v>44440</v>
      </c>
      <c r="U171" s="34">
        <v>44804</v>
      </c>
      <c r="V171" s="118">
        <v>2930690.25</v>
      </c>
      <c r="W171" s="118">
        <v>385788.23</v>
      </c>
      <c r="X171" s="118">
        <v>0</v>
      </c>
      <c r="Y171" s="118">
        <v>0</v>
      </c>
      <c r="Z171" s="118">
        <v>0</v>
      </c>
      <c r="AA171" s="118">
        <v>0</v>
      </c>
      <c r="AB171" t="s">
        <v>1036</v>
      </c>
      <c r="AC171">
        <v>1</v>
      </c>
      <c r="AD171">
        <v>1</v>
      </c>
      <c r="AE171" s="118">
        <v>385788.23</v>
      </c>
      <c r="AF171" s="118">
        <v>791286.37</v>
      </c>
      <c r="AG171" t="s">
        <v>1037</v>
      </c>
      <c r="AH171">
        <v>1.0130999999999999</v>
      </c>
      <c r="AI171" s="118">
        <v>801652.22</v>
      </c>
      <c r="AJ171" s="118">
        <v>0</v>
      </c>
      <c r="AK171" s="118">
        <v>801652.22</v>
      </c>
      <c r="AL171" s="118">
        <v>415863.99</v>
      </c>
      <c r="AM171" s="118">
        <v>0</v>
      </c>
      <c r="AN171" s="118">
        <v>415863.99</v>
      </c>
    </row>
    <row r="172" spans="1:40" x14ac:dyDescent="0.2">
      <c r="A172" s="117" t="s">
        <v>456</v>
      </c>
      <c r="B172" t="s">
        <v>1031</v>
      </c>
      <c r="C172" t="s">
        <v>944</v>
      </c>
      <c r="D172">
        <v>2024</v>
      </c>
      <c r="E172" t="s">
        <v>999</v>
      </c>
      <c r="F172" t="s">
        <v>1000</v>
      </c>
      <c r="G172" t="s">
        <v>946</v>
      </c>
      <c r="H172" s="101" t="s">
        <v>457</v>
      </c>
      <c r="I172" t="s">
        <v>1407</v>
      </c>
      <c r="J172" t="s">
        <v>456</v>
      </c>
      <c r="K172" t="s">
        <v>1408</v>
      </c>
      <c r="L172" t="s">
        <v>12</v>
      </c>
      <c r="M172" t="s">
        <v>1091</v>
      </c>
      <c r="N172" s="34">
        <v>44470</v>
      </c>
      <c r="O172" s="34">
        <v>44834</v>
      </c>
      <c r="P172" t="s">
        <v>1035</v>
      </c>
      <c r="Q172" s="118">
        <v>1448889</v>
      </c>
      <c r="R172" s="118">
        <v>2923632</v>
      </c>
      <c r="S172" s="43">
        <v>0.5</v>
      </c>
      <c r="T172" s="34">
        <v>44440</v>
      </c>
      <c r="U172" s="34">
        <v>44804</v>
      </c>
      <c r="V172" s="118">
        <v>32173.32</v>
      </c>
      <c r="W172" s="118">
        <v>14701.36</v>
      </c>
      <c r="X172" s="118">
        <v>0</v>
      </c>
      <c r="Y172" s="118">
        <v>0</v>
      </c>
      <c r="Z172" s="118">
        <v>0</v>
      </c>
      <c r="AA172" s="118">
        <v>0</v>
      </c>
      <c r="AB172" t="s">
        <v>1036</v>
      </c>
      <c r="AC172">
        <v>1</v>
      </c>
      <c r="AD172">
        <v>1</v>
      </c>
      <c r="AE172" s="118">
        <v>14701.36</v>
      </c>
      <c r="AF172" s="118">
        <v>16086.66</v>
      </c>
      <c r="AG172" t="s">
        <v>1037</v>
      </c>
      <c r="AH172">
        <v>1.0130999999999999</v>
      </c>
      <c r="AI172" s="118">
        <v>16297.4</v>
      </c>
      <c r="AJ172" s="118">
        <v>0</v>
      </c>
      <c r="AK172" s="118">
        <v>16297.4</v>
      </c>
      <c r="AL172" s="118">
        <v>1596.04</v>
      </c>
      <c r="AM172" s="118">
        <v>0</v>
      </c>
      <c r="AN172" s="118">
        <v>1596.04</v>
      </c>
    </row>
    <row r="173" spans="1:40" x14ac:dyDescent="0.2">
      <c r="A173" s="117" t="s">
        <v>66</v>
      </c>
      <c r="B173" t="s">
        <v>1031</v>
      </c>
      <c r="C173" t="s">
        <v>944</v>
      </c>
      <c r="D173">
        <v>2024</v>
      </c>
      <c r="E173" t="s">
        <v>999</v>
      </c>
      <c r="F173" t="s">
        <v>1000</v>
      </c>
      <c r="G173" t="s">
        <v>946</v>
      </c>
      <c r="H173" s="101" t="s">
        <v>67</v>
      </c>
      <c r="I173" t="s">
        <v>1409</v>
      </c>
      <c r="J173" t="s">
        <v>66</v>
      </c>
      <c r="K173" t="s">
        <v>1410</v>
      </c>
      <c r="L173" t="s">
        <v>11</v>
      </c>
      <c r="M173" t="s">
        <v>1034</v>
      </c>
      <c r="N173" s="34">
        <v>44470</v>
      </c>
      <c r="O173" s="34">
        <v>44834</v>
      </c>
      <c r="P173" t="s">
        <v>1035</v>
      </c>
      <c r="Q173" s="118">
        <v>35272590</v>
      </c>
      <c r="R173" s="118">
        <v>150036426</v>
      </c>
      <c r="S173" s="43">
        <v>0.24</v>
      </c>
      <c r="T173" s="34">
        <v>44440</v>
      </c>
      <c r="U173" s="34">
        <v>44804</v>
      </c>
      <c r="V173" s="118">
        <v>13371880.82</v>
      </c>
      <c r="W173" s="118">
        <v>1750663.09</v>
      </c>
      <c r="X173" s="118">
        <v>0</v>
      </c>
      <c r="Y173" s="118">
        <v>160759.04000000001</v>
      </c>
      <c r="Z173" s="118">
        <v>0</v>
      </c>
      <c r="AA173" s="118">
        <v>160759.04000000001</v>
      </c>
      <c r="AB173" t="s">
        <v>1036</v>
      </c>
      <c r="AC173">
        <v>1</v>
      </c>
      <c r="AD173">
        <v>1</v>
      </c>
      <c r="AE173" s="118">
        <v>1911422.13</v>
      </c>
      <c r="AF173" s="118">
        <v>3209251.4</v>
      </c>
      <c r="AG173" t="s">
        <v>1037</v>
      </c>
      <c r="AH173">
        <v>1.0130999999999999</v>
      </c>
      <c r="AI173" s="118">
        <v>3251292.59</v>
      </c>
      <c r="AJ173" s="118">
        <v>0</v>
      </c>
      <c r="AK173" s="118">
        <v>3251292.59</v>
      </c>
      <c r="AL173" s="118">
        <v>1339870.46</v>
      </c>
      <c r="AM173" s="118">
        <v>0</v>
      </c>
      <c r="AN173" s="118">
        <v>1339870.46</v>
      </c>
    </row>
    <row r="174" spans="1:40" x14ac:dyDescent="0.2">
      <c r="A174" s="117" t="s">
        <v>60</v>
      </c>
      <c r="B174" t="s">
        <v>1031</v>
      </c>
      <c r="C174" t="s">
        <v>944</v>
      </c>
      <c r="D174">
        <v>2024</v>
      </c>
      <c r="E174" t="s">
        <v>999</v>
      </c>
      <c r="F174" t="s">
        <v>1000</v>
      </c>
      <c r="G174" t="s">
        <v>946</v>
      </c>
      <c r="H174" s="101" t="s">
        <v>61</v>
      </c>
      <c r="I174" t="s">
        <v>1411</v>
      </c>
      <c r="J174" t="s">
        <v>60</v>
      </c>
      <c r="K174" t="s">
        <v>1412</v>
      </c>
      <c r="L174" t="s">
        <v>12</v>
      </c>
      <c r="M174" t="s">
        <v>1034</v>
      </c>
      <c r="N174" s="34">
        <v>44197</v>
      </c>
      <c r="O174" s="34">
        <v>44561</v>
      </c>
      <c r="P174" t="s">
        <v>1054</v>
      </c>
      <c r="Q174" s="118">
        <v>22623650</v>
      </c>
      <c r="R174" s="118">
        <v>128749076</v>
      </c>
      <c r="S174" s="43">
        <v>0.18</v>
      </c>
      <c r="T174" s="34">
        <v>44440</v>
      </c>
      <c r="U174" s="34">
        <v>44804</v>
      </c>
      <c r="V174" s="118">
        <v>75617573.079999998</v>
      </c>
      <c r="W174" s="118">
        <v>5229705.8499999996</v>
      </c>
      <c r="X174" s="118">
        <v>0</v>
      </c>
      <c r="Y174" s="118">
        <v>0</v>
      </c>
      <c r="Z174" s="118">
        <v>0</v>
      </c>
      <c r="AA174" s="118">
        <v>0</v>
      </c>
      <c r="AB174" t="s">
        <v>1036</v>
      </c>
      <c r="AC174">
        <v>1</v>
      </c>
      <c r="AD174">
        <v>1</v>
      </c>
      <c r="AE174" s="118">
        <v>5229705.8499999996</v>
      </c>
      <c r="AF174" s="118">
        <v>13611163.15</v>
      </c>
      <c r="AG174" t="s">
        <v>1037</v>
      </c>
      <c r="AH174">
        <v>1.04</v>
      </c>
      <c r="AI174" s="118">
        <v>14155609.68</v>
      </c>
      <c r="AJ174" s="118">
        <v>0</v>
      </c>
      <c r="AK174" s="118">
        <v>14155609.68</v>
      </c>
      <c r="AL174" s="118">
        <v>8925903.8300000001</v>
      </c>
      <c r="AM174" s="118">
        <v>0</v>
      </c>
      <c r="AN174" s="118">
        <v>8925903.8300000001</v>
      </c>
    </row>
    <row r="175" spans="1:40" x14ac:dyDescent="0.2">
      <c r="A175" s="117" t="s">
        <v>1413</v>
      </c>
      <c r="B175" t="s">
        <v>1031</v>
      </c>
      <c r="C175" t="s">
        <v>944</v>
      </c>
      <c r="D175">
        <v>2024</v>
      </c>
      <c r="E175" t="s">
        <v>999</v>
      </c>
      <c r="F175" t="s">
        <v>1000</v>
      </c>
      <c r="G175" t="s">
        <v>946</v>
      </c>
      <c r="H175" s="101" t="s">
        <v>1414</v>
      </c>
      <c r="I175" t="s">
        <v>1415</v>
      </c>
      <c r="J175" t="s">
        <v>1413</v>
      </c>
      <c r="K175" t="s">
        <v>1416</v>
      </c>
      <c r="L175" t="s">
        <v>11</v>
      </c>
      <c r="M175" t="s">
        <v>1091</v>
      </c>
      <c r="N175" s="34">
        <v>44378</v>
      </c>
      <c r="O175" s="34">
        <v>44742</v>
      </c>
      <c r="P175" t="s">
        <v>1035</v>
      </c>
      <c r="Q175" s="118">
        <v>2251323</v>
      </c>
      <c r="R175" s="118">
        <v>4878506</v>
      </c>
      <c r="S175" s="43">
        <v>0.46</v>
      </c>
      <c r="T175" s="34">
        <v>44440</v>
      </c>
      <c r="U175" s="34">
        <v>44804</v>
      </c>
      <c r="V175" s="118">
        <v>1578453.75</v>
      </c>
      <c r="W175" s="118">
        <v>1166801.42</v>
      </c>
      <c r="X175" s="118">
        <v>0</v>
      </c>
      <c r="Y175" s="118">
        <v>0</v>
      </c>
      <c r="Z175" s="118">
        <v>0</v>
      </c>
      <c r="AA175" s="118">
        <v>0</v>
      </c>
      <c r="AB175" t="s">
        <v>1036</v>
      </c>
      <c r="AC175">
        <v>1</v>
      </c>
      <c r="AD175">
        <v>1</v>
      </c>
      <c r="AE175" s="118">
        <v>1166801.42</v>
      </c>
      <c r="AF175" s="118">
        <v>726088.73</v>
      </c>
      <c r="AG175" t="s">
        <v>1037</v>
      </c>
      <c r="AH175">
        <v>1.04</v>
      </c>
      <c r="AI175" s="118">
        <v>755132.28</v>
      </c>
      <c r="AJ175" s="118">
        <v>0</v>
      </c>
      <c r="AK175" s="118">
        <v>755132.28</v>
      </c>
      <c r="AL175" s="118">
        <v>-411669.14</v>
      </c>
      <c r="AM175" s="118">
        <v>0</v>
      </c>
      <c r="AN175" s="118">
        <v>-411669.14</v>
      </c>
    </row>
    <row r="176" spans="1:40" x14ac:dyDescent="0.2">
      <c r="A176" s="117" t="s">
        <v>528</v>
      </c>
      <c r="B176" t="s">
        <v>1031</v>
      </c>
      <c r="C176" t="s">
        <v>944</v>
      </c>
      <c r="D176">
        <v>2024</v>
      </c>
      <c r="E176" t="s">
        <v>999</v>
      </c>
      <c r="F176" t="s">
        <v>1000</v>
      </c>
      <c r="G176" t="s">
        <v>946</v>
      </c>
      <c r="H176" s="101" t="s">
        <v>529</v>
      </c>
      <c r="I176" t="s">
        <v>1417</v>
      </c>
      <c r="J176" t="s">
        <v>528</v>
      </c>
      <c r="K176" t="s">
        <v>1418</v>
      </c>
      <c r="L176" t="s">
        <v>12</v>
      </c>
      <c r="M176" t="s">
        <v>1091</v>
      </c>
      <c r="N176" s="34">
        <v>44378</v>
      </c>
      <c r="O176" s="34">
        <v>44742</v>
      </c>
      <c r="P176" t="s">
        <v>1054</v>
      </c>
      <c r="Q176" s="118">
        <v>2738744</v>
      </c>
      <c r="R176" s="118">
        <v>10379164</v>
      </c>
      <c r="S176" s="43">
        <v>0.26</v>
      </c>
      <c r="T176" s="34">
        <v>44440</v>
      </c>
      <c r="U176" s="34">
        <v>44804</v>
      </c>
      <c r="V176" s="118">
        <v>773842</v>
      </c>
      <c r="W176" s="118">
        <v>228174.66</v>
      </c>
      <c r="X176" s="118">
        <v>0</v>
      </c>
      <c r="Y176" s="118">
        <v>0</v>
      </c>
      <c r="Z176" s="118">
        <v>0</v>
      </c>
      <c r="AA176" s="118">
        <v>0</v>
      </c>
      <c r="AB176" t="s">
        <v>1036</v>
      </c>
      <c r="AC176">
        <v>1</v>
      </c>
      <c r="AD176">
        <v>1</v>
      </c>
      <c r="AE176" s="118">
        <v>228174.66</v>
      </c>
      <c r="AF176" s="118">
        <v>201198.92</v>
      </c>
      <c r="AG176" t="s">
        <v>1037</v>
      </c>
      <c r="AH176">
        <v>1.04</v>
      </c>
      <c r="AI176" s="118">
        <v>209246.88</v>
      </c>
      <c r="AJ176" s="118">
        <v>0</v>
      </c>
      <c r="AK176" s="118">
        <v>209246.88</v>
      </c>
      <c r="AL176" s="118">
        <v>-18927.78</v>
      </c>
      <c r="AM176" s="118">
        <v>0</v>
      </c>
      <c r="AN176" s="118">
        <v>-18927.78</v>
      </c>
    </row>
    <row r="177" spans="1:40" x14ac:dyDescent="0.2">
      <c r="A177" s="117" t="s">
        <v>531</v>
      </c>
      <c r="B177" t="s">
        <v>1031</v>
      </c>
      <c r="C177" t="s">
        <v>944</v>
      </c>
      <c r="D177">
        <v>2024</v>
      </c>
      <c r="E177" t="s">
        <v>999</v>
      </c>
      <c r="F177" t="s">
        <v>1000</v>
      </c>
      <c r="G177" t="s">
        <v>946</v>
      </c>
      <c r="H177" s="101" t="s">
        <v>532</v>
      </c>
      <c r="I177" t="s">
        <v>1419</v>
      </c>
      <c r="J177" t="s">
        <v>531</v>
      </c>
      <c r="K177" t="s">
        <v>1420</v>
      </c>
      <c r="L177" t="s">
        <v>12</v>
      </c>
      <c r="M177" t="s">
        <v>1034</v>
      </c>
      <c r="N177" s="34">
        <v>44378</v>
      </c>
      <c r="O177" s="34">
        <v>44742</v>
      </c>
      <c r="P177" t="s">
        <v>1054</v>
      </c>
      <c r="Q177" s="118">
        <v>109866947</v>
      </c>
      <c r="R177" s="118">
        <v>782946355</v>
      </c>
      <c r="S177" s="43">
        <v>0.14000000000000001</v>
      </c>
      <c r="T177" s="34">
        <v>44440</v>
      </c>
      <c r="U177" s="34">
        <v>44804</v>
      </c>
      <c r="V177" s="118">
        <v>47454710.82</v>
      </c>
      <c r="W177" s="118">
        <v>3595726.87</v>
      </c>
      <c r="X177" s="118">
        <v>0</v>
      </c>
      <c r="Y177" s="118">
        <v>107177.69</v>
      </c>
      <c r="Z177" s="118">
        <v>0</v>
      </c>
      <c r="AA177" s="118">
        <v>107177.69</v>
      </c>
      <c r="AB177" t="s">
        <v>1036</v>
      </c>
      <c r="AC177">
        <v>1</v>
      </c>
      <c r="AD177">
        <v>1</v>
      </c>
      <c r="AE177" s="118">
        <v>3702904.56</v>
      </c>
      <c r="AF177" s="118">
        <v>6643659.5099999998</v>
      </c>
      <c r="AG177" t="s">
        <v>1037</v>
      </c>
      <c r="AH177">
        <v>1.04</v>
      </c>
      <c r="AI177" s="118">
        <v>6909405.8899999997</v>
      </c>
      <c r="AJ177" s="118">
        <v>0</v>
      </c>
      <c r="AK177" s="118">
        <v>6909405.8899999997</v>
      </c>
      <c r="AL177" s="118">
        <v>3206501.33</v>
      </c>
      <c r="AM177" s="118">
        <v>0</v>
      </c>
      <c r="AN177" s="118">
        <v>3206501.33</v>
      </c>
    </row>
    <row r="178" spans="1:40" x14ac:dyDescent="0.2">
      <c r="A178" s="117" t="s">
        <v>534</v>
      </c>
      <c r="B178" t="s">
        <v>1031</v>
      </c>
      <c r="C178" t="s">
        <v>944</v>
      </c>
      <c r="D178">
        <v>2024</v>
      </c>
      <c r="E178" t="s">
        <v>999</v>
      </c>
      <c r="F178" t="s">
        <v>1000</v>
      </c>
      <c r="G178" t="s">
        <v>946</v>
      </c>
      <c r="H178" s="101" t="s">
        <v>535</v>
      </c>
      <c r="I178" t="s">
        <v>1421</v>
      </c>
      <c r="J178" t="s">
        <v>534</v>
      </c>
      <c r="K178" t="s">
        <v>1422</v>
      </c>
      <c r="L178" t="s">
        <v>12</v>
      </c>
      <c r="M178" t="s">
        <v>1091</v>
      </c>
      <c r="N178" s="34">
        <v>44378</v>
      </c>
      <c r="O178" s="34">
        <v>44742</v>
      </c>
      <c r="P178" t="s">
        <v>1035</v>
      </c>
      <c r="Q178" s="118">
        <v>805310</v>
      </c>
      <c r="R178" s="118">
        <v>2175912</v>
      </c>
      <c r="S178" s="43">
        <v>0.37</v>
      </c>
      <c r="T178" s="34">
        <v>44440</v>
      </c>
      <c r="U178" s="34">
        <v>44804</v>
      </c>
      <c r="V178" s="118">
        <v>124060.5</v>
      </c>
      <c r="W178" s="118">
        <v>40711.440000000002</v>
      </c>
      <c r="X178" s="118">
        <v>0</v>
      </c>
      <c r="Y178" s="118">
        <v>0</v>
      </c>
      <c r="Z178" s="118">
        <v>0</v>
      </c>
      <c r="AA178" s="118">
        <v>0</v>
      </c>
      <c r="AB178" t="s">
        <v>1036</v>
      </c>
      <c r="AC178">
        <v>1</v>
      </c>
      <c r="AD178">
        <v>1</v>
      </c>
      <c r="AE178" s="118">
        <v>40711.440000000002</v>
      </c>
      <c r="AF178" s="118">
        <v>45902.39</v>
      </c>
      <c r="AG178" t="s">
        <v>1037</v>
      </c>
      <c r="AH178">
        <v>1.04</v>
      </c>
      <c r="AI178" s="118">
        <v>47738.49</v>
      </c>
      <c r="AJ178" s="118">
        <v>0</v>
      </c>
      <c r="AK178" s="118">
        <v>47738.49</v>
      </c>
      <c r="AL178" s="118">
        <v>7027.05</v>
      </c>
      <c r="AM178" s="118">
        <v>0</v>
      </c>
      <c r="AN178" s="118">
        <v>7027.05</v>
      </c>
    </row>
    <row r="179" spans="1:40" x14ac:dyDescent="0.2">
      <c r="A179" s="117" t="s">
        <v>660</v>
      </c>
      <c r="B179" t="s">
        <v>1031</v>
      </c>
      <c r="C179" t="s">
        <v>944</v>
      </c>
      <c r="D179">
        <v>2024</v>
      </c>
      <c r="E179" t="s">
        <v>999</v>
      </c>
      <c r="F179" t="s">
        <v>1000</v>
      </c>
      <c r="G179" t="s">
        <v>946</v>
      </c>
      <c r="H179" s="101" t="s">
        <v>661</v>
      </c>
      <c r="I179" t="s">
        <v>1423</v>
      </c>
      <c r="J179" t="s">
        <v>660</v>
      </c>
      <c r="K179" t="s">
        <v>1424</v>
      </c>
      <c r="L179" t="s">
        <v>12</v>
      </c>
      <c r="M179" t="s">
        <v>1034</v>
      </c>
      <c r="N179" s="34">
        <v>44197</v>
      </c>
      <c r="O179" s="34">
        <v>44561</v>
      </c>
      <c r="P179" t="s">
        <v>1035</v>
      </c>
      <c r="Q179" s="118">
        <v>16988308</v>
      </c>
      <c r="R179" s="118">
        <v>156611183</v>
      </c>
      <c r="S179" s="43">
        <v>0.11</v>
      </c>
      <c r="T179" s="34">
        <v>44440</v>
      </c>
      <c r="U179" s="34">
        <v>44804</v>
      </c>
      <c r="V179" s="118">
        <v>14037467.5</v>
      </c>
      <c r="W179" s="118">
        <v>1311390.06</v>
      </c>
      <c r="X179" s="118">
        <v>0</v>
      </c>
      <c r="Y179" s="118">
        <v>0</v>
      </c>
      <c r="Z179" s="118">
        <v>0</v>
      </c>
      <c r="AA179" s="118">
        <v>0</v>
      </c>
      <c r="AB179" t="s">
        <v>1036</v>
      </c>
      <c r="AC179">
        <v>1</v>
      </c>
      <c r="AD179">
        <v>1</v>
      </c>
      <c r="AE179" s="118">
        <v>1311390.06</v>
      </c>
      <c r="AF179" s="118">
        <v>1544121.43</v>
      </c>
      <c r="AG179" t="s">
        <v>1037</v>
      </c>
      <c r="AH179">
        <v>1.04</v>
      </c>
      <c r="AI179" s="118">
        <v>1605886.29</v>
      </c>
      <c r="AJ179" s="118">
        <v>0</v>
      </c>
      <c r="AK179" s="118">
        <v>1605886.29</v>
      </c>
      <c r="AL179" s="118">
        <v>294496.23</v>
      </c>
      <c r="AM179" s="118">
        <v>0</v>
      </c>
      <c r="AN179" s="118">
        <v>294496.23</v>
      </c>
    </row>
    <row r="180" spans="1:40" x14ac:dyDescent="0.2">
      <c r="A180" s="117" t="s">
        <v>444</v>
      </c>
      <c r="B180" t="s">
        <v>1031</v>
      </c>
      <c r="C180" t="s">
        <v>944</v>
      </c>
      <c r="D180">
        <v>2024</v>
      </c>
      <c r="E180" t="s">
        <v>999</v>
      </c>
      <c r="F180" t="s">
        <v>1000</v>
      </c>
      <c r="G180" t="s">
        <v>946</v>
      </c>
      <c r="H180" s="101" t="s">
        <v>445</v>
      </c>
      <c r="I180" t="s">
        <v>1425</v>
      </c>
      <c r="J180" t="s">
        <v>444</v>
      </c>
      <c r="K180" t="s">
        <v>1426</v>
      </c>
      <c r="L180" t="s">
        <v>12</v>
      </c>
      <c r="M180" t="s">
        <v>1034</v>
      </c>
      <c r="N180" s="34">
        <v>44197</v>
      </c>
      <c r="O180" s="34">
        <v>44561</v>
      </c>
      <c r="P180" t="s">
        <v>1035</v>
      </c>
      <c r="Q180" s="118">
        <v>8230145</v>
      </c>
      <c r="R180" s="118">
        <v>61559707</v>
      </c>
      <c r="S180" s="43">
        <v>0.13</v>
      </c>
      <c r="T180" s="34">
        <v>44440</v>
      </c>
      <c r="U180" s="34">
        <v>44804</v>
      </c>
      <c r="V180" s="118">
        <v>4244397.9400000004</v>
      </c>
      <c r="W180" s="118">
        <v>826930.41</v>
      </c>
      <c r="X180" s="118">
        <v>0</v>
      </c>
      <c r="Y180" s="118">
        <v>0</v>
      </c>
      <c r="Z180" s="118">
        <v>0</v>
      </c>
      <c r="AA180" s="118">
        <v>0</v>
      </c>
      <c r="AB180" t="s">
        <v>1036</v>
      </c>
      <c r="AC180">
        <v>1</v>
      </c>
      <c r="AD180">
        <v>1</v>
      </c>
      <c r="AE180" s="118">
        <v>826930.41</v>
      </c>
      <c r="AF180" s="118">
        <v>551771.73</v>
      </c>
      <c r="AG180" t="s">
        <v>1037</v>
      </c>
      <c r="AH180">
        <v>1.04</v>
      </c>
      <c r="AI180" s="118">
        <v>573842.6</v>
      </c>
      <c r="AJ180" s="118">
        <v>0</v>
      </c>
      <c r="AK180" s="118">
        <v>573842.6</v>
      </c>
      <c r="AL180" s="118">
        <v>-253087.81</v>
      </c>
      <c r="AM180" s="118">
        <v>0</v>
      </c>
      <c r="AN180" s="118">
        <v>-253087.81</v>
      </c>
    </row>
    <row r="181" spans="1:40" x14ac:dyDescent="0.2">
      <c r="A181" s="117" t="s">
        <v>1427</v>
      </c>
      <c r="B181" t="s">
        <v>1031</v>
      </c>
      <c r="C181" t="s">
        <v>944</v>
      </c>
      <c r="D181">
        <v>2024</v>
      </c>
      <c r="E181" t="s">
        <v>999</v>
      </c>
      <c r="F181" t="s">
        <v>1000</v>
      </c>
      <c r="G181" t="s">
        <v>946</v>
      </c>
      <c r="H181" s="101" t="s">
        <v>1428</v>
      </c>
      <c r="I181" t="s">
        <v>1429</v>
      </c>
      <c r="J181" t="s">
        <v>1427</v>
      </c>
      <c r="K181" t="s">
        <v>1430</v>
      </c>
      <c r="L181" t="s">
        <v>12</v>
      </c>
      <c r="M181" t="s">
        <v>1091</v>
      </c>
      <c r="N181" s="34">
        <v>44348</v>
      </c>
      <c r="O181" s="34">
        <v>44712</v>
      </c>
      <c r="P181" t="s">
        <v>1035</v>
      </c>
      <c r="Q181" s="118">
        <v>3611296.98</v>
      </c>
      <c r="R181" s="118">
        <v>15634134.109999999</v>
      </c>
      <c r="S181" s="43">
        <v>0.23</v>
      </c>
      <c r="T181" s="34">
        <v>44440</v>
      </c>
      <c r="U181" s="34">
        <v>44804</v>
      </c>
      <c r="V181" s="118">
        <v>330001.69</v>
      </c>
      <c r="W181" s="118">
        <v>139973.69</v>
      </c>
      <c r="X181" s="118">
        <v>0</v>
      </c>
      <c r="Y181" s="118">
        <v>0</v>
      </c>
      <c r="Z181" s="118">
        <v>0</v>
      </c>
      <c r="AA181" s="118">
        <v>0</v>
      </c>
      <c r="AB181" t="s">
        <v>1036</v>
      </c>
      <c r="AC181">
        <v>1</v>
      </c>
      <c r="AD181">
        <v>1</v>
      </c>
      <c r="AE181" s="118">
        <v>139973.69</v>
      </c>
      <c r="AF181" s="118">
        <v>75900.39</v>
      </c>
      <c r="AG181" t="s">
        <v>1037</v>
      </c>
      <c r="AH181">
        <v>1.04</v>
      </c>
      <c r="AI181" s="118">
        <v>78936.41</v>
      </c>
      <c r="AJ181" s="118">
        <v>0</v>
      </c>
      <c r="AK181" s="118">
        <v>78936.41</v>
      </c>
      <c r="AL181" s="118">
        <v>-61037.279999999999</v>
      </c>
      <c r="AM181" s="118">
        <v>0</v>
      </c>
      <c r="AN181" s="118">
        <v>-61037.279999999999</v>
      </c>
    </row>
    <row r="182" spans="1:40" x14ac:dyDescent="0.2">
      <c r="A182" s="117" t="s">
        <v>696</v>
      </c>
      <c r="B182" t="s">
        <v>1031</v>
      </c>
      <c r="C182" t="s">
        <v>944</v>
      </c>
      <c r="D182">
        <v>2024</v>
      </c>
      <c r="E182" t="s">
        <v>999</v>
      </c>
      <c r="F182" t="s">
        <v>1000</v>
      </c>
      <c r="G182" t="s">
        <v>946</v>
      </c>
      <c r="H182" s="101" t="s">
        <v>697</v>
      </c>
      <c r="I182" t="s">
        <v>1431</v>
      </c>
      <c r="J182" t="s">
        <v>696</v>
      </c>
      <c r="K182" t="s">
        <v>1432</v>
      </c>
      <c r="L182" t="s">
        <v>12</v>
      </c>
      <c r="M182" t="s">
        <v>1034</v>
      </c>
      <c r="N182" s="34">
        <v>44378</v>
      </c>
      <c r="O182" s="34">
        <v>44742</v>
      </c>
      <c r="P182" t="s">
        <v>1035</v>
      </c>
      <c r="Q182" s="118">
        <v>36682022</v>
      </c>
      <c r="R182" s="118">
        <v>281571608</v>
      </c>
      <c r="S182" s="43">
        <v>0.13</v>
      </c>
      <c r="T182" s="34">
        <v>44440</v>
      </c>
      <c r="U182" s="34">
        <v>44804</v>
      </c>
      <c r="V182" s="118">
        <v>33115603.050000001</v>
      </c>
      <c r="W182" s="118">
        <v>1306587.1200000001</v>
      </c>
      <c r="X182" s="118">
        <v>0</v>
      </c>
      <c r="Y182" s="118">
        <v>0</v>
      </c>
      <c r="Z182" s="118">
        <v>0</v>
      </c>
      <c r="AA182" s="118">
        <v>0</v>
      </c>
      <c r="AB182" t="s">
        <v>1036</v>
      </c>
      <c r="AC182">
        <v>1</v>
      </c>
      <c r="AD182">
        <v>1</v>
      </c>
      <c r="AE182" s="118">
        <v>1306587.1200000001</v>
      </c>
      <c r="AF182" s="118">
        <v>4305028.4000000004</v>
      </c>
      <c r="AG182" t="s">
        <v>1037</v>
      </c>
      <c r="AH182">
        <v>1.04</v>
      </c>
      <c r="AI182" s="118">
        <v>4477229.54</v>
      </c>
      <c r="AJ182" s="118">
        <v>0</v>
      </c>
      <c r="AK182" s="118">
        <v>4477229.54</v>
      </c>
      <c r="AL182" s="118">
        <v>3170642.42</v>
      </c>
      <c r="AM182" s="118">
        <v>0</v>
      </c>
      <c r="AN182" s="118">
        <v>3170642.42</v>
      </c>
    </row>
    <row r="183" spans="1:40" x14ac:dyDescent="0.2">
      <c r="A183" s="117" t="s">
        <v>165</v>
      </c>
      <c r="B183" t="s">
        <v>1031</v>
      </c>
      <c r="C183" t="s">
        <v>944</v>
      </c>
      <c r="D183">
        <v>2024</v>
      </c>
      <c r="E183" t="s">
        <v>999</v>
      </c>
      <c r="F183" t="s">
        <v>1000</v>
      </c>
      <c r="G183" t="s">
        <v>946</v>
      </c>
      <c r="H183" s="101" t="s">
        <v>166</v>
      </c>
      <c r="I183" t="s">
        <v>1433</v>
      </c>
      <c r="J183" t="s">
        <v>165</v>
      </c>
      <c r="K183" t="s">
        <v>1434</v>
      </c>
      <c r="L183" t="s">
        <v>12</v>
      </c>
      <c r="M183" t="s">
        <v>1034</v>
      </c>
      <c r="N183" s="34">
        <v>44228</v>
      </c>
      <c r="O183" s="34">
        <v>44592</v>
      </c>
      <c r="P183" t="s">
        <v>1035</v>
      </c>
      <c r="Q183" s="118">
        <v>12544366</v>
      </c>
      <c r="R183" s="118">
        <v>98185519</v>
      </c>
      <c r="S183" s="43">
        <v>0.13</v>
      </c>
      <c r="T183" s="34">
        <v>44440</v>
      </c>
      <c r="U183" s="34">
        <v>44804</v>
      </c>
      <c r="V183" s="118">
        <v>8440063.1400000006</v>
      </c>
      <c r="W183" s="118">
        <v>330888.71000000002</v>
      </c>
      <c r="X183" s="118">
        <v>0</v>
      </c>
      <c r="Y183" s="118">
        <v>0</v>
      </c>
      <c r="Z183" s="118">
        <v>0</v>
      </c>
      <c r="AA183" s="118">
        <v>0</v>
      </c>
      <c r="AB183" t="s">
        <v>1036</v>
      </c>
      <c r="AC183">
        <v>1</v>
      </c>
      <c r="AD183">
        <v>1</v>
      </c>
      <c r="AE183" s="118">
        <v>330888.71000000002</v>
      </c>
      <c r="AF183" s="118">
        <v>1097208.21</v>
      </c>
      <c r="AG183" t="s">
        <v>1037</v>
      </c>
      <c r="AH183">
        <v>1.04</v>
      </c>
      <c r="AI183" s="118">
        <v>1141096.54</v>
      </c>
      <c r="AJ183" s="118">
        <v>0</v>
      </c>
      <c r="AK183" s="118">
        <v>1141096.54</v>
      </c>
      <c r="AL183" s="118">
        <v>810207.83</v>
      </c>
      <c r="AM183" s="118">
        <v>0</v>
      </c>
      <c r="AN183" s="118">
        <v>810207.83</v>
      </c>
    </row>
    <row r="184" spans="1:40" x14ac:dyDescent="0.2">
      <c r="A184" s="117" t="s">
        <v>90</v>
      </c>
      <c r="B184" t="s">
        <v>1031</v>
      </c>
      <c r="C184" t="s">
        <v>944</v>
      </c>
      <c r="D184">
        <v>2024</v>
      </c>
      <c r="E184" t="s">
        <v>999</v>
      </c>
      <c r="F184" t="s">
        <v>1000</v>
      </c>
      <c r="G184" t="s">
        <v>946</v>
      </c>
      <c r="H184" s="101" t="s">
        <v>91</v>
      </c>
      <c r="I184" t="s">
        <v>1435</v>
      </c>
      <c r="J184" t="s">
        <v>90</v>
      </c>
      <c r="K184" t="s">
        <v>1436</v>
      </c>
      <c r="L184" t="s">
        <v>12</v>
      </c>
      <c r="M184" t="s">
        <v>1034</v>
      </c>
      <c r="N184" s="34">
        <v>44197</v>
      </c>
      <c r="O184" s="34">
        <v>44561</v>
      </c>
      <c r="P184" t="s">
        <v>1035</v>
      </c>
      <c r="Q184" s="118">
        <v>58273435</v>
      </c>
      <c r="R184" s="118">
        <v>363858424</v>
      </c>
      <c r="S184" s="43">
        <v>0.16</v>
      </c>
      <c r="T184" s="34">
        <v>44440</v>
      </c>
      <c r="U184" s="34">
        <v>44804</v>
      </c>
      <c r="V184" s="118">
        <v>87175438.569999993</v>
      </c>
      <c r="W184" s="118">
        <v>5016256.49</v>
      </c>
      <c r="X184" s="118">
        <v>0</v>
      </c>
      <c r="Y184" s="118">
        <v>2157337.77</v>
      </c>
      <c r="Z184" s="118">
        <v>0</v>
      </c>
      <c r="AA184" s="118">
        <v>2157337.77</v>
      </c>
      <c r="AB184" t="s">
        <v>1036</v>
      </c>
      <c r="AC184">
        <v>1</v>
      </c>
      <c r="AD184">
        <v>1</v>
      </c>
      <c r="AE184" s="118">
        <v>7173594.2599999998</v>
      </c>
      <c r="AF184" s="118">
        <v>13948070.17</v>
      </c>
      <c r="AG184" t="s">
        <v>1037</v>
      </c>
      <c r="AH184">
        <v>1.04</v>
      </c>
      <c r="AI184" s="118">
        <v>14505992.98</v>
      </c>
      <c r="AJ184" s="118">
        <v>0</v>
      </c>
      <c r="AK184" s="118">
        <v>14505992.98</v>
      </c>
      <c r="AL184" s="118">
        <v>7332398.7199999997</v>
      </c>
      <c r="AM184" s="118">
        <v>0</v>
      </c>
      <c r="AN184" s="118">
        <v>7332398.7199999997</v>
      </c>
    </row>
    <row r="185" spans="1:40" x14ac:dyDescent="0.2">
      <c r="A185" s="117" t="s">
        <v>411</v>
      </c>
      <c r="B185" t="s">
        <v>1031</v>
      </c>
      <c r="C185" t="s">
        <v>944</v>
      </c>
      <c r="D185">
        <v>2024</v>
      </c>
      <c r="E185" t="s">
        <v>999</v>
      </c>
      <c r="F185" t="s">
        <v>1000</v>
      </c>
      <c r="G185" t="s">
        <v>946</v>
      </c>
      <c r="H185" s="101" t="s">
        <v>412</v>
      </c>
      <c r="I185" t="s">
        <v>1437</v>
      </c>
      <c r="J185" t="s">
        <v>411</v>
      </c>
      <c r="K185" t="s">
        <v>1438</v>
      </c>
      <c r="L185" t="s">
        <v>11</v>
      </c>
      <c r="M185" t="s">
        <v>1034</v>
      </c>
      <c r="N185" s="34">
        <v>44197</v>
      </c>
      <c r="O185" s="34">
        <v>44561</v>
      </c>
      <c r="P185" t="s">
        <v>1035</v>
      </c>
      <c r="Q185" s="118">
        <v>17071902</v>
      </c>
      <c r="R185" s="118">
        <v>44581481</v>
      </c>
      <c r="S185" s="43">
        <v>0.38</v>
      </c>
      <c r="T185" s="34">
        <v>44440</v>
      </c>
      <c r="U185" s="34">
        <v>44804</v>
      </c>
      <c r="V185" s="118">
        <v>6509263.2800000003</v>
      </c>
      <c r="W185" s="118">
        <v>640526.04</v>
      </c>
      <c r="X185" s="118">
        <v>0</v>
      </c>
      <c r="Y185" s="118">
        <v>0</v>
      </c>
      <c r="Z185" s="118">
        <v>0</v>
      </c>
      <c r="AA185" s="118">
        <v>0</v>
      </c>
      <c r="AB185" t="s">
        <v>1036</v>
      </c>
      <c r="AC185">
        <v>1</v>
      </c>
      <c r="AD185">
        <v>1</v>
      </c>
      <c r="AE185" s="118">
        <v>640526.04</v>
      </c>
      <c r="AF185" s="118">
        <v>2473520.0499999998</v>
      </c>
      <c r="AG185" t="s">
        <v>1037</v>
      </c>
      <c r="AH185">
        <v>1.04</v>
      </c>
      <c r="AI185" s="118">
        <v>2572460.85</v>
      </c>
      <c r="AJ185" s="118">
        <v>0</v>
      </c>
      <c r="AK185" s="118">
        <v>2572460.85</v>
      </c>
      <c r="AL185" s="118">
        <v>1931934.81</v>
      </c>
      <c r="AM185" s="118">
        <v>0</v>
      </c>
      <c r="AN185" s="118">
        <v>1931934.81</v>
      </c>
    </row>
    <row r="186" spans="1:40" x14ac:dyDescent="0.2">
      <c r="A186" s="117" t="s">
        <v>1439</v>
      </c>
      <c r="B186" t="s">
        <v>1031</v>
      </c>
      <c r="C186" t="s">
        <v>944</v>
      </c>
      <c r="D186">
        <v>2024</v>
      </c>
      <c r="E186" t="s">
        <v>999</v>
      </c>
      <c r="F186" t="s">
        <v>1000</v>
      </c>
      <c r="G186" t="s">
        <v>946</v>
      </c>
      <c r="H186" s="101" t="s">
        <v>1440</v>
      </c>
      <c r="I186" t="s">
        <v>1441</v>
      </c>
      <c r="J186" t="s">
        <v>1439</v>
      </c>
      <c r="K186" t="s">
        <v>1442</v>
      </c>
      <c r="L186" t="s">
        <v>11</v>
      </c>
      <c r="M186" t="s">
        <v>1091</v>
      </c>
      <c r="N186" s="34">
        <v>44470</v>
      </c>
      <c r="O186" s="34">
        <v>44834</v>
      </c>
      <c r="P186" t="s">
        <v>1035</v>
      </c>
      <c r="Q186" s="118">
        <v>1918940</v>
      </c>
      <c r="R186" s="118">
        <v>2264604</v>
      </c>
      <c r="S186" s="43">
        <v>0.85</v>
      </c>
      <c r="T186" s="34">
        <v>44440</v>
      </c>
      <c r="U186" s="34">
        <v>44804</v>
      </c>
      <c r="V186" s="118">
        <v>293134.28000000003</v>
      </c>
      <c r="W186" s="118">
        <v>191782.01</v>
      </c>
      <c r="X186" s="118">
        <v>0</v>
      </c>
      <c r="Y186" s="118">
        <v>0</v>
      </c>
      <c r="Z186" s="118">
        <v>0</v>
      </c>
      <c r="AA186" s="118">
        <v>0</v>
      </c>
      <c r="AB186" t="s">
        <v>1036</v>
      </c>
      <c r="AC186">
        <v>1</v>
      </c>
      <c r="AD186">
        <v>1</v>
      </c>
      <c r="AE186" s="118">
        <v>191782.01</v>
      </c>
      <c r="AF186" s="118">
        <v>249164.14</v>
      </c>
      <c r="AG186" t="s">
        <v>1037</v>
      </c>
      <c r="AH186">
        <v>1.0130999999999999</v>
      </c>
      <c r="AI186" s="118">
        <v>252428.19</v>
      </c>
      <c r="AJ186" s="118">
        <v>0</v>
      </c>
      <c r="AK186" s="118">
        <v>252428.19</v>
      </c>
      <c r="AL186" s="118">
        <v>60646.18</v>
      </c>
      <c r="AM186" s="118">
        <v>0</v>
      </c>
      <c r="AN186" s="118">
        <v>60646.18</v>
      </c>
    </row>
    <row r="187" spans="1:40" x14ac:dyDescent="0.2">
      <c r="A187" s="117" t="s">
        <v>45</v>
      </c>
      <c r="B187" t="s">
        <v>1031</v>
      </c>
      <c r="C187" t="s">
        <v>944</v>
      </c>
      <c r="D187">
        <v>2024</v>
      </c>
      <c r="E187" t="s">
        <v>999</v>
      </c>
      <c r="F187" t="s">
        <v>1000</v>
      </c>
      <c r="G187" t="s">
        <v>946</v>
      </c>
      <c r="H187" s="101" t="s">
        <v>46</v>
      </c>
      <c r="I187" t="s">
        <v>1443</v>
      </c>
      <c r="J187" t="s">
        <v>45</v>
      </c>
      <c r="K187" t="s">
        <v>1444</v>
      </c>
      <c r="L187" t="s">
        <v>12</v>
      </c>
      <c r="M187" t="s">
        <v>1034</v>
      </c>
      <c r="N187" s="34">
        <v>44470</v>
      </c>
      <c r="O187" s="34">
        <v>44834</v>
      </c>
      <c r="P187" t="s">
        <v>1035</v>
      </c>
      <c r="Q187" s="118">
        <v>12203653</v>
      </c>
      <c r="R187" s="118">
        <v>75475116</v>
      </c>
      <c r="S187" s="43">
        <v>0.16</v>
      </c>
      <c r="T187" s="34">
        <v>44440</v>
      </c>
      <c r="U187" s="34">
        <v>44804</v>
      </c>
      <c r="V187" s="118">
        <v>8189616.3600000003</v>
      </c>
      <c r="W187" s="118">
        <v>840784.79</v>
      </c>
      <c r="X187" s="118">
        <v>0</v>
      </c>
      <c r="Y187" s="118">
        <v>0</v>
      </c>
      <c r="Z187" s="118">
        <v>0</v>
      </c>
      <c r="AA187" s="118">
        <v>0</v>
      </c>
      <c r="AB187" t="s">
        <v>1036</v>
      </c>
      <c r="AC187">
        <v>1</v>
      </c>
      <c r="AD187">
        <v>1</v>
      </c>
      <c r="AE187" s="118">
        <v>840784.79</v>
      </c>
      <c r="AF187" s="118">
        <v>1310338.6200000001</v>
      </c>
      <c r="AG187" t="s">
        <v>1037</v>
      </c>
      <c r="AH187">
        <v>1.0130999999999999</v>
      </c>
      <c r="AI187" s="118">
        <v>1327504.06</v>
      </c>
      <c r="AJ187" s="118">
        <v>0</v>
      </c>
      <c r="AK187" s="118">
        <v>1327504.06</v>
      </c>
      <c r="AL187" s="118">
        <v>486719.27</v>
      </c>
      <c r="AM187" s="118">
        <v>0</v>
      </c>
      <c r="AN187" s="118">
        <v>486719.27</v>
      </c>
    </row>
    <row r="188" spans="1:40" x14ac:dyDescent="0.2">
      <c r="A188" s="117" t="s">
        <v>1445</v>
      </c>
      <c r="B188" t="s">
        <v>1031</v>
      </c>
      <c r="C188" t="s">
        <v>944</v>
      </c>
      <c r="D188">
        <v>2024</v>
      </c>
      <c r="E188" t="s">
        <v>999</v>
      </c>
      <c r="F188" t="s">
        <v>1000</v>
      </c>
      <c r="G188" t="s">
        <v>946</v>
      </c>
      <c r="H188" s="101" t="s">
        <v>1446</v>
      </c>
      <c r="I188" t="s">
        <v>1447</v>
      </c>
      <c r="J188" t="s">
        <v>1445</v>
      </c>
      <c r="K188" t="s">
        <v>1448</v>
      </c>
      <c r="L188" t="s">
        <v>11</v>
      </c>
      <c r="M188" t="s">
        <v>1091</v>
      </c>
      <c r="N188" s="34">
        <v>44256</v>
      </c>
      <c r="O188" s="34">
        <v>44620</v>
      </c>
      <c r="P188" t="s">
        <v>1035</v>
      </c>
      <c r="Q188" s="118">
        <v>785052</v>
      </c>
      <c r="R188" s="118">
        <v>1414481</v>
      </c>
      <c r="S188" s="43">
        <v>0.56000000000000005</v>
      </c>
      <c r="T188" s="34">
        <v>44440</v>
      </c>
      <c r="U188" s="34">
        <v>44804</v>
      </c>
      <c r="V188" s="118">
        <v>42506</v>
      </c>
      <c r="W188" s="118">
        <v>46131.1</v>
      </c>
      <c r="X188" s="118">
        <v>0</v>
      </c>
      <c r="Y188" s="118">
        <v>0</v>
      </c>
      <c r="Z188" s="118">
        <v>0</v>
      </c>
      <c r="AA188" s="118">
        <v>0</v>
      </c>
      <c r="AB188" t="s">
        <v>1036</v>
      </c>
      <c r="AC188">
        <v>1</v>
      </c>
      <c r="AD188">
        <v>1</v>
      </c>
      <c r="AE188" s="118">
        <v>46131.1</v>
      </c>
      <c r="AF188" s="118">
        <v>23803.360000000001</v>
      </c>
      <c r="AG188" t="s">
        <v>1037</v>
      </c>
      <c r="AH188">
        <v>1.04</v>
      </c>
      <c r="AI188" s="118">
        <v>24755.49</v>
      </c>
      <c r="AJ188" s="118">
        <v>0</v>
      </c>
      <c r="AK188" s="118">
        <v>24755.49</v>
      </c>
      <c r="AL188" s="118">
        <v>-21375.61</v>
      </c>
      <c r="AM188" s="118">
        <v>0</v>
      </c>
      <c r="AN188" s="118">
        <v>-21375.61</v>
      </c>
    </row>
    <row r="189" spans="1:40" x14ac:dyDescent="0.2">
      <c r="A189" s="117" t="s">
        <v>705</v>
      </c>
      <c r="B189" t="s">
        <v>1031</v>
      </c>
      <c r="C189" t="s">
        <v>944</v>
      </c>
      <c r="D189">
        <v>2024</v>
      </c>
      <c r="E189" t="s">
        <v>999</v>
      </c>
      <c r="F189" t="s">
        <v>1000</v>
      </c>
      <c r="G189" t="s">
        <v>946</v>
      </c>
      <c r="H189" s="101" t="s">
        <v>706</v>
      </c>
      <c r="I189" t="s">
        <v>1449</v>
      </c>
      <c r="J189" t="s">
        <v>705</v>
      </c>
      <c r="K189" t="s">
        <v>1450</v>
      </c>
      <c r="L189" t="s">
        <v>12</v>
      </c>
      <c r="M189" t="s">
        <v>1034</v>
      </c>
      <c r="N189" s="34">
        <v>44197</v>
      </c>
      <c r="O189" s="34">
        <v>44561</v>
      </c>
      <c r="P189" t="s">
        <v>1035</v>
      </c>
      <c r="Q189" s="118">
        <v>22251354</v>
      </c>
      <c r="R189" s="118">
        <v>229112247</v>
      </c>
      <c r="S189" s="43">
        <v>0.1</v>
      </c>
      <c r="T189" s="34">
        <v>44440</v>
      </c>
      <c r="U189" s="34">
        <v>44804</v>
      </c>
      <c r="V189" s="118">
        <v>4047.68</v>
      </c>
      <c r="W189" s="118">
        <v>520.04</v>
      </c>
      <c r="X189" s="118">
        <v>0</v>
      </c>
      <c r="Y189" s="118">
        <v>0</v>
      </c>
      <c r="Z189" s="118">
        <v>0</v>
      </c>
      <c r="AA189" s="118">
        <v>0</v>
      </c>
      <c r="AB189" t="s">
        <v>1036</v>
      </c>
      <c r="AC189">
        <v>1</v>
      </c>
      <c r="AD189">
        <v>1</v>
      </c>
      <c r="AE189" s="118">
        <v>520.04</v>
      </c>
      <c r="AF189" s="118">
        <v>404.77</v>
      </c>
      <c r="AG189" t="s">
        <v>1037</v>
      </c>
      <c r="AH189">
        <v>1.04</v>
      </c>
      <c r="AI189" s="118">
        <v>420.96</v>
      </c>
      <c r="AJ189" s="118">
        <v>0</v>
      </c>
      <c r="AK189" s="118">
        <v>420.96</v>
      </c>
      <c r="AL189" s="118">
        <v>-99.08</v>
      </c>
      <c r="AM189" s="118">
        <v>0</v>
      </c>
      <c r="AN189" s="118">
        <v>-99.08</v>
      </c>
    </row>
    <row r="190" spans="1:40" x14ac:dyDescent="0.2">
      <c r="A190" s="117" t="s">
        <v>708</v>
      </c>
      <c r="B190" t="s">
        <v>1031</v>
      </c>
      <c r="C190" t="s">
        <v>944</v>
      </c>
      <c r="D190">
        <v>2024</v>
      </c>
      <c r="E190" t="s">
        <v>999</v>
      </c>
      <c r="F190" t="s">
        <v>1000</v>
      </c>
      <c r="G190" t="s">
        <v>946</v>
      </c>
      <c r="H190" s="101" t="s">
        <v>709</v>
      </c>
      <c r="I190" t="s">
        <v>1451</v>
      </c>
      <c r="J190" t="s">
        <v>708</v>
      </c>
      <c r="K190" t="s">
        <v>1452</v>
      </c>
      <c r="L190" t="s">
        <v>12</v>
      </c>
      <c r="M190" t="s">
        <v>1034</v>
      </c>
      <c r="N190" s="34">
        <v>44197</v>
      </c>
      <c r="O190" s="34">
        <v>44561</v>
      </c>
      <c r="P190" t="s">
        <v>1035</v>
      </c>
      <c r="Q190" s="118">
        <v>9104477</v>
      </c>
      <c r="R190" s="118">
        <v>55261780</v>
      </c>
      <c r="S190" s="43">
        <v>0.16</v>
      </c>
      <c r="T190" s="34">
        <v>44440</v>
      </c>
      <c r="U190" s="34">
        <v>44804</v>
      </c>
      <c r="V190" s="118">
        <v>5156800.1399999997</v>
      </c>
      <c r="W190" s="118">
        <v>750617.98</v>
      </c>
      <c r="X190" s="118">
        <v>0</v>
      </c>
      <c r="Y190" s="118">
        <v>0</v>
      </c>
      <c r="Z190" s="118">
        <v>0</v>
      </c>
      <c r="AA190" s="118">
        <v>0</v>
      </c>
      <c r="AB190" t="s">
        <v>1036</v>
      </c>
      <c r="AC190">
        <v>1</v>
      </c>
      <c r="AD190">
        <v>1</v>
      </c>
      <c r="AE190" s="118">
        <v>750617.98</v>
      </c>
      <c r="AF190" s="118">
        <v>825088.02</v>
      </c>
      <c r="AG190" t="s">
        <v>1037</v>
      </c>
      <c r="AH190">
        <v>1.04</v>
      </c>
      <c r="AI190" s="118">
        <v>858091.54</v>
      </c>
      <c r="AJ190" s="118">
        <v>0</v>
      </c>
      <c r="AK190" s="118">
        <v>858091.54</v>
      </c>
      <c r="AL190" s="118">
        <v>107473.56</v>
      </c>
      <c r="AM190" s="118">
        <v>0</v>
      </c>
      <c r="AN190" s="118">
        <v>107473.56</v>
      </c>
    </row>
    <row r="191" spans="1:40" x14ac:dyDescent="0.2">
      <c r="A191" s="117" t="s">
        <v>1453</v>
      </c>
      <c r="B191" t="s">
        <v>1031</v>
      </c>
      <c r="C191" t="s">
        <v>944</v>
      </c>
      <c r="D191">
        <v>2024</v>
      </c>
      <c r="E191" t="s">
        <v>999</v>
      </c>
      <c r="F191" t="s">
        <v>1000</v>
      </c>
      <c r="G191" t="s">
        <v>946</v>
      </c>
      <c r="H191" s="101" t="s">
        <v>1454</v>
      </c>
      <c r="I191" t="s">
        <v>1455</v>
      </c>
      <c r="J191" t="s">
        <v>1453</v>
      </c>
      <c r="K191" t="s">
        <v>1456</v>
      </c>
      <c r="L191" t="s">
        <v>11</v>
      </c>
      <c r="M191" t="s">
        <v>1034</v>
      </c>
      <c r="N191" s="34">
        <v>44105</v>
      </c>
      <c r="O191" s="34">
        <v>44469</v>
      </c>
      <c r="P191" t="s">
        <v>1054</v>
      </c>
      <c r="Q191" s="118">
        <v>7469054</v>
      </c>
      <c r="R191" s="118">
        <v>20507135</v>
      </c>
      <c r="S191" s="43">
        <v>0.36</v>
      </c>
      <c r="T191" s="34">
        <v>44440</v>
      </c>
      <c r="U191" s="34">
        <v>44804</v>
      </c>
      <c r="V191" s="118">
        <v>1171052.21</v>
      </c>
      <c r="W191" s="118">
        <v>513382.27</v>
      </c>
      <c r="X191" s="118">
        <v>0</v>
      </c>
      <c r="Y191" s="118">
        <v>0</v>
      </c>
      <c r="Z191" s="118">
        <v>0</v>
      </c>
      <c r="AA191" s="118">
        <v>0</v>
      </c>
      <c r="AB191" t="s">
        <v>1036</v>
      </c>
      <c r="AC191">
        <v>1</v>
      </c>
      <c r="AD191">
        <v>1</v>
      </c>
      <c r="AE191" s="118">
        <v>513382.27</v>
      </c>
      <c r="AF191" s="118">
        <v>421578.8</v>
      </c>
      <c r="AG191" t="s">
        <v>1037</v>
      </c>
      <c r="AH191">
        <v>1.04</v>
      </c>
      <c r="AI191" s="118">
        <v>438441.95</v>
      </c>
      <c r="AJ191" s="118">
        <v>0</v>
      </c>
      <c r="AK191" s="118">
        <v>438441.95</v>
      </c>
      <c r="AL191" s="118">
        <v>-74940.320000000007</v>
      </c>
      <c r="AM191" s="118">
        <v>0</v>
      </c>
      <c r="AN191" s="118">
        <v>-74940.320000000007</v>
      </c>
    </row>
    <row r="192" spans="1:40" x14ac:dyDescent="0.2">
      <c r="A192" s="117" t="s">
        <v>1457</v>
      </c>
      <c r="B192" t="s">
        <v>1031</v>
      </c>
      <c r="C192" t="s">
        <v>944</v>
      </c>
      <c r="D192">
        <v>2024</v>
      </c>
      <c r="E192" t="s">
        <v>999</v>
      </c>
      <c r="F192" t="s">
        <v>1000</v>
      </c>
      <c r="G192" t="s">
        <v>946</v>
      </c>
      <c r="H192" s="101" t="s">
        <v>1458</v>
      </c>
      <c r="I192" t="s">
        <v>1459</v>
      </c>
      <c r="J192" t="s">
        <v>1457</v>
      </c>
      <c r="K192" t="s">
        <v>1460</v>
      </c>
      <c r="L192" t="s">
        <v>11</v>
      </c>
      <c r="M192" t="s">
        <v>1091</v>
      </c>
      <c r="N192" s="34">
        <v>44197</v>
      </c>
      <c r="O192" s="34">
        <v>44561</v>
      </c>
      <c r="P192" t="s">
        <v>1035</v>
      </c>
      <c r="Q192" s="118">
        <v>807914</v>
      </c>
      <c r="R192" s="118">
        <v>1285811</v>
      </c>
      <c r="S192" s="43">
        <v>0.63</v>
      </c>
      <c r="T192" s="34">
        <v>44440</v>
      </c>
      <c r="U192" s="34">
        <v>44804</v>
      </c>
      <c r="V192" s="118">
        <v>59604.99</v>
      </c>
      <c r="W192" s="118">
        <v>38682.19</v>
      </c>
      <c r="X192" s="118">
        <v>0</v>
      </c>
      <c r="Y192" s="118">
        <v>0</v>
      </c>
      <c r="Z192" s="118">
        <v>0</v>
      </c>
      <c r="AA192" s="118">
        <v>0</v>
      </c>
      <c r="AB192" t="s">
        <v>1036</v>
      </c>
      <c r="AC192">
        <v>1</v>
      </c>
      <c r="AD192">
        <v>1</v>
      </c>
      <c r="AE192" s="118">
        <v>38682.19</v>
      </c>
      <c r="AF192" s="118">
        <v>37551.14</v>
      </c>
      <c r="AG192" t="s">
        <v>1037</v>
      </c>
      <c r="AH192">
        <v>1.04</v>
      </c>
      <c r="AI192" s="118">
        <v>39053.19</v>
      </c>
      <c r="AJ192" s="118">
        <v>0</v>
      </c>
      <c r="AK192" s="118">
        <v>39053.19</v>
      </c>
      <c r="AL192" s="118">
        <v>371</v>
      </c>
      <c r="AM192" s="118">
        <v>0</v>
      </c>
      <c r="AN192" s="118">
        <v>371</v>
      </c>
    </row>
    <row r="193" spans="1:40" x14ac:dyDescent="0.2">
      <c r="A193" s="117" t="s">
        <v>291</v>
      </c>
      <c r="B193" t="s">
        <v>1031</v>
      </c>
      <c r="C193" t="s">
        <v>944</v>
      </c>
      <c r="D193">
        <v>2024</v>
      </c>
      <c r="E193" t="s">
        <v>999</v>
      </c>
      <c r="F193" t="s">
        <v>1000</v>
      </c>
      <c r="G193" t="s">
        <v>946</v>
      </c>
      <c r="H193" s="101" t="s">
        <v>292</v>
      </c>
      <c r="I193" t="s">
        <v>1461</v>
      </c>
      <c r="J193" t="s">
        <v>291</v>
      </c>
      <c r="K193" t="s">
        <v>1462</v>
      </c>
      <c r="L193" t="s">
        <v>12</v>
      </c>
      <c r="M193" t="s">
        <v>1034</v>
      </c>
      <c r="N193" s="34">
        <v>44197</v>
      </c>
      <c r="O193" s="34">
        <v>44561</v>
      </c>
      <c r="P193" t="s">
        <v>1035</v>
      </c>
      <c r="Q193" s="118">
        <v>5054378</v>
      </c>
      <c r="R193" s="118">
        <v>22126662</v>
      </c>
      <c r="S193" s="43">
        <v>0.23</v>
      </c>
      <c r="T193" s="34">
        <v>44440</v>
      </c>
      <c r="U193" s="34">
        <v>44804</v>
      </c>
      <c r="V193" s="118">
        <v>105389.55</v>
      </c>
      <c r="W193" s="118">
        <v>10074.58</v>
      </c>
      <c r="X193" s="118">
        <v>0</v>
      </c>
      <c r="Y193" s="118">
        <v>0</v>
      </c>
      <c r="Z193" s="118">
        <v>0</v>
      </c>
      <c r="AA193" s="118">
        <v>0</v>
      </c>
      <c r="AB193" t="s">
        <v>1036</v>
      </c>
      <c r="AC193">
        <v>1</v>
      </c>
      <c r="AD193">
        <v>1</v>
      </c>
      <c r="AE193" s="118">
        <v>10074.58</v>
      </c>
      <c r="AF193" s="118">
        <v>24239.599999999999</v>
      </c>
      <c r="AG193" t="s">
        <v>1037</v>
      </c>
      <c r="AH193">
        <v>1.04</v>
      </c>
      <c r="AI193" s="118">
        <v>25209.18</v>
      </c>
      <c r="AJ193" s="118">
        <v>0</v>
      </c>
      <c r="AK193" s="118">
        <v>25209.18</v>
      </c>
      <c r="AL193" s="118">
        <v>15134.6</v>
      </c>
      <c r="AM193" s="118">
        <v>0</v>
      </c>
      <c r="AN193" s="118">
        <v>15134.6</v>
      </c>
    </row>
    <row r="194" spans="1:40" x14ac:dyDescent="0.2">
      <c r="A194" s="117" t="s">
        <v>441</v>
      </c>
      <c r="B194" t="s">
        <v>1031</v>
      </c>
      <c r="C194" t="s">
        <v>944</v>
      </c>
      <c r="D194">
        <v>2024</v>
      </c>
      <c r="E194" t="s">
        <v>999</v>
      </c>
      <c r="F194" t="s">
        <v>1000</v>
      </c>
      <c r="G194" t="s">
        <v>946</v>
      </c>
      <c r="H194" s="101" t="s">
        <v>442</v>
      </c>
      <c r="I194" t="s">
        <v>1463</v>
      </c>
      <c r="J194" t="s">
        <v>441</v>
      </c>
      <c r="K194" t="s">
        <v>1464</v>
      </c>
      <c r="L194" t="s">
        <v>12</v>
      </c>
      <c r="M194" t="s">
        <v>1034</v>
      </c>
      <c r="N194" s="34">
        <v>44197</v>
      </c>
      <c r="O194" s="34">
        <v>44561</v>
      </c>
      <c r="P194" t="s">
        <v>1054</v>
      </c>
      <c r="Q194" s="118">
        <v>21756410</v>
      </c>
      <c r="R194" s="118">
        <v>204166652</v>
      </c>
      <c r="S194" s="43">
        <v>0.11</v>
      </c>
      <c r="T194" s="34">
        <v>44440</v>
      </c>
      <c r="U194" s="34">
        <v>44804</v>
      </c>
      <c r="V194" s="118">
        <v>5653049.9000000004</v>
      </c>
      <c r="W194" s="118">
        <v>905524.23</v>
      </c>
      <c r="X194" s="118">
        <v>0</v>
      </c>
      <c r="Y194" s="118">
        <v>0</v>
      </c>
      <c r="Z194" s="118">
        <v>0</v>
      </c>
      <c r="AA194" s="118">
        <v>0</v>
      </c>
      <c r="AB194" t="s">
        <v>1036</v>
      </c>
      <c r="AC194">
        <v>1</v>
      </c>
      <c r="AD194">
        <v>1</v>
      </c>
      <c r="AE194" s="118">
        <v>905524.23</v>
      </c>
      <c r="AF194" s="118">
        <v>621835.49</v>
      </c>
      <c r="AG194" t="s">
        <v>1037</v>
      </c>
      <c r="AH194">
        <v>1.04</v>
      </c>
      <c r="AI194" s="118">
        <v>646708.91</v>
      </c>
      <c r="AJ194" s="118">
        <v>0</v>
      </c>
      <c r="AK194" s="118">
        <v>646708.91</v>
      </c>
      <c r="AL194" s="118">
        <v>-258815.32</v>
      </c>
      <c r="AM194" s="118">
        <v>0</v>
      </c>
      <c r="AN194" s="118">
        <v>-258815.32</v>
      </c>
    </row>
    <row r="195" spans="1:40" x14ac:dyDescent="0.2">
      <c r="A195" s="117" t="s">
        <v>798</v>
      </c>
      <c r="B195" t="s">
        <v>1031</v>
      </c>
      <c r="C195" t="s">
        <v>944</v>
      </c>
      <c r="D195">
        <v>2024</v>
      </c>
      <c r="E195" t="s">
        <v>999</v>
      </c>
      <c r="F195" t="s">
        <v>1000</v>
      </c>
      <c r="G195" t="s">
        <v>946</v>
      </c>
      <c r="H195" s="101" t="s">
        <v>799</v>
      </c>
      <c r="I195" t="s">
        <v>1465</v>
      </c>
      <c r="J195" t="s">
        <v>798</v>
      </c>
      <c r="K195" t="s">
        <v>1466</v>
      </c>
      <c r="L195" t="s">
        <v>12</v>
      </c>
      <c r="M195" t="s">
        <v>1034</v>
      </c>
      <c r="N195" s="34">
        <v>44348</v>
      </c>
      <c r="O195" s="34">
        <v>44712</v>
      </c>
      <c r="P195" t="s">
        <v>1035</v>
      </c>
      <c r="Q195" s="118">
        <v>15827243</v>
      </c>
      <c r="R195" s="118">
        <v>76648853</v>
      </c>
      <c r="S195" s="43">
        <v>0.21</v>
      </c>
      <c r="T195" s="34">
        <v>44440</v>
      </c>
      <c r="U195" s="34">
        <v>44804</v>
      </c>
      <c r="V195" s="118">
        <v>22624364.68</v>
      </c>
      <c r="W195" s="118">
        <v>1349902.92</v>
      </c>
      <c r="X195" s="118">
        <v>0</v>
      </c>
      <c r="Y195" s="118">
        <v>0</v>
      </c>
      <c r="Z195" s="118">
        <v>0</v>
      </c>
      <c r="AA195" s="118">
        <v>0</v>
      </c>
      <c r="AB195" t="s">
        <v>1036</v>
      </c>
      <c r="AC195">
        <v>1</v>
      </c>
      <c r="AD195">
        <v>1</v>
      </c>
      <c r="AE195" s="118">
        <v>1349902.92</v>
      </c>
      <c r="AF195" s="118">
        <v>4751116.58</v>
      </c>
      <c r="AG195" t="s">
        <v>1037</v>
      </c>
      <c r="AH195">
        <v>1.04</v>
      </c>
      <c r="AI195" s="118">
        <v>4941161.24</v>
      </c>
      <c r="AJ195" s="118">
        <v>0</v>
      </c>
      <c r="AK195" s="118">
        <v>4941161.24</v>
      </c>
      <c r="AL195" s="118">
        <v>3591258.32</v>
      </c>
      <c r="AM195" s="118">
        <v>0</v>
      </c>
      <c r="AN195" s="118">
        <v>3591258.32</v>
      </c>
    </row>
    <row r="196" spans="1:40" x14ac:dyDescent="0.2">
      <c r="A196" s="117" t="s">
        <v>627</v>
      </c>
      <c r="B196" t="s">
        <v>1031</v>
      </c>
      <c r="C196" t="s">
        <v>944</v>
      </c>
      <c r="D196">
        <v>2024</v>
      </c>
      <c r="E196" t="s">
        <v>999</v>
      </c>
      <c r="F196" t="s">
        <v>1000</v>
      </c>
      <c r="G196" t="s">
        <v>946</v>
      </c>
      <c r="H196" s="101" t="s">
        <v>628</v>
      </c>
      <c r="I196" t="s">
        <v>1467</v>
      </c>
      <c r="J196" t="s">
        <v>627</v>
      </c>
      <c r="K196" t="s">
        <v>1468</v>
      </c>
      <c r="L196" t="s">
        <v>12</v>
      </c>
      <c r="M196" t="s">
        <v>1091</v>
      </c>
      <c r="N196" s="34">
        <v>44470</v>
      </c>
      <c r="O196" s="34">
        <v>44834</v>
      </c>
      <c r="P196" t="s">
        <v>1035</v>
      </c>
      <c r="Q196" s="118">
        <v>1563625</v>
      </c>
      <c r="R196" s="118">
        <v>1711326</v>
      </c>
      <c r="S196" s="43">
        <v>0.91</v>
      </c>
      <c r="T196" s="34">
        <v>44440</v>
      </c>
      <c r="U196" s="34">
        <v>44804</v>
      </c>
      <c r="V196" s="118">
        <v>3141.64</v>
      </c>
      <c r="W196" s="118">
        <v>4374.6000000000004</v>
      </c>
      <c r="X196" s="118">
        <v>0</v>
      </c>
      <c r="Y196" s="118">
        <v>0</v>
      </c>
      <c r="Z196" s="118">
        <v>0</v>
      </c>
      <c r="AA196" s="118">
        <v>0</v>
      </c>
      <c r="AB196" t="s">
        <v>1036</v>
      </c>
      <c r="AC196">
        <v>1</v>
      </c>
      <c r="AD196">
        <v>1</v>
      </c>
      <c r="AE196" s="118">
        <v>4374.6000000000004</v>
      </c>
      <c r="AF196" s="118">
        <v>2858.89</v>
      </c>
      <c r="AG196" t="s">
        <v>1037</v>
      </c>
      <c r="AH196">
        <v>1.0130999999999999</v>
      </c>
      <c r="AI196" s="118">
        <v>2896.34</v>
      </c>
      <c r="AJ196" s="118">
        <v>0</v>
      </c>
      <c r="AK196" s="118">
        <v>2896.34</v>
      </c>
      <c r="AL196" s="118">
        <v>-1478.26</v>
      </c>
      <c r="AM196" s="118">
        <v>0</v>
      </c>
      <c r="AN196" s="118">
        <v>-1478.26</v>
      </c>
    </row>
    <row r="197" spans="1:40" x14ac:dyDescent="0.2">
      <c r="A197" s="117" t="s">
        <v>714</v>
      </c>
      <c r="B197" t="s">
        <v>1031</v>
      </c>
      <c r="C197" t="s">
        <v>944</v>
      </c>
      <c r="D197">
        <v>2024</v>
      </c>
      <c r="E197" t="s">
        <v>999</v>
      </c>
      <c r="F197" t="s">
        <v>1000</v>
      </c>
      <c r="G197" t="s">
        <v>946</v>
      </c>
      <c r="H197" s="101" t="s">
        <v>715</v>
      </c>
      <c r="I197" t="s">
        <v>1469</v>
      </c>
      <c r="J197" t="s">
        <v>714</v>
      </c>
      <c r="K197" t="s">
        <v>1470</v>
      </c>
      <c r="L197" t="s">
        <v>12</v>
      </c>
      <c r="M197" t="s">
        <v>1034</v>
      </c>
      <c r="N197" s="34">
        <v>44317</v>
      </c>
      <c r="O197" s="34">
        <v>44681</v>
      </c>
      <c r="P197" t="s">
        <v>1054</v>
      </c>
      <c r="Q197" s="118">
        <v>1450637</v>
      </c>
      <c r="R197" s="118">
        <v>8577131</v>
      </c>
      <c r="S197" s="43">
        <v>0.17</v>
      </c>
      <c r="T197" s="34">
        <v>44440</v>
      </c>
      <c r="U197" s="34">
        <v>44804</v>
      </c>
      <c r="V197" s="118">
        <v>225991.24</v>
      </c>
      <c r="W197" s="118">
        <v>44773.440000000002</v>
      </c>
      <c r="X197" s="118">
        <v>0</v>
      </c>
      <c r="Y197" s="118">
        <v>0</v>
      </c>
      <c r="Z197" s="118">
        <v>0</v>
      </c>
      <c r="AA197" s="118">
        <v>0</v>
      </c>
      <c r="AB197" t="s">
        <v>1036</v>
      </c>
      <c r="AC197">
        <v>1</v>
      </c>
      <c r="AD197">
        <v>1</v>
      </c>
      <c r="AE197" s="118">
        <v>44773.440000000002</v>
      </c>
      <c r="AF197" s="118">
        <v>38418.51</v>
      </c>
      <c r="AG197" t="s">
        <v>1037</v>
      </c>
      <c r="AH197">
        <v>1.04</v>
      </c>
      <c r="AI197" s="118">
        <v>39955.25</v>
      </c>
      <c r="AJ197" s="118">
        <v>0</v>
      </c>
      <c r="AK197" s="118">
        <v>39955.25</v>
      </c>
      <c r="AL197" s="118">
        <v>-4818.1899999999996</v>
      </c>
      <c r="AM197" s="118">
        <v>0</v>
      </c>
      <c r="AN197" s="118">
        <v>-4818.1899999999996</v>
      </c>
    </row>
    <row r="198" spans="1:40" x14ac:dyDescent="0.2">
      <c r="A198" s="117" t="s">
        <v>789</v>
      </c>
      <c r="B198" t="s">
        <v>1031</v>
      </c>
      <c r="C198" t="s">
        <v>944</v>
      </c>
      <c r="D198">
        <v>2024</v>
      </c>
      <c r="E198" t="s">
        <v>999</v>
      </c>
      <c r="F198" t="s">
        <v>1000</v>
      </c>
      <c r="G198" t="s">
        <v>946</v>
      </c>
      <c r="H198" s="101" t="s">
        <v>790</v>
      </c>
      <c r="I198" t="s">
        <v>1471</v>
      </c>
      <c r="J198" t="s">
        <v>789</v>
      </c>
      <c r="K198" t="s">
        <v>1472</v>
      </c>
      <c r="L198" t="s">
        <v>12</v>
      </c>
      <c r="M198" t="s">
        <v>1034</v>
      </c>
      <c r="N198" s="34">
        <v>44197</v>
      </c>
      <c r="O198" s="34">
        <v>44561</v>
      </c>
      <c r="P198" t="s">
        <v>1035</v>
      </c>
      <c r="Q198" s="118">
        <v>17247965</v>
      </c>
      <c r="R198" s="118">
        <v>82127274</v>
      </c>
      <c r="S198" s="43">
        <v>0.21</v>
      </c>
      <c r="T198" s="34">
        <v>44440</v>
      </c>
      <c r="U198" s="34">
        <v>44804</v>
      </c>
      <c r="V198" s="118">
        <v>15790265.09</v>
      </c>
      <c r="W198" s="118">
        <v>1199751.2</v>
      </c>
      <c r="X198" s="118">
        <v>0</v>
      </c>
      <c r="Y198" s="118">
        <v>0</v>
      </c>
      <c r="Z198" s="118">
        <v>0</v>
      </c>
      <c r="AA198" s="118">
        <v>0</v>
      </c>
      <c r="AB198" t="s">
        <v>1036</v>
      </c>
      <c r="AC198">
        <v>1</v>
      </c>
      <c r="AD198">
        <v>1</v>
      </c>
      <c r="AE198" s="118">
        <v>1199751.2</v>
      </c>
      <c r="AF198" s="118">
        <v>3315955.67</v>
      </c>
      <c r="AG198" t="s">
        <v>1037</v>
      </c>
      <c r="AH198">
        <v>1.04</v>
      </c>
      <c r="AI198" s="118">
        <v>3448593.9</v>
      </c>
      <c r="AJ198" s="118">
        <v>0</v>
      </c>
      <c r="AK198" s="118">
        <v>3448593.9</v>
      </c>
      <c r="AL198" s="118">
        <v>2248842.7000000002</v>
      </c>
      <c r="AM198" s="118">
        <v>0</v>
      </c>
      <c r="AN198" s="118">
        <v>2248842.7000000002</v>
      </c>
    </row>
    <row r="199" spans="1:40" x14ac:dyDescent="0.2">
      <c r="A199" s="117" t="s">
        <v>423</v>
      </c>
      <c r="B199" t="s">
        <v>1031</v>
      </c>
      <c r="C199" t="s">
        <v>944</v>
      </c>
      <c r="D199">
        <v>2024</v>
      </c>
      <c r="E199" t="s">
        <v>999</v>
      </c>
      <c r="F199" t="s">
        <v>1000</v>
      </c>
      <c r="G199" t="s">
        <v>946</v>
      </c>
      <c r="H199" s="101" t="s">
        <v>424</v>
      </c>
      <c r="I199" t="s">
        <v>1473</v>
      </c>
      <c r="J199" t="s">
        <v>423</v>
      </c>
      <c r="K199" t="s">
        <v>1474</v>
      </c>
      <c r="L199" t="s">
        <v>12</v>
      </c>
      <c r="M199" t="s">
        <v>1091</v>
      </c>
      <c r="N199" s="34">
        <v>44197</v>
      </c>
      <c r="O199" s="34">
        <v>44561</v>
      </c>
      <c r="P199" t="s">
        <v>1035</v>
      </c>
      <c r="Q199" s="118">
        <v>5721636</v>
      </c>
      <c r="R199" s="118">
        <v>26024430</v>
      </c>
      <c r="S199" s="43">
        <v>0.22</v>
      </c>
      <c r="T199" s="34">
        <v>44440</v>
      </c>
      <c r="U199" s="34">
        <v>44804</v>
      </c>
      <c r="V199" s="118">
        <v>295366.21999999997</v>
      </c>
      <c r="W199" s="118">
        <v>121314.35</v>
      </c>
      <c r="X199" s="118">
        <v>0</v>
      </c>
      <c r="Y199" s="118">
        <v>0</v>
      </c>
      <c r="Z199" s="118">
        <v>0</v>
      </c>
      <c r="AA199" s="118">
        <v>0</v>
      </c>
      <c r="AB199" t="s">
        <v>1036</v>
      </c>
      <c r="AC199">
        <v>1</v>
      </c>
      <c r="AD199">
        <v>1</v>
      </c>
      <c r="AE199" s="118">
        <v>121314.35</v>
      </c>
      <c r="AF199" s="118">
        <v>64980.57</v>
      </c>
      <c r="AG199" t="s">
        <v>1037</v>
      </c>
      <c r="AH199">
        <v>1.04</v>
      </c>
      <c r="AI199" s="118">
        <v>67579.789999999994</v>
      </c>
      <c r="AJ199" s="118">
        <v>0</v>
      </c>
      <c r="AK199" s="118">
        <v>67579.789999999994</v>
      </c>
      <c r="AL199" s="118">
        <v>-53734.559999999998</v>
      </c>
      <c r="AM199" s="118">
        <v>0</v>
      </c>
      <c r="AN199" s="118">
        <v>-53734.559999999998</v>
      </c>
    </row>
    <row r="200" spans="1:40" x14ac:dyDescent="0.2">
      <c r="A200" s="117" t="s">
        <v>312</v>
      </c>
      <c r="B200" t="s">
        <v>1031</v>
      </c>
      <c r="C200" t="s">
        <v>944</v>
      </c>
      <c r="D200">
        <v>2024</v>
      </c>
      <c r="E200" t="s">
        <v>999</v>
      </c>
      <c r="F200" t="s">
        <v>1000</v>
      </c>
      <c r="G200" t="s">
        <v>946</v>
      </c>
      <c r="H200" s="101" t="s">
        <v>313</v>
      </c>
      <c r="I200" t="s">
        <v>1475</v>
      </c>
      <c r="J200" t="s">
        <v>312</v>
      </c>
      <c r="K200" t="s">
        <v>1476</v>
      </c>
      <c r="L200" t="s">
        <v>12</v>
      </c>
      <c r="M200" t="s">
        <v>1091</v>
      </c>
      <c r="N200" s="34">
        <v>44348</v>
      </c>
      <c r="O200" s="34">
        <v>44712</v>
      </c>
      <c r="P200" t="s">
        <v>1035</v>
      </c>
      <c r="Q200" s="118">
        <v>2747099</v>
      </c>
      <c r="R200" s="118">
        <v>9860654</v>
      </c>
      <c r="S200" s="43">
        <v>0.28000000000000003</v>
      </c>
      <c r="T200" s="34">
        <v>44440</v>
      </c>
      <c r="U200" s="34">
        <v>44804</v>
      </c>
      <c r="V200" s="118">
        <v>56778.79</v>
      </c>
      <c r="W200" s="118">
        <v>7840.69</v>
      </c>
      <c r="X200" s="118">
        <v>0</v>
      </c>
      <c r="Y200" s="118">
        <v>0</v>
      </c>
      <c r="Z200" s="118">
        <v>0</v>
      </c>
      <c r="AA200" s="118">
        <v>0</v>
      </c>
      <c r="AB200" t="s">
        <v>1036</v>
      </c>
      <c r="AC200">
        <v>1</v>
      </c>
      <c r="AD200">
        <v>1</v>
      </c>
      <c r="AE200" s="118">
        <v>7840.69</v>
      </c>
      <c r="AF200" s="118">
        <v>15898.06</v>
      </c>
      <c r="AG200" t="s">
        <v>1037</v>
      </c>
      <c r="AH200">
        <v>1.04</v>
      </c>
      <c r="AI200" s="118">
        <v>16533.98</v>
      </c>
      <c r="AJ200" s="118">
        <v>0</v>
      </c>
      <c r="AK200" s="118">
        <v>16533.98</v>
      </c>
      <c r="AL200" s="118">
        <v>8693.2900000000009</v>
      </c>
      <c r="AM200" s="118">
        <v>0</v>
      </c>
      <c r="AN200" s="118">
        <v>8693.2900000000009</v>
      </c>
    </row>
    <row r="201" spans="1:40" x14ac:dyDescent="0.2">
      <c r="A201" s="117" t="s">
        <v>651</v>
      </c>
      <c r="B201" t="s">
        <v>1031</v>
      </c>
      <c r="C201" t="s">
        <v>944</v>
      </c>
      <c r="D201">
        <v>2024</v>
      </c>
      <c r="E201" t="s">
        <v>999</v>
      </c>
      <c r="F201" t="s">
        <v>1000</v>
      </c>
      <c r="G201" t="s">
        <v>946</v>
      </c>
      <c r="H201" s="101" t="s">
        <v>652</v>
      </c>
      <c r="I201" t="s">
        <v>1477</v>
      </c>
      <c r="J201" t="s">
        <v>651</v>
      </c>
      <c r="K201" t="s">
        <v>1478</v>
      </c>
      <c r="L201" t="s">
        <v>11</v>
      </c>
      <c r="M201" t="s">
        <v>1091</v>
      </c>
      <c r="N201" s="34">
        <v>44075</v>
      </c>
      <c r="O201" s="34">
        <v>44439</v>
      </c>
      <c r="P201" t="s">
        <v>1035</v>
      </c>
      <c r="Q201" s="118">
        <v>2412607</v>
      </c>
      <c r="R201" s="118">
        <v>6944193.21</v>
      </c>
      <c r="S201" s="43">
        <v>0.35</v>
      </c>
      <c r="T201" s="34">
        <v>44440</v>
      </c>
      <c r="U201" s="34">
        <v>44804</v>
      </c>
      <c r="V201" s="118">
        <v>153002</v>
      </c>
      <c r="W201" s="118">
        <v>255993.45</v>
      </c>
      <c r="X201" s="118">
        <v>0</v>
      </c>
      <c r="Y201" s="118">
        <v>0</v>
      </c>
      <c r="Z201" s="118">
        <v>0</v>
      </c>
      <c r="AA201" s="118">
        <v>0</v>
      </c>
      <c r="AB201" t="s">
        <v>1036</v>
      </c>
      <c r="AC201">
        <v>1</v>
      </c>
      <c r="AD201">
        <v>1</v>
      </c>
      <c r="AE201" s="118">
        <v>255993.45</v>
      </c>
      <c r="AF201" s="118">
        <v>53550.7</v>
      </c>
      <c r="AG201" t="s">
        <v>1037</v>
      </c>
      <c r="AH201">
        <v>1.0301</v>
      </c>
      <c r="AI201" s="118">
        <v>55162.58</v>
      </c>
      <c r="AJ201" s="118">
        <v>0</v>
      </c>
      <c r="AK201" s="118">
        <v>55162.58</v>
      </c>
      <c r="AL201" s="118">
        <v>-200830.87</v>
      </c>
      <c r="AM201" s="118">
        <v>0</v>
      </c>
      <c r="AN201" s="118">
        <v>-200830.87</v>
      </c>
    </row>
    <row r="202" spans="1:40" x14ac:dyDescent="0.2">
      <c r="A202" s="117" t="s">
        <v>735</v>
      </c>
      <c r="B202" t="s">
        <v>1031</v>
      </c>
      <c r="C202" t="s">
        <v>944</v>
      </c>
      <c r="D202">
        <v>2024</v>
      </c>
      <c r="E202" t="s">
        <v>999</v>
      </c>
      <c r="F202" t="s">
        <v>1000</v>
      </c>
      <c r="G202" t="s">
        <v>946</v>
      </c>
      <c r="H202" s="101" t="s">
        <v>736</v>
      </c>
      <c r="I202" t="s">
        <v>1479</v>
      </c>
      <c r="J202" t="s">
        <v>735</v>
      </c>
      <c r="K202" t="s">
        <v>1480</v>
      </c>
      <c r="L202" t="s">
        <v>12</v>
      </c>
      <c r="M202" t="s">
        <v>1034</v>
      </c>
      <c r="N202" s="34">
        <v>44348</v>
      </c>
      <c r="O202" s="34">
        <v>44712</v>
      </c>
      <c r="P202" t="s">
        <v>1035</v>
      </c>
      <c r="Q202" s="118">
        <v>12692861</v>
      </c>
      <c r="R202" s="118">
        <v>110163773</v>
      </c>
      <c r="S202" s="43">
        <v>0.12</v>
      </c>
      <c r="T202" s="34">
        <v>44440</v>
      </c>
      <c r="U202" s="34">
        <v>44804</v>
      </c>
      <c r="V202" s="118">
        <v>4214982.42</v>
      </c>
      <c r="W202" s="118">
        <v>202475.17</v>
      </c>
      <c r="X202" s="118">
        <v>0</v>
      </c>
      <c r="Y202" s="118">
        <v>0</v>
      </c>
      <c r="Z202" s="118">
        <v>0</v>
      </c>
      <c r="AA202" s="118">
        <v>0</v>
      </c>
      <c r="AB202" t="s">
        <v>1036</v>
      </c>
      <c r="AC202">
        <v>1</v>
      </c>
      <c r="AD202">
        <v>1</v>
      </c>
      <c r="AE202" s="118">
        <v>202475.17</v>
      </c>
      <c r="AF202" s="118">
        <v>505797.89</v>
      </c>
      <c r="AG202" t="s">
        <v>1037</v>
      </c>
      <c r="AH202">
        <v>1.04</v>
      </c>
      <c r="AI202" s="118">
        <v>526029.81000000006</v>
      </c>
      <c r="AJ202" s="118">
        <v>0</v>
      </c>
      <c r="AK202" s="118">
        <v>526029.81000000006</v>
      </c>
      <c r="AL202" s="118">
        <v>323554.64</v>
      </c>
      <c r="AM202" s="118">
        <v>0</v>
      </c>
      <c r="AN202" s="118">
        <v>323554.64</v>
      </c>
    </row>
    <row r="203" spans="1:40" x14ac:dyDescent="0.2">
      <c r="A203" s="117" t="s">
        <v>249</v>
      </c>
      <c r="B203" t="s">
        <v>1031</v>
      </c>
      <c r="C203" t="s">
        <v>944</v>
      </c>
      <c r="D203">
        <v>2024</v>
      </c>
      <c r="E203" t="s">
        <v>999</v>
      </c>
      <c r="F203" t="s">
        <v>1000</v>
      </c>
      <c r="G203" t="s">
        <v>946</v>
      </c>
      <c r="H203" s="101" t="s">
        <v>250</v>
      </c>
      <c r="I203" t="s">
        <v>1481</v>
      </c>
      <c r="J203" t="s">
        <v>249</v>
      </c>
      <c r="K203" t="s">
        <v>1482</v>
      </c>
      <c r="L203" t="s">
        <v>12</v>
      </c>
      <c r="M203" t="s">
        <v>1034</v>
      </c>
      <c r="N203" s="34">
        <v>44197</v>
      </c>
      <c r="O203" s="34">
        <v>44561</v>
      </c>
      <c r="P203" t="s">
        <v>1035</v>
      </c>
      <c r="Q203" s="118">
        <v>11000683</v>
      </c>
      <c r="R203" s="118">
        <v>50236060</v>
      </c>
      <c r="S203" s="43">
        <v>0.22</v>
      </c>
      <c r="T203" s="34">
        <v>44440</v>
      </c>
      <c r="U203" s="34">
        <v>44804</v>
      </c>
      <c r="V203" s="118">
        <v>1369828.28</v>
      </c>
      <c r="W203" s="118">
        <v>151249.89000000001</v>
      </c>
      <c r="X203" s="118">
        <v>0</v>
      </c>
      <c r="Y203" s="118">
        <v>0</v>
      </c>
      <c r="Z203" s="118">
        <v>0</v>
      </c>
      <c r="AA203" s="118">
        <v>0</v>
      </c>
      <c r="AB203" t="s">
        <v>1036</v>
      </c>
      <c r="AC203">
        <v>1</v>
      </c>
      <c r="AD203">
        <v>1</v>
      </c>
      <c r="AE203" s="118">
        <v>151249.89000000001</v>
      </c>
      <c r="AF203" s="118">
        <v>301362.21999999997</v>
      </c>
      <c r="AG203" t="s">
        <v>1037</v>
      </c>
      <c r="AH203">
        <v>1.04</v>
      </c>
      <c r="AI203" s="118">
        <v>313416.71000000002</v>
      </c>
      <c r="AJ203" s="118">
        <v>0</v>
      </c>
      <c r="AK203" s="118">
        <v>313416.71000000002</v>
      </c>
      <c r="AL203" s="118">
        <v>162166.82</v>
      </c>
      <c r="AM203" s="118">
        <v>0</v>
      </c>
      <c r="AN203" s="118">
        <v>162166.82</v>
      </c>
    </row>
    <row r="204" spans="1:40" x14ac:dyDescent="0.2">
      <c r="A204" s="117" t="s">
        <v>54</v>
      </c>
      <c r="B204" t="s">
        <v>1031</v>
      </c>
      <c r="C204" t="s">
        <v>944</v>
      </c>
      <c r="D204">
        <v>2024</v>
      </c>
      <c r="E204" t="s">
        <v>999</v>
      </c>
      <c r="F204" t="s">
        <v>1000</v>
      </c>
      <c r="G204" t="s">
        <v>946</v>
      </c>
      <c r="H204" s="101" t="s">
        <v>55</v>
      </c>
      <c r="I204" t="s">
        <v>1483</v>
      </c>
      <c r="J204" t="s">
        <v>54</v>
      </c>
      <c r="K204" t="s">
        <v>1484</v>
      </c>
      <c r="L204" t="s">
        <v>11</v>
      </c>
      <c r="M204" t="s">
        <v>1034</v>
      </c>
      <c r="N204" s="34">
        <v>44470</v>
      </c>
      <c r="O204" s="34">
        <v>44834</v>
      </c>
      <c r="P204" t="s">
        <v>1035</v>
      </c>
      <c r="Q204" s="118">
        <v>2452265</v>
      </c>
      <c r="R204" s="118">
        <v>4442249</v>
      </c>
      <c r="S204" s="43">
        <v>0.55000000000000004</v>
      </c>
      <c r="T204" s="34">
        <v>44440</v>
      </c>
      <c r="U204" s="34">
        <v>44804</v>
      </c>
      <c r="V204" s="118">
        <v>362956.78</v>
      </c>
      <c r="W204" s="118">
        <v>479980.71</v>
      </c>
      <c r="X204" s="118">
        <v>0</v>
      </c>
      <c r="Y204" s="118">
        <v>0</v>
      </c>
      <c r="Z204" s="118">
        <v>0</v>
      </c>
      <c r="AA204" s="118">
        <v>0</v>
      </c>
      <c r="AB204" t="s">
        <v>1036</v>
      </c>
      <c r="AC204">
        <v>1</v>
      </c>
      <c r="AD204">
        <v>1</v>
      </c>
      <c r="AE204" s="118">
        <v>479980.71</v>
      </c>
      <c r="AF204" s="118">
        <v>199626.23</v>
      </c>
      <c r="AG204" t="s">
        <v>1037</v>
      </c>
      <c r="AH204">
        <v>1.0130999999999999</v>
      </c>
      <c r="AI204" s="118">
        <v>202241.33</v>
      </c>
      <c r="AJ204" s="118">
        <v>0</v>
      </c>
      <c r="AK204" s="118">
        <v>202241.33</v>
      </c>
      <c r="AL204" s="118">
        <v>-277739.38</v>
      </c>
      <c r="AM204" s="118">
        <v>0</v>
      </c>
      <c r="AN204" s="118">
        <v>-277739.38</v>
      </c>
    </row>
    <row r="205" spans="1:40" x14ac:dyDescent="0.2">
      <c r="A205" s="117" t="s">
        <v>588</v>
      </c>
      <c r="B205" t="s">
        <v>1031</v>
      </c>
      <c r="C205" t="s">
        <v>944</v>
      </c>
      <c r="D205">
        <v>2024</v>
      </c>
      <c r="E205" t="s">
        <v>999</v>
      </c>
      <c r="F205" t="s">
        <v>1000</v>
      </c>
      <c r="G205" t="s">
        <v>946</v>
      </c>
      <c r="H205" s="101" t="s">
        <v>589</v>
      </c>
      <c r="I205" t="s">
        <v>1485</v>
      </c>
      <c r="J205" t="s">
        <v>588</v>
      </c>
      <c r="K205" t="s">
        <v>1486</v>
      </c>
      <c r="L205" t="s">
        <v>12</v>
      </c>
      <c r="M205" t="s">
        <v>1034</v>
      </c>
      <c r="N205" s="34">
        <v>44378</v>
      </c>
      <c r="O205" s="34">
        <v>44742</v>
      </c>
      <c r="P205" t="s">
        <v>1035</v>
      </c>
      <c r="Q205" s="118">
        <v>68080396</v>
      </c>
      <c r="R205" s="118">
        <v>305628025</v>
      </c>
      <c r="S205" s="43">
        <v>0.22</v>
      </c>
      <c r="T205" s="34">
        <v>44440</v>
      </c>
      <c r="U205" s="34">
        <v>44804</v>
      </c>
      <c r="V205" s="118">
        <v>16521015.82</v>
      </c>
      <c r="W205" s="118">
        <v>2089896.21</v>
      </c>
      <c r="X205" s="118">
        <v>0</v>
      </c>
      <c r="Y205" s="118">
        <v>632022.43000000005</v>
      </c>
      <c r="Z205" s="118">
        <v>0</v>
      </c>
      <c r="AA205" s="118">
        <v>632022.43000000005</v>
      </c>
      <c r="AB205" t="s">
        <v>1036</v>
      </c>
      <c r="AC205">
        <v>1</v>
      </c>
      <c r="AD205">
        <v>1</v>
      </c>
      <c r="AE205" s="118">
        <v>2721918.64</v>
      </c>
      <c r="AF205" s="118">
        <v>3634623.48</v>
      </c>
      <c r="AG205" t="s">
        <v>1037</v>
      </c>
      <c r="AH205">
        <v>1.04</v>
      </c>
      <c r="AI205" s="118">
        <v>3780008.42</v>
      </c>
      <c r="AJ205" s="118">
        <v>0</v>
      </c>
      <c r="AK205" s="118">
        <v>3780008.42</v>
      </c>
      <c r="AL205" s="118">
        <v>1058089.78</v>
      </c>
      <c r="AM205" s="118">
        <v>0</v>
      </c>
      <c r="AN205" s="118">
        <v>1058089.78</v>
      </c>
    </row>
    <row r="206" spans="1:40" x14ac:dyDescent="0.2">
      <c r="A206" s="117" t="s">
        <v>480</v>
      </c>
      <c r="B206" t="s">
        <v>1031</v>
      </c>
      <c r="C206" t="s">
        <v>944</v>
      </c>
      <c r="D206">
        <v>2024</v>
      </c>
      <c r="E206" t="s">
        <v>999</v>
      </c>
      <c r="F206" t="s">
        <v>1000</v>
      </c>
      <c r="G206" t="s">
        <v>946</v>
      </c>
      <c r="H206" s="101" t="s">
        <v>481</v>
      </c>
      <c r="I206" t="s">
        <v>1487</v>
      </c>
      <c r="J206" t="s">
        <v>480</v>
      </c>
      <c r="K206" t="s">
        <v>1488</v>
      </c>
      <c r="L206" t="s">
        <v>12</v>
      </c>
      <c r="M206" t="s">
        <v>1034</v>
      </c>
      <c r="N206" s="34">
        <v>44197</v>
      </c>
      <c r="O206" s="34">
        <v>44561</v>
      </c>
      <c r="P206" t="s">
        <v>1035</v>
      </c>
      <c r="Q206" s="118">
        <v>42920470</v>
      </c>
      <c r="R206" s="118">
        <v>244885704</v>
      </c>
      <c r="S206" s="43">
        <v>0.18</v>
      </c>
      <c r="T206" s="34">
        <v>44440</v>
      </c>
      <c r="U206" s="34">
        <v>44804</v>
      </c>
      <c r="V206" s="118">
        <v>34602843.159999996</v>
      </c>
      <c r="W206" s="118">
        <v>2097105.25</v>
      </c>
      <c r="X206" s="118">
        <v>0</v>
      </c>
      <c r="Y206" s="118">
        <v>429581.54</v>
      </c>
      <c r="Z206" s="118">
        <v>0</v>
      </c>
      <c r="AA206" s="118">
        <v>429581.54</v>
      </c>
      <c r="AB206" t="s">
        <v>1036</v>
      </c>
      <c r="AC206">
        <v>1</v>
      </c>
      <c r="AD206">
        <v>1</v>
      </c>
      <c r="AE206" s="118">
        <v>2526686.79</v>
      </c>
      <c r="AF206" s="118">
        <v>6228511.7699999996</v>
      </c>
      <c r="AG206" t="s">
        <v>1037</v>
      </c>
      <c r="AH206">
        <v>1.04</v>
      </c>
      <c r="AI206" s="118">
        <v>6477652.2400000002</v>
      </c>
      <c r="AJ206" s="118">
        <v>0</v>
      </c>
      <c r="AK206" s="118">
        <v>6477652.2400000002</v>
      </c>
      <c r="AL206" s="118">
        <v>3950965.45</v>
      </c>
      <c r="AM206" s="118">
        <v>0</v>
      </c>
      <c r="AN206" s="118">
        <v>3950965.45</v>
      </c>
    </row>
    <row r="207" spans="1:40" x14ac:dyDescent="0.2">
      <c r="A207" s="117" t="s">
        <v>270</v>
      </c>
      <c r="B207" t="s">
        <v>1031</v>
      </c>
      <c r="C207" t="s">
        <v>944</v>
      </c>
      <c r="D207">
        <v>2024</v>
      </c>
      <c r="E207" t="s">
        <v>999</v>
      </c>
      <c r="F207" t="s">
        <v>1000</v>
      </c>
      <c r="G207" t="s">
        <v>946</v>
      </c>
      <c r="H207" s="101" t="s">
        <v>271</v>
      </c>
      <c r="I207" t="s">
        <v>1489</v>
      </c>
      <c r="J207" t="s">
        <v>270</v>
      </c>
      <c r="K207" t="s">
        <v>1490</v>
      </c>
      <c r="L207" t="s">
        <v>12</v>
      </c>
      <c r="M207" t="s">
        <v>1034</v>
      </c>
      <c r="N207" s="34">
        <v>44197</v>
      </c>
      <c r="O207" s="34">
        <v>44561</v>
      </c>
      <c r="P207" t="s">
        <v>1035</v>
      </c>
      <c r="Q207" s="118">
        <v>12357727</v>
      </c>
      <c r="R207" s="118">
        <v>31081101</v>
      </c>
      <c r="S207" s="43">
        <v>0.4</v>
      </c>
      <c r="T207" s="34">
        <v>44440</v>
      </c>
      <c r="U207" s="34">
        <v>44804</v>
      </c>
      <c r="V207" s="118">
        <v>30944.65</v>
      </c>
      <c r="W207" s="118">
        <v>3996.76</v>
      </c>
      <c r="X207" s="118">
        <v>0</v>
      </c>
      <c r="Y207" s="118">
        <v>0</v>
      </c>
      <c r="Z207" s="118">
        <v>0</v>
      </c>
      <c r="AA207" s="118">
        <v>0</v>
      </c>
      <c r="AB207" t="s">
        <v>1036</v>
      </c>
      <c r="AC207">
        <v>1</v>
      </c>
      <c r="AD207">
        <v>1</v>
      </c>
      <c r="AE207" s="118">
        <v>3996.76</v>
      </c>
      <c r="AF207" s="118">
        <v>12377.86</v>
      </c>
      <c r="AG207" t="s">
        <v>1037</v>
      </c>
      <c r="AH207">
        <v>1.04</v>
      </c>
      <c r="AI207" s="118">
        <v>12872.97</v>
      </c>
      <c r="AJ207" s="118">
        <v>0</v>
      </c>
      <c r="AK207" s="118">
        <v>12872.97</v>
      </c>
      <c r="AL207" s="118">
        <v>8876.2099999999991</v>
      </c>
      <c r="AM207" s="118">
        <v>0</v>
      </c>
      <c r="AN207" s="118">
        <v>8876.2099999999991</v>
      </c>
    </row>
    <row r="208" spans="1:40" x14ac:dyDescent="0.2">
      <c r="A208" s="117" t="s">
        <v>375</v>
      </c>
      <c r="B208" t="s">
        <v>1031</v>
      </c>
      <c r="C208" t="s">
        <v>944</v>
      </c>
      <c r="D208">
        <v>2024</v>
      </c>
      <c r="E208" t="s">
        <v>999</v>
      </c>
      <c r="F208" t="s">
        <v>1000</v>
      </c>
      <c r="G208" t="s">
        <v>946</v>
      </c>
      <c r="H208" s="101" t="s">
        <v>376</v>
      </c>
      <c r="I208" t="s">
        <v>1491</v>
      </c>
      <c r="J208" t="s">
        <v>375</v>
      </c>
      <c r="K208" t="s">
        <v>1492</v>
      </c>
      <c r="L208" t="s">
        <v>12</v>
      </c>
      <c r="M208" t="s">
        <v>1034</v>
      </c>
      <c r="N208" s="34">
        <v>44197</v>
      </c>
      <c r="O208" s="34">
        <v>44561</v>
      </c>
      <c r="P208" t="s">
        <v>1035</v>
      </c>
      <c r="Q208" s="118">
        <v>3877425</v>
      </c>
      <c r="R208" s="118">
        <v>13361703</v>
      </c>
      <c r="S208" s="43">
        <v>0.28999999999999998</v>
      </c>
      <c r="T208" s="34">
        <v>44440</v>
      </c>
      <c r="U208" s="34">
        <v>44804</v>
      </c>
      <c r="V208" s="118">
        <v>361794.79</v>
      </c>
      <c r="W208" s="118">
        <v>31056.02</v>
      </c>
      <c r="X208" s="118">
        <v>0</v>
      </c>
      <c r="Y208" s="118">
        <v>0</v>
      </c>
      <c r="Z208" s="118">
        <v>0</v>
      </c>
      <c r="AA208" s="118">
        <v>0</v>
      </c>
      <c r="AB208" t="s">
        <v>1036</v>
      </c>
      <c r="AC208">
        <v>1</v>
      </c>
      <c r="AD208">
        <v>1</v>
      </c>
      <c r="AE208" s="118">
        <v>31056.02</v>
      </c>
      <c r="AF208" s="118">
        <v>104920.49</v>
      </c>
      <c r="AG208" t="s">
        <v>1037</v>
      </c>
      <c r="AH208">
        <v>1.04</v>
      </c>
      <c r="AI208" s="118">
        <v>109117.31</v>
      </c>
      <c r="AJ208" s="118">
        <v>0</v>
      </c>
      <c r="AK208" s="118">
        <v>109117.31</v>
      </c>
      <c r="AL208" s="118">
        <v>78061.289999999994</v>
      </c>
      <c r="AM208" s="118">
        <v>0</v>
      </c>
      <c r="AN208" s="118">
        <v>78061.289999999994</v>
      </c>
    </row>
    <row r="209" spans="1:40" x14ac:dyDescent="0.2">
      <c r="A209" s="117" t="s">
        <v>381</v>
      </c>
      <c r="B209" t="s">
        <v>1031</v>
      </c>
      <c r="C209" t="s">
        <v>944</v>
      </c>
      <c r="D209">
        <v>2024</v>
      </c>
      <c r="E209" t="s">
        <v>999</v>
      </c>
      <c r="F209" t="s">
        <v>1000</v>
      </c>
      <c r="G209" t="s">
        <v>946</v>
      </c>
      <c r="H209" s="101" t="s">
        <v>382</v>
      </c>
      <c r="I209" t="s">
        <v>1493</v>
      </c>
      <c r="J209" t="s">
        <v>381</v>
      </c>
      <c r="K209" t="s">
        <v>1494</v>
      </c>
      <c r="L209" t="s">
        <v>12</v>
      </c>
      <c r="M209" t="s">
        <v>1091</v>
      </c>
      <c r="N209" s="34">
        <v>44197</v>
      </c>
      <c r="O209" s="34">
        <v>44561</v>
      </c>
      <c r="P209" t="s">
        <v>1035</v>
      </c>
      <c r="Q209" s="118">
        <v>1271673</v>
      </c>
      <c r="R209" s="118">
        <v>2588542</v>
      </c>
      <c r="S209" s="43">
        <v>0.49</v>
      </c>
      <c r="T209" s="34">
        <v>44440</v>
      </c>
      <c r="U209" s="34">
        <v>44804</v>
      </c>
      <c r="V209" s="118">
        <v>108285.27</v>
      </c>
      <c r="W209" s="118">
        <v>35731.89</v>
      </c>
      <c r="X209" s="118">
        <v>0</v>
      </c>
      <c r="Y209" s="118">
        <v>0</v>
      </c>
      <c r="Z209" s="118">
        <v>0</v>
      </c>
      <c r="AA209" s="118">
        <v>0</v>
      </c>
      <c r="AB209" t="s">
        <v>1036</v>
      </c>
      <c r="AC209">
        <v>1</v>
      </c>
      <c r="AD209">
        <v>1</v>
      </c>
      <c r="AE209" s="118">
        <v>35731.89</v>
      </c>
      <c r="AF209" s="118">
        <v>53059.78</v>
      </c>
      <c r="AG209" t="s">
        <v>1037</v>
      </c>
      <c r="AH209">
        <v>1.04</v>
      </c>
      <c r="AI209" s="118">
        <v>55182.17</v>
      </c>
      <c r="AJ209" s="118">
        <v>0</v>
      </c>
      <c r="AK209" s="118">
        <v>55182.17</v>
      </c>
      <c r="AL209" s="118">
        <v>19450.28</v>
      </c>
      <c r="AM209" s="118">
        <v>0</v>
      </c>
      <c r="AN209" s="118">
        <v>19450.28</v>
      </c>
    </row>
    <row r="210" spans="1:40" x14ac:dyDescent="0.2">
      <c r="A210" s="117" t="s">
        <v>369</v>
      </c>
      <c r="B210" t="s">
        <v>1031</v>
      </c>
      <c r="C210" t="s">
        <v>944</v>
      </c>
      <c r="D210">
        <v>2024</v>
      </c>
      <c r="E210" t="s">
        <v>999</v>
      </c>
      <c r="F210" t="s">
        <v>1000</v>
      </c>
      <c r="G210" t="s">
        <v>946</v>
      </c>
      <c r="H210" s="101" t="s">
        <v>370</v>
      </c>
      <c r="I210" t="s">
        <v>1495</v>
      </c>
      <c r="J210" t="s">
        <v>369</v>
      </c>
      <c r="K210" t="s">
        <v>1496</v>
      </c>
      <c r="L210" t="s">
        <v>12</v>
      </c>
      <c r="M210" t="s">
        <v>1034</v>
      </c>
      <c r="N210" s="34">
        <v>44348</v>
      </c>
      <c r="O210" s="34">
        <v>44712</v>
      </c>
      <c r="P210" t="s">
        <v>1035</v>
      </c>
      <c r="Q210" s="118">
        <v>10639262</v>
      </c>
      <c r="R210" s="118">
        <v>35937897</v>
      </c>
      <c r="S210" s="43">
        <v>0.3</v>
      </c>
      <c r="T210" s="34">
        <v>44440</v>
      </c>
      <c r="U210" s="34">
        <v>44804</v>
      </c>
      <c r="V210" s="118">
        <v>1016011.14</v>
      </c>
      <c r="W210" s="118">
        <v>429579.45</v>
      </c>
      <c r="X210" s="118">
        <v>0</v>
      </c>
      <c r="Y210" s="118">
        <v>0</v>
      </c>
      <c r="Z210" s="118">
        <v>0</v>
      </c>
      <c r="AA210" s="118">
        <v>0</v>
      </c>
      <c r="AB210" t="s">
        <v>1036</v>
      </c>
      <c r="AC210">
        <v>1</v>
      </c>
      <c r="AD210">
        <v>1</v>
      </c>
      <c r="AE210" s="118">
        <v>429579.45</v>
      </c>
      <c r="AF210" s="118">
        <v>304803.34000000003</v>
      </c>
      <c r="AG210" t="s">
        <v>1037</v>
      </c>
      <c r="AH210">
        <v>1.04</v>
      </c>
      <c r="AI210" s="118">
        <v>316995.46999999997</v>
      </c>
      <c r="AJ210" s="118">
        <v>0</v>
      </c>
      <c r="AK210" s="118">
        <v>316995.46999999997</v>
      </c>
      <c r="AL210" s="118">
        <v>-112583.98</v>
      </c>
      <c r="AM210" s="118">
        <v>0</v>
      </c>
      <c r="AN210" s="118">
        <v>-112583.98</v>
      </c>
    </row>
    <row r="211" spans="1:40" x14ac:dyDescent="0.2">
      <c r="A211" s="117" t="s">
        <v>366</v>
      </c>
      <c r="B211" t="s">
        <v>1031</v>
      </c>
      <c r="C211" t="s">
        <v>944</v>
      </c>
      <c r="D211">
        <v>2024</v>
      </c>
      <c r="E211" t="s">
        <v>999</v>
      </c>
      <c r="F211" t="s">
        <v>1000</v>
      </c>
      <c r="G211" t="s">
        <v>946</v>
      </c>
      <c r="H211" s="101" t="s">
        <v>367</v>
      </c>
      <c r="I211" t="s">
        <v>1497</v>
      </c>
      <c r="J211" t="s">
        <v>366</v>
      </c>
      <c r="K211" t="s">
        <v>1498</v>
      </c>
      <c r="L211" t="s">
        <v>12</v>
      </c>
      <c r="M211" t="s">
        <v>1034</v>
      </c>
      <c r="N211" s="34">
        <v>44348</v>
      </c>
      <c r="O211" s="34">
        <v>44712</v>
      </c>
      <c r="P211" t="s">
        <v>1035</v>
      </c>
      <c r="Q211" s="118">
        <v>30454853</v>
      </c>
      <c r="R211" s="118">
        <v>106835723</v>
      </c>
      <c r="S211" s="43">
        <v>0.28999999999999998</v>
      </c>
      <c r="T211" s="34">
        <v>44440</v>
      </c>
      <c r="U211" s="34">
        <v>44804</v>
      </c>
      <c r="V211" s="118">
        <v>3125181.03</v>
      </c>
      <c r="W211" s="118">
        <v>457694.13</v>
      </c>
      <c r="X211" s="118">
        <v>0</v>
      </c>
      <c r="Y211" s="118">
        <v>0</v>
      </c>
      <c r="Z211" s="118">
        <v>0</v>
      </c>
      <c r="AA211" s="118">
        <v>0</v>
      </c>
      <c r="AB211" t="s">
        <v>1036</v>
      </c>
      <c r="AC211">
        <v>1</v>
      </c>
      <c r="AD211">
        <v>1</v>
      </c>
      <c r="AE211" s="118">
        <v>457694.13</v>
      </c>
      <c r="AF211" s="118">
        <v>906302.5</v>
      </c>
      <c r="AG211" t="s">
        <v>1037</v>
      </c>
      <c r="AH211">
        <v>1.04</v>
      </c>
      <c r="AI211" s="118">
        <v>942554.6</v>
      </c>
      <c r="AJ211" s="118">
        <v>0</v>
      </c>
      <c r="AK211" s="118">
        <v>942554.6</v>
      </c>
      <c r="AL211" s="118">
        <v>484860.47</v>
      </c>
      <c r="AM211" s="118">
        <v>0</v>
      </c>
      <c r="AN211" s="118">
        <v>484860.47</v>
      </c>
    </row>
    <row r="212" spans="1:40" x14ac:dyDescent="0.2">
      <c r="A212" s="117" t="s">
        <v>360</v>
      </c>
      <c r="B212" t="s">
        <v>1031</v>
      </c>
      <c r="C212" t="s">
        <v>944</v>
      </c>
      <c r="D212">
        <v>2024</v>
      </c>
      <c r="E212" t="s">
        <v>999</v>
      </c>
      <c r="F212" t="s">
        <v>1000</v>
      </c>
      <c r="G212" t="s">
        <v>946</v>
      </c>
      <c r="H212" s="101" t="s">
        <v>361</v>
      </c>
      <c r="I212" t="s">
        <v>1499</v>
      </c>
      <c r="J212" t="s">
        <v>360</v>
      </c>
      <c r="K212" t="s">
        <v>1500</v>
      </c>
      <c r="L212" t="s">
        <v>12</v>
      </c>
      <c r="M212" t="s">
        <v>1034</v>
      </c>
      <c r="N212" s="34">
        <v>44348</v>
      </c>
      <c r="O212" s="34">
        <v>44712</v>
      </c>
      <c r="P212" t="s">
        <v>1035</v>
      </c>
      <c r="Q212" s="118">
        <v>49390947</v>
      </c>
      <c r="R212" s="118">
        <v>183017017</v>
      </c>
      <c r="S212" s="43">
        <v>0.27</v>
      </c>
      <c r="T212" s="34">
        <v>44440</v>
      </c>
      <c r="U212" s="34">
        <v>44804</v>
      </c>
      <c r="V212" s="118">
        <v>1489357.96</v>
      </c>
      <c r="W212" s="118">
        <v>147911.81</v>
      </c>
      <c r="X212" s="118">
        <v>0</v>
      </c>
      <c r="Y212" s="118">
        <v>121559.9</v>
      </c>
      <c r="Z212" s="118">
        <v>0</v>
      </c>
      <c r="AA212" s="118">
        <v>121559.9</v>
      </c>
      <c r="AB212" t="s">
        <v>1036</v>
      </c>
      <c r="AC212">
        <v>1</v>
      </c>
      <c r="AD212">
        <v>1</v>
      </c>
      <c r="AE212" s="118">
        <v>269471.71000000002</v>
      </c>
      <c r="AF212" s="118">
        <v>402126.65</v>
      </c>
      <c r="AG212" t="s">
        <v>1037</v>
      </c>
      <c r="AH212">
        <v>1.04</v>
      </c>
      <c r="AI212" s="118">
        <v>418211.72</v>
      </c>
      <c r="AJ212" s="118">
        <v>0</v>
      </c>
      <c r="AK212" s="118">
        <v>418211.72</v>
      </c>
      <c r="AL212" s="118">
        <v>148740.01</v>
      </c>
      <c r="AM212" s="118">
        <v>0</v>
      </c>
      <c r="AN212" s="118">
        <v>148740.01</v>
      </c>
    </row>
    <row r="213" spans="1:40" x14ac:dyDescent="0.2">
      <c r="A213" s="117" t="s">
        <v>372</v>
      </c>
      <c r="B213" t="s">
        <v>1031</v>
      </c>
      <c r="C213" t="s">
        <v>944</v>
      </c>
      <c r="D213">
        <v>2024</v>
      </c>
      <c r="E213" t="s">
        <v>999</v>
      </c>
      <c r="F213" t="s">
        <v>1000</v>
      </c>
      <c r="G213" t="s">
        <v>946</v>
      </c>
      <c r="H213" s="101" t="s">
        <v>373</v>
      </c>
      <c r="I213" t="s">
        <v>1501</v>
      </c>
      <c r="J213" t="s">
        <v>372</v>
      </c>
      <c r="K213" t="s">
        <v>1502</v>
      </c>
      <c r="L213" t="s">
        <v>12</v>
      </c>
      <c r="M213" t="s">
        <v>1034</v>
      </c>
      <c r="N213" s="34">
        <v>44075</v>
      </c>
      <c r="O213" s="34">
        <v>44439</v>
      </c>
      <c r="P213" t="s">
        <v>1054</v>
      </c>
      <c r="Q213" s="118">
        <v>163367898</v>
      </c>
      <c r="R213" s="118">
        <v>486631983</v>
      </c>
      <c r="S213" s="43">
        <v>0.34</v>
      </c>
      <c r="T213" s="34">
        <v>44440</v>
      </c>
      <c r="U213" s="34">
        <v>44804</v>
      </c>
      <c r="V213" s="118">
        <v>35641939.840000004</v>
      </c>
      <c r="W213" s="118">
        <v>6075226.2800000003</v>
      </c>
      <c r="X213" s="118">
        <v>0</v>
      </c>
      <c r="Y213" s="118">
        <v>15831805.289999999</v>
      </c>
      <c r="Z213" s="118">
        <v>0</v>
      </c>
      <c r="AA213" s="118">
        <v>15831805.289999999</v>
      </c>
      <c r="AB213" t="s">
        <v>1036</v>
      </c>
      <c r="AC213">
        <v>1</v>
      </c>
      <c r="AD213">
        <v>1</v>
      </c>
      <c r="AE213" s="118">
        <v>21907031.57</v>
      </c>
      <c r="AF213" s="118">
        <v>12118259.550000001</v>
      </c>
      <c r="AG213" t="s">
        <v>1037</v>
      </c>
      <c r="AH213">
        <v>1.04</v>
      </c>
      <c r="AI213" s="118">
        <v>12602989.93</v>
      </c>
      <c r="AJ213" s="118">
        <v>0</v>
      </c>
      <c r="AK213" s="118">
        <v>12602989.93</v>
      </c>
      <c r="AL213" s="118">
        <v>-9304041.6400000006</v>
      </c>
      <c r="AM213" s="118">
        <v>0</v>
      </c>
      <c r="AN213" s="118">
        <v>-9304041.6400000006</v>
      </c>
    </row>
    <row r="214" spans="1:40" x14ac:dyDescent="0.2">
      <c r="A214" s="117" t="s">
        <v>1503</v>
      </c>
      <c r="B214" t="s">
        <v>1031</v>
      </c>
      <c r="C214" t="s">
        <v>944</v>
      </c>
      <c r="D214">
        <v>2024</v>
      </c>
      <c r="E214" t="s">
        <v>999</v>
      </c>
      <c r="F214" t="s">
        <v>1000</v>
      </c>
      <c r="G214" t="s">
        <v>946</v>
      </c>
      <c r="H214" s="101" t="s">
        <v>1504</v>
      </c>
      <c r="I214" t="s">
        <v>1505</v>
      </c>
      <c r="J214" t="s">
        <v>1503</v>
      </c>
      <c r="K214" t="s">
        <v>1506</v>
      </c>
      <c r="L214" t="s">
        <v>11</v>
      </c>
      <c r="M214" t="s">
        <v>1091</v>
      </c>
      <c r="N214" s="34">
        <v>44197</v>
      </c>
      <c r="O214" s="34">
        <v>44561</v>
      </c>
      <c r="P214" t="s">
        <v>1035</v>
      </c>
      <c r="Q214" s="118">
        <v>3310453</v>
      </c>
      <c r="R214" s="118">
        <v>3491166</v>
      </c>
      <c r="S214" s="43">
        <v>0.95</v>
      </c>
      <c r="T214" s="34">
        <v>44440</v>
      </c>
      <c r="U214" s="34">
        <v>44804</v>
      </c>
      <c r="V214" s="118">
        <v>195705.38</v>
      </c>
      <c r="W214" s="118">
        <v>142509.76999999999</v>
      </c>
      <c r="X214" s="118">
        <v>0</v>
      </c>
      <c r="Y214" s="118">
        <v>0</v>
      </c>
      <c r="Z214" s="118">
        <v>0</v>
      </c>
      <c r="AA214" s="118">
        <v>0</v>
      </c>
      <c r="AB214" t="s">
        <v>1036</v>
      </c>
      <c r="AC214">
        <v>1</v>
      </c>
      <c r="AD214">
        <v>1</v>
      </c>
      <c r="AE214" s="118">
        <v>142509.76999999999</v>
      </c>
      <c r="AF214" s="118">
        <v>185920.11</v>
      </c>
      <c r="AG214" t="s">
        <v>1037</v>
      </c>
      <c r="AH214">
        <v>1.04</v>
      </c>
      <c r="AI214" s="118">
        <v>193356.91</v>
      </c>
      <c r="AJ214" s="118">
        <v>0</v>
      </c>
      <c r="AK214" s="118">
        <v>193356.91</v>
      </c>
      <c r="AL214" s="118">
        <v>50847.14</v>
      </c>
      <c r="AM214" s="118">
        <v>0</v>
      </c>
      <c r="AN214" s="118">
        <v>50847.14</v>
      </c>
    </row>
    <row r="215" spans="1:40" x14ac:dyDescent="0.2">
      <c r="A215" s="117" t="s">
        <v>1507</v>
      </c>
      <c r="B215" t="s">
        <v>1031</v>
      </c>
      <c r="C215" t="s">
        <v>944</v>
      </c>
      <c r="D215">
        <v>2024</v>
      </c>
      <c r="E215" t="s">
        <v>999</v>
      </c>
      <c r="F215" t="s">
        <v>1000</v>
      </c>
      <c r="G215" t="s">
        <v>946</v>
      </c>
      <c r="H215" s="101" t="s">
        <v>1508</v>
      </c>
      <c r="I215" t="s">
        <v>1509</v>
      </c>
      <c r="J215" t="s">
        <v>1507</v>
      </c>
      <c r="K215" t="s">
        <v>1510</v>
      </c>
      <c r="L215" t="s">
        <v>11</v>
      </c>
      <c r="M215" t="s">
        <v>1091</v>
      </c>
      <c r="N215" s="34">
        <v>44470</v>
      </c>
      <c r="O215" s="34">
        <v>44834</v>
      </c>
      <c r="P215" t="s">
        <v>1054</v>
      </c>
      <c r="Q215" s="118">
        <v>1462015</v>
      </c>
      <c r="R215" s="118">
        <v>1136945</v>
      </c>
      <c r="S215" s="43">
        <v>1.29</v>
      </c>
      <c r="T215" s="34">
        <v>44440</v>
      </c>
      <c r="U215" s="34">
        <v>44804</v>
      </c>
      <c r="V215" s="118">
        <v>236969.01</v>
      </c>
      <c r="W215" s="118">
        <v>290154.34000000003</v>
      </c>
      <c r="X215" s="118">
        <v>0</v>
      </c>
      <c r="Y215" s="118">
        <v>0</v>
      </c>
      <c r="Z215" s="118">
        <v>0</v>
      </c>
      <c r="AA215" s="118">
        <v>0</v>
      </c>
      <c r="AB215" t="s">
        <v>1036</v>
      </c>
      <c r="AC215">
        <v>1</v>
      </c>
      <c r="AD215">
        <v>1</v>
      </c>
      <c r="AE215" s="118">
        <v>290154.34000000003</v>
      </c>
      <c r="AF215" s="118">
        <v>305690.02</v>
      </c>
      <c r="AG215" t="s">
        <v>1037</v>
      </c>
      <c r="AH215">
        <v>1.0130999999999999</v>
      </c>
      <c r="AI215" s="118">
        <v>309694.56</v>
      </c>
      <c r="AJ215" s="118">
        <v>0</v>
      </c>
      <c r="AK215" s="118">
        <v>309694.56</v>
      </c>
      <c r="AL215" s="118">
        <v>19540.22</v>
      </c>
      <c r="AM215" s="118">
        <v>0</v>
      </c>
      <c r="AN215" s="118">
        <v>19540.22</v>
      </c>
    </row>
    <row r="216" spans="1:40" x14ac:dyDescent="0.2">
      <c r="A216" s="117" t="s">
        <v>204</v>
      </c>
      <c r="B216" t="s">
        <v>1031</v>
      </c>
      <c r="C216" t="s">
        <v>944</v>
      </c>
      <c r="D216">
        <v>2024</v>
      </c>
      <c r="E216" t="s">
        <v>999</v>
      </c>
      <c r="F216" t="s">
        <v>1000</v>
      </c>
      <c r="G216" t="s">
        <v>946</v>
      </c>
      <c r="H216" s="101" t="s">
        <v>205</v>
      </c>
      <c r="I216" t="s">
        <v>1511</v>
      </c>
      <c r="J216" t="s">
        <v>204</v>
      </c>
      <c r="K216" t="s">
        <v>1512</v>
      </c>
      <c r="L216" t="s">
        <v>12</v>
      </c>
      <c r="M216" t="s">
        <v>1091</v>
      </c>
      <c r="N216" s="34">
        <v>44378</v>
      </c>
      <c r="O216" s="34">
        <v>44742</v>
      </c>
      <c r="P216" t="s">
        <v>1054</v>
      </c>
      <c r="Q216" s="118">
        <v>1025787</v>
      </c>
      <c r="R216" s="118">
        <v>4387157</v>
      </c>
      <c r="S216" s="43">
        <v>0.23</v>
      </c>
      <c r="T216" s="34">
        <v>44440</v>
      </c>
      <c r="U216" s="34">
        <v>44804</v>
      </c>
      <c r="V216" s="118">
        <v>228199</v>
      </c>
      <c r="W216" s="118">
        <v>41841.67</v>
      </c>
      <c r="X216" s="118">
        <v>0</v>
      </c>
      <c r="Y216" s="118">
        <v>0</v>
      </c>
      <c r="Z216" s="118">
        <v>0</v>
      </c>
      <c r="AA216" s="118">
        <v>0</v>
      </c>
      <c r="AB216" t="s">
        <v>1036</v>
      </c>
      <c r="AC216">
        <v>1</v>
      </c>
      <c r="AD216">
        <v>1</v>
      </c>
      <c r="AE216" s="118">
        <v>41841.67</v>
      </c>
      <c r="AF216" s="118">
        <v>52485.77</v>
      </c>
      <c r="AG216" t="s">
        <v>1037</v>
      </c>
      <c r="AH216">
        <v>1.04</v>
      </c>
      <c r="AI216" s="118">
        <v>54585.2</v>
      </c>
      <c r="AJ216" s="118">
        <v>0</v>
      </c>
      <c r="AK216" s="118">
        <v>54585.2</v>
      </c>
      <c r="AL216" s="118">
        <v>12743.53</v>
      </c>
      <c r="AM216" s="118">
        <v>0</v>
      </c>
      <c r="AN216" s="118">
        <v>12743.53</v>
      </c>
    </row>
    <row r="217" spans="1:40" x14ac:dyDescent="0.2">
      <c r="A217" s="117" t="s">
        <v>219</v>
      </c>
      <c r="B217" t="s">
        <v>1031</v>
      </c>
      <c r="C217" t="s">
        <v>944</v>
      </c>
      <c r="D217">
        <v>2024</v>
      </c>
      <c r="E217" t="s">
        <v>999</v>
      </c>
      <c r="F217" t="s">
        <v>1000</v>
      </c>
      <c r="G217" t="s">
        <v>946</v>
      </c>
      <c r="H217" s="101" t="s">
        <v>220</v>
      </c>
      <c r="I217" t="s">
        <v>1513</v>
      </c>
      <c r="J217" t="s">
        <v>219</v>
      </c>
      <c r="K217" t="s">
        <v>1514</v>
      </c>
      <c r="L217" t="s">
        <v>12</v>
      </c>
      <c r="M217" t="s">
        <v>1034</v>
      </c>
      <c r="N217" s="34">
        <v>44378</v>
      </c>
      <c r="O217" s="34">
        <v>44742</v>
      </c>
      <c r="P217" t="s">
        <v>1035</v>
      </c>
      <c r="Q217" s="118">
        <v>11826474</v>
      </c>
      <c r="R217" s="118">
        <v>65645564</v>
      </c>
      <c r="S217" s="43">
        <v>0.18</v>
      </c>
      <c r="T217" s="34">
        <v>44440</v>
      </c>
      <c r="U217" s="34">
        <v>44804</v>
      </c>
      <c r="V217" s="118">
        <v>13293076.18</v>
      </c>
      <c r="W217" s="118">
        <v>931822.74</v>
      </c>
      <c r="X217" s="118">
        <v>0</v>
      </c>
      <c r="Y217" s="118">
        <v>0</v>
      </c>
      <c r="Z217" s="118">
        <v>0</v>
      </c>
      <c r="AA217" s="118">
        <v>0</v>
      </c>
      <c r="AB217" t="s">
        <v>1036</v>
      </c>
      <c r="AC217">
        <v>1</v>
      </c>
      <c r="AD217">
        <v>1</v>
      </c>
      <c r="AE217" s="118">
        <v>931822.74</v>
      </c>
      <c r="AF217" s="118">
        <v>2392753.71</v>
      </c>
      <c r="AG217" t="s">
        <v>1037</v>
      </c>
      <c r="AH217">
        <v>1.04</v>
      </c>
      <c r="AI217" s="118">
        <v>2488463.86</v>
      </c>
      <c r="AJ217" s="118">
        <v>0</v>
      </c>
      <c r="AK217" s="118">
        <v>2488463.86</v>
      </c>
      <c r="AL217" s="118">
        <v>1556641.12</v>
      </c>
      <c r="AM217" s="118">
        <v>0</v>
      </c>
      <c r="AN217" s="118">
        <v>1556641.12</v>
      </c>
    </row>
    <row r="218" spans="1:40" x14ac:dyDescent="0.2">
      <c r="A218" s="117" t="s">
        <v>213</v>
      </c>
      <c r="B218" t="s">
        <v>1031</v>
      </c>
      <c r="C218" t="s">
        <v>944</v>
      </c>
      <c r="D218">
        <v>2024</v>
      </c>
      <c r="E218" t="s">
        <v>999</v>
      </c>
      <c r="F218" t="s">
        <v>1000</v>
      </c>
      <c r="G218" t="s">
        <v>946</v>
      </c>
      <c r="H218" s="101" t="s">
        <v>214</v>
      </c>
      <c r="I218" t="s">
        <v>1515</v>
      </c>
      <c r="J218" t="s">
        <v>213</v>
      </c>
      <c r="K218" t="s">
        <v>1516</v>
      </c>
      <c r="L218" t="s">
        <v>12</v>
      </c>
      <c r="M218" t="s">
        <v>1034</v>
      </c>
      <c r="N218" s="34">
        <v>44378</v>
      </c>
      <c r="O218" s="34">
        <v>44742</v>
      </c>
      <c r="P218" t="s">
        <v>1054</v>
      </c>
      <c r="Q218" s="118">
        <v>58818002</v>
      </c>
      <c r="R218" s="118">
        <v>242865177</v>
      </c>
      <c r="S218" s="43">
        <v>0.24</v>
      </c>
      <c r="T218" s="34">
        <v>44440</v>
      </c>
      <c r="U218" s="34">
        <v>44804</v>
      </c>
      <c r="V218" s="118">
        <v>78996604.689999998</v>
      </c>
      <c r="W218" s="118">
        <v>4761290.34</v>
      </c>
      <c r="X218" s="118">
        <v>0</v>
      </c>
      <c r="Y218" s="118">
        <v>5816052.9699999997</v>
      </c>
      <c r="Z218" s="118">
        <v>0</v>
      </c>
      <c r="AA218" s="118">
        <v>5816052.9699999997</v>
      </c>
      <c r="AB218" t="s">
        <v>1036</v>
      </c>
      <c r="AC218">
        <v>1</v>
      </c>
      <c r="AD218">
        <v>1</v>
      </c>
      <c r="AE218" s="118">
        <v>10577343.310000001</v>
      </c>
      <c r="AF218" s="118">
        <v>18959185.129999999</v>
      </c>
      <c r="AG218" t="s">
        <v>1037</v>
      </c>
      <c r="AH218">
        <v>1.04</v>
      </c>
      <c r="AI218" s="118">
        <v>19717552.539999999</v>
      </c>
      <c r="AJ218" s="118">
        <v>0</v>
      </c>
      <c r="AK218" s="118">
        <v>19717552.539999999</v>
      </c>
      <c r="AL218" s="118">
        <v>9140209.2300000004</v>
      </c>
      <c r="AM218" s="118">
        <v>0</v>
      </c>
      <c r="AN218" s="118">
        <v>9140209.2300000004</v>
      </c>
    </row>
    <row r="219" spans="1:40" x14ac:dyDescent="0.2">
      <c r="A219" s="117" t="s">
        <v>201</v>
      </c>
      <c r="B219" t="s">
        <v>1031</v>
      </c>
      <c r="C219" t="s">
        <v>944</v>
      </c>
      <c r="D219">
        <v>2024</v>
      </c>
      <c r="E219" t="s">
        <v>999</v>
      </c>
      <c r="F219" t="s">
        <v>1000</v>
      </c>
      <c r="G219" t="s">
        <v>946</v>
      </c>
      <c r="H219" s="101" t="s">
        <v>202</v>
      </c>
      <c r="I219" t="s">
        <v>1517</v>
      </c>
      <c r="J219" t="s">
        <v>201</v>
      </c>
      <c r="K219" t="s">
        <v>1518</v>
      </c>
      <c r="L219" t="s">
        <v>12</v>
      </c>
      <c r="M219" t="s">
        <v>1091</v>
      </c>
      <c r="N219" s="34">
        <v>44378</v>
      </c>
      <c r="O219" s="34">
        <v>44742</v>
      </c>
      <c r="P219" t="s">
        <v>1035</v>
      </c>
      <c r="Q219" s="118">
        <v>2502824</v>
      </c>
      <c r="R219" s="118">
        <v>11102228</v>
      </c>
      <c r="S219" s="43">
        <v>0.23</v>
      </c>
      <c r="T219" s="34">
        <v>44440</v>
      </c>
      <c r="U219" s="34">
        <v>44804</v>
      </c>
      <c r="V219" s="118">
        <v>22785.25</v>
      </c>
      <c r="W219" s="118">
        <v>7554.1</v>
      </c>
      <c r="X219" s="118">
        <v>0</v>
      </c>
      <c r="Y219" s="118">
        <v>0</v>
      </c>
      <c r="Z219" s="118">
        <v>0</v>
      </c>
      <c r="AA219" s="118">
        <v>0</v>
      </c>
      <c r="AB219" t="s">
        <v>1036</v>
      </c>
      <c r="AC219">
        <v>1</v>
      </c>
      <c r="AD219">
        <v>1</v>
      </c>
      <c r="AE219" s="118">
        <v>7554.1</v>
      </c>
      <c r="AF219" s="118">
        <v>5240.6099999999997</v>
      </c>
      <c r="AG219" t="s">
        <v>1037</v>
      </c>
      <c r="AH219">
        <v>1.04</v>
      </c>
      <c r="AI219" s="118">
        <v>5450.23</v>
      </c>
      <c r="AJ219" s="118">
        <v>0</v>
      </c>
      <c r="AK219" s="118">
        <v>5450.23</v>
      </c>
      <c r="AL219" s="118">
        <v>-2103.87</v>
      </c>
      <c r="AM219" s="118">
        <v>0</v>
      </c>
      <c r="AN219" s="118">
        <v>-2103.87</v>
      </c>
    </row>
    <row r="220" spans="1:40" x14ac:dyDescent="0.2">
      <c r="A220" s="117" t="s">
        <v>210</v>
      </c>
      <c r="B220" t="s">
        <v>1031</v>
      </c>
      <c r="C220" t="s">
        <v>944</v>
      </c>
      <c r="D220">
        <v>2024</v>
      </c>
      <c r="E220" t="s">
        <v>999</v>
      </c>
      <c r="F220" t="s">
        <v>1000</v>
      </c>
      <c r="G220" t="s">
        <v>946</v>
      </c>
      <c r="H220" s="101" t="s">
        <v>211</v>
      </c>
      <c r="I220" t="s">
        <v>1519</v>
      </c>
      <c r="J220" t="s">
        <v>210</v>
      </c>
      <c r="K220" t="s">
        <v>1520</v>
      </c>
      <c r="L220" t="s">
        <v>12</v>
      </c>
      <c r="M220" t="s">
        <v>1034</v>
      </c>
      <c r="N220" s="34">
        <v>44378</v>
      </c>
      <c r="O220" s="34">
        <v>44742</v>
      </c>
      <c r="P220" t="s">
        <v>1035</v>
      </c>
      <c r="Q220" s="118">
        <v>72383165</v>
      </c>
      <c r="R220" s="118">
        <v>492944518</v>
      </c>
      <c r="S220" s="43">
        <v>0.15</v>
      </c>
      <c r="T220" s="34">
        <v>44440</v>
      </c>
      <c r="U220" s="34">
        <v>44804</v>
      </c>
      <c r="V220" s="118">
        <v>116433362.25</v>
      </c>
      <c r="W220" s="118">
        <v>8489970.3699999992</v>
      </c>
      <c r="X220" s="118">
        <v>0</v>
      </c>
      <c r="Y220" s="118">
        <v>1247245.72</v>
      </c>
      <c r="Z220" s="118">
        <v>0</v>
      </c>
      <c r="AA220" s="118">
        <v>1247245.72</v>
      </c>
      <c r="AB220" t="s">
        <v>1036</v>
      </c>
      <c r="AC220">
        <v>1</v>
      </c>
      <c r="AD220">
        <v>1</v>
      </c>
      <c r="AE220" s="118">
        <v>9737216.0899999999</v>
      </c>
      <c r="AF220" s="118">
        <v>17465004.34</v>
      </c>
      <c r="AG220" t="s">
        <v>1037</v>
      </c>
      <c r="AH220">
        <v>1.04</v>
      </c>
      <c r="AI220" s="118">
        <v>18163604.510000002</v>
      </c>
      <c r="AJ220" s="118">
        <v>0</v>
      </c>
      <c r="AK220" s="118">
        <v>18163604.510000002</v>
      </c>
      <c r="AL220" s="118">
        <v>8426388.4199999999</v>
      </c>
      <c r="AM220" s="118">
        <v>0</v>
      </c>
      <c r="AN220" s="118">
        <v>8426388.4199999999</v>
      </c>
    </row>
    <row r="221" spans="1:40" x14ac:dyDescent="0.2">
      <c r="A221" s="117" t="s">
        <v>225</v>
      </c>
      <c r="B221" t="s">
        <v>1031</v>
      </c>
      <c r="C221" t="s">
        <v>944</v>
      </c>
      <c r="D221">
        <v>2024</v>
      </c>
      <c r="E221" t="s">
        <v>999</v>
      </c>
      <c r="F221" t="s">
        <v>1000</v>
      </c>
      <c r="G221" t="s">
        <v>946</v>
      </c>
      <c r="H221" s="101" t="s">
        <v>226</v>
      </c>
      <c r="I221" t="s">
        <v>1521</v>
      </c>
      <c r="J221" t="s">
        <v>225</v>
      </c>
      <c r="K221" t="s">
        <v>1522</v>
      </c>
      <c r="L221" t="s">
        <v>12</v>
      </c>
      <c r="M221" t="s">
        <v>1034</v>
      </c>
      <c r="N221" s="34">
        <v>44378</v>
      </c>
      <c r="O221" s="34">
        <v>44742</v>
      </c>
      <c r="P221" t="s">
        <v>1035</v>
      </c>
      <c r="Q221" s="118">
        <v>32568114</v>
      </c>
      <c r="R221" s="118">
        <v>284649860</v>
      </c>
      <c r="S221" s="43">
        <v>0.11</v>
      </c>
      <c r="T221" s="34">
        <v>44440</v>
      </c>
      <c r="U221" s="34">
        <v>44804</v>
      </c>
      <c r="V221" s="118">
        <v>4344979.09</v>
      </c>
      <c r="W221" s="118">
        <v>243120.91</v>
      </c>
      <c r="X221" s="118">
        <v>0</v>
      </c>
      <c r="Y221" s="118">
        <v>0</v>
      </c>
      <c r="Z221" s="118">
        <v>0</v>
      </c>
      <c r="AA221" s="118">
        <v>0</v>
      </c>
      <c r="AB221" t="s">
        <v>1036</v>
      </c>
      <c r="AC221">
        <v>1</v>
      </c>
      <c r="AD221">
        <v>1</v>
      </c>
      <c r="AE221" s="118">
        <v>243120.91</v>
      </c>
      <c r="AF221" s="118">
        <v>477947.7</v>
      </c>
      <c r="AG221" t="s">
        <v>1037</v>
      </c>
      <c r="AH221">
        <v>1.04</v>
      </c>
      <c r="AI221" s="118">
        <v>497065.61</v>
      </c>
      <c r="AJ221" s="118">
        <v>0</v>
      </c>
      <c r="AK221" s="118">
        <v>497065.61</v>
      </c>
      <c r="AL221" s="118">
        <v>253944.7</v>
      </c>
      <c r="AM221" s="118">
        <v>0</v>
      </c>
      <c r="AN221" s="118">
        <v>253944.7</v>
      </c>
    </row>
    <row r="222" spans="1:40" x14ac:dyDescent="0.2">
      <c r="A222" s="117" t="s">
        <v>222</v>
      </c>
      <c r="B222" t="s">
        <v>1031</v>
      </c>
      <c r="C222" t="s">
        <v>944</v>
      </c>
      <c r="D222">
        <v>2024</v>
      </c>
      <c r="E222" t="s">
        <v>999</v>
      </c>
      <c r="F222" t="s">
        <v>1000</v>
      </c>
      <c r="G222" t="s">
        <v>946</v>
      </c>
      <c r="H222" s="101" t="s">
        <v>223</v>
      </c>
      <c r="I222" t="s">
        <v>1523</v>
      </c>
      <c r="J222" t="s">
        <v>222</v>
      </c>
      <c r="K222" t="s">
        <v>1524</v>
      </c>
      <c r="L222" t="s">
        <v>12</v>
      </c>
      <c r="M222" t="s">
        <v>1034</v>
      </c>
      <c r="N222" s="34">
        <v>44378</v>
      </c>
      <c r="O222" s="34">
        <v>44742</v>
      </c>
      <c r="P222" t="s">
        <v>1035</v>
      </c>
      <c r="Q222" s="118">
        <v>1083457</v>
      </c>
      <c r="R222" s="118">
        <v>4972067</v>
      </c>
      <c r="S222" s="43">
        <v>0.22</v>
      </c>
      <c r="T222" s="34">
        <v>44440</v>
      </c>
      <c r="U222" s="34">
        <v>44804</v>
      </c>
      <c r="V222" s="118">
        <v>85437189.329999998</v>
      </c>
      <c r="W222" s="118">
        <v>16276844.75</v>
      </c>
      <c r="X222" s="118">
        <v>0</v>
      </c>
      <c r="Y222" s="118">
        <v>4376138.8</v>
      </c>
      <c r="Z222" s="118">
        <v>0</v>
      </c>
      <c r="AA222" s="118">
        <v>4376138.8</v>
      </c>
      <c r="AB222" t="s">
        <v>1036</v>
      </c>
      <c r="AC222">
        <v>1</v>
      </c>
      <c r="AD222">
        <v>1</v>
      </c>
      <c r="AE222" s="118">
        <v>20652983.550000001</v>
      </c>
      <c r="AF222" s="118">
        <v>18796181.649999999</v>
      </c>
      <c r="AG222" t="s">
        <v>1037</v>
      </c>
      <c r="AH222">
        <v>1.04</v>
      </c>
      <c r="AI222" s="118">
        <v>19548028.920000002</v>
      </c>
      <c r="AJ222" s="118">
        <v>0</v>
      </c>
      <c r="AK222" s="118">
        <v>19548028.920000002</v>
      </c>
      <c r="AL222" s="118">
        <v>-1104954.6299999999</v>
      </c>
      <c r="AM222" s="118">
        <v>0</v>
      </c>
      <c r="AN222" s="118">
        <v>-1104954.6299999999</v>
      </c>
    </row>
    <row r="223" spans="1:40" x14ac:dyDescent="0.2">
      <c r="A223" s="117" t="s">
        <v>354</v>
      </c>
      <c r="B223" t="s">
        <v>1031</v>
      </c>
      <c r="C223" t="s">
        <v>944</v>
      </c>
      <c r="D223">
        <v>2024</v>
      </c>
      <c r="E223" t="s">
        <v>999</v>
      </c>
      <c r="F223" t="s">
        <v>1000</v>
      </c>
      <c r="G223" t="s">
        <v>946</v>
      </c>
      <c r="H223" s="101" t="s">
        <v>355</v>
      </c>
      <c r="I223" t="s">
        <v>1525</v>
      </c>
      <c r="J223" t="s">
        <v>354</v>
      </c>
      <c r="K223" t="s">
        <v>1526</v>
      </c>
      <c r="L223" t="s">
        <v>12</v>
      </c>
      <c r="M223" t="s">
        <v>1034</v>
      </c>
      <c r="N223" s="34">
        <v>44470</v>
      </c>
      <c r="O223" s="34">
        <v>44834</v>
      </c>
      <c r="P223" t="s">
        <v>1035</v>
      </c>
      <c r="Q223" s="118">
        <v>57269651</v>
      </c>
      <c r="R223" s="118">
        <v>275897527</v>
      </c>
      <c r="S223" s="43">
        <v>0.21</v>
      </c>
      <c r="T223" s="34">
        <v>44440</v>
      </c>
      <c r="U223" s="34">
        <v>44804</v>
      </c>
      <c r="V223" s="118">
        <v>13922951.16</v>
      </c>
      <c r="W223" s="118">
        <v>1197936.8799999999</v>
      </c>
      <c r="X223" s="118">
        <v>0</v>
      </c>
      <c r="Y223" s="118">
        <v>0</v>
      </c>
      <c r="Z223" s="118">
        <v>0</v>
      </c>
      <c r="AA223" s="118">
        <v>0</v>
      </c>
      <c r="AB223" t="s">
        <v>1036</v>
      </c>
      <c r="AC223">
        <v>1</v>
      </c>
      <c r="AD223">
        <v>1</v>
      </c>
      <c r="AE223" s="118">
        <v>1197936.8799999999</v>
      </c>
      <c r="AF223" s="118">
        <v>2923819.74</v>
      </c>
      <c r="AG223" t="s">
        <v>1037</v>
      </c>
      <c r="AH223">
        <v>1.0130999999999999</v>
      </c>
      <c r="AI223" s="118">
        <v>2962121.78</v>
      </c>
      <c r="AJ223" s="118">
        <v>0</v>
      </c>
      <c r="AK223" s="118">
        <v>2962121.78</v>
      </c>
      <c r="AL223" s="118">
        <v>1764184.9</v>
      </c>
      <c r="AM223" s="118">
        <v>0</v>
      </c>
      <c r="AN223" s="118">
        <v>1764184.9</v>
      </c>
    </row>
    <row r="224" spans="1:40" x14ac:dyDescent="0.2">
      <c r="A224" s="117" t="s">
        <v>762</v>
      </c>
      <c r="B224" t="s">
        <v>1031</v>
      </c>
      <c r="C224" t="s">
        <v>944</v>
      </c>
      <c r="D224">
        <v>2024</v>
      </c>
      <c r="E224" t="s">
        <v>999</v>
      </c>
      <c r="F224" t="s">
        <v>1000</v>
      </c>
      <c r="G224" t="s">
        <v>946</v>
      </c>
      <c r="H224" s="101" t="s">
        <v>763</v>
      </c>
      <c r="I224" t="s">
        <v>1527</v>
      </c>
      <c r="J224" t="s">
        <v>762</v>
      </c>
      <c r="K224" t="s">
        <v>1528</v>
      </c>
      <c r="L224" t="s">
        <v>12</v>
      </c>
      <c r="M224" t="s">
        <v>1034</v>
      </c>
      <c r="N224" s="34">
        <v>44197</v>
      </c>
      <c r="O224" s="34">
        <v>44561</v>
      </c>
      <c r="P224" t="s">
        <v>1035</v>
      </c>
      <c r="Q224" s="118">
        <v>11791483</v>
      </c>
      <c r="R224" s="118">
        <v>54030240</v>
      </c>
      <c r="S224" s="43">
        <v>0.22</v>
      </c>
      <c r="T224" s="34">
        <v>44440</v>
      </c>
      <c r="U224" s="34">
        <v>44804</v>
      </c>
      <c r="V224" s="118">
        <v>3634568.12</v>
      </c>
      <c r="W224" s="118">
        <v>402889.59</v>
      </c>
      <c r="X224" s="118">
        <v>0</v>
      </c>
      <c r="Y224" s="118">
        <v>0</v>
      </c>
      <c r="Z224" s="118">
        <v>0</v>
      </c>
      <c r="AA224" s="118">
        <v>0</v>
      </c>
      <c r="AB224" t="s">
        <v>1036</v>
      </c>
      <c r="AC224">
        <v>1</v>
      </c>
      <c r="AD224">
        <v>1</v>
      </c>
      <c r="AE224" s="118">
        <v>402889.59</v>
      </c>
      <c r="AF224" s="118">
        <v>799604.99</v>
      </c>
      <c r="AG224" t="s">
        <v>1037</v>
      </c>
      <c r="AH224">
        <v>1.04</v>
      </c>
      <c r="AI224" s="118">
        <v>831589.19</v>
      </c>
      <c r="AJ224" s="118">
        <v>0</v>
      </c>
      <c r="AK224" s="118">
        <v>831589.19</v>
      </c>
      <c r="AL224" s="118">
        <v>428699.6</v>
      </c>
      <c r="AM224" s="118">
        <v>0</v>
      </c>
      <c r="AN224" s="118">
        <v>428699.6</v>
      </c>
    </row>
    <row r="225" spans="1:40" x14ac:dyDescent="0.2">
      <c r="A225" s="117" t="s">
        <v>1529</v>
      </c>
      <c r="B225" t="s">
        <v>1031</v>
      </c>
      <c r="C225" t="s">
        <v>944</v>
      </c>
      <c r="D225">
        <v>2024</v>
      </c>
      <c r="E225" t="s">
        <v>999</v>
      </c>
      <c r="F225" t="s">
        <v>1000</v>
      </c>
      <c r="G225" t="s">
        <v>946</v>
      </c>
      <c r="H225" s="101" t="s">
        <v>1530</v>
      </c>
      <c r="I225" t="s">
        <v>1531</v>
      </c>
      <c r="J225" t="s">
        <v>1529</v>
      </c>
      <c r="K225" t="s">
        <v>1532</v>
      </c>
      <c r="L225" t="s">
        <v>12</v>
      </c>
      <c r="M225" t="s">
        <v>1034</v>
      </c>
      <c r="N225" s="34">
        <v>44197</v>
      </c>
      <c r="O225" s="34">
        <v>44561</v>
      </c>
      <c r="P225" t="s">
        <v>1035</v>
      </c>
      <c r="Q225" s="118">
        <v>2691126.37</v>
      </c>
      <c r="R225" s="118">
        <v>8023518.2300000004</v>
      </c>
      <c r="S225" s="43">
        <v>0.34</v>
      </c>
      <c r="T225" s="34">
        <v>44440</v>
      </c>
      <c r="U225" s="34">
        <v>44804</v>
      </c>
      <c r="V225" s="118">
        <v>38434.36</v>
      </c>
      <c r="W225" s="118">
        <v>5267.91</v>
      </c>
      <c r="X225" s="118">
        <v>0</v>
      </c>
      <c r="Y225" s="118">
        <v>0</v>
      </c>
      <c r="Z225" s="118">
        <v>0</v>
      </c>
      <c r="AA225" s="118">
        <v>0</v>
      </c>
      <c r="AB225" t="s">
        <v>1036</v>
      </c>
      <c r="AC225">
        <v>1</v>
      </c>
      <c r="AD225">
        <v>1</v>
      </c>
      <c r="AE225" s="118">
        <v>5267.91</v>
      </c>
      <c r="AF225" s="118">
        <v>13067.68</v>
      </c>
      <c r="AG225" t="s">
        <v>1037</v>
      </c>
      <c r="AH225">
        <v>1.04</v>
      </c>
      <c r="AI225" s="118">
        <v>13590.39</v>
      </c>
      <c r="AJ225" s="118">
        <v>0</v>
      </c>
      <c r="AK225" s="118">
        <v>13590.39</v>
      </c>
      <c r="AL225" s="118">
        <v>8322.48</v>
      </c>
      <c r="AM225" s="118">
        <v>0</v>
      </c>
      <c r="AN225" s="118">
        <v>8322.48</v>
      </c>
    </row>
    <row r="226" spans="1:40" x14ac:dyDescent="0.2">
      <c r="A226" s="117" t="s">
        <v>1533</v>
      </c>
      <c r="B226" t="s">
        <v>1031</v>
      </c>
      <c r="C226" t="s">
        <v>944</v>
      </c>
      <c r="D226">
        <v>2024</v>
      </c>
      <c r="E226" t="s">
        <v>999</v>
      </c>
      <c r="F226" t="s">
        <v>1000</v>
      </c>
      <c r="G226" t="s">
        <v>946</v>
      </c>
      <c r="H226" s="101" t="s">
        <v>1534</v>
      </c>
      <c r="I226" t="s">
        <v>1535</v>
      </c>
      <c r="J226" t="s">
        <v>1533</v>
      </c>
      <c r="K226" t="s">
        <v>1536</v>
      </c>
      <c r="L226" t="s">
        <v>12</v>
      </c>
      <c r="M226" t="s">
        <v>1034</v>
      </c>
      <c r="N226" s="34">
        <v>44378</v>
      </c>
      <c r="O226" s="34">
        <v>44742</v>
      </c>
      <c r="P226" t="s">
        <v>1035</v>
      </c>
      <c r="Q226" s="118">
        <v>26747282</v>
      </c>
      <c r="R226" s="118">
        <v>93754934</v>
      </c>
      <c r="S226" s="43">
        <v>0.28999999999999998</v>
      </c>
      <c r="T226" s="34">
        <v>44440</v>
      </c>
      <c r="U226" s="34">
        <v>44804</v>
      </c>
      <c r="V226" s="118">
        <v>898908.79</v>
      </c>
      <c r="W226" s="118">
        <v>395576.35</v>
      </c>
      <c r="X226" s="118">
        <v>0</v>
      </c>
      <c r="Y226" s="118">
        <v>0</v>
      </c>
      <c r="Z226" s="118">
        <v>0</v>
      </c>
      <c r="AA226" s="118">
        <v>0</v>
      </c>
      <c r="AB226" t="s">
        <v>1036</v>
      </c>
      <c r="AC226">
        <v>1</v>
      </c>
      <c r="AD226">
        <v>1</v>
      </c>
      <c r="AE226" s="118">
        <v>395576.35</v>
      </c>
      <c r="AF226" s="118">
        <v>260683.55</v>
      </c>
      <c r="AG226" t="s">
        <v>1037</v>
      </c>
      <c r="AH226">
        <v>1.04</v>
      </c>
      <c r="AI226" s="118">
        <v>271110.89</v>
      </c>
      <c r="AJ226" s="118">
        <v>0</v>
      </c>
      <c r="AK226" s="118">
        <v>271110.89</v>
      </c>
      <c r="AL226" s="118">
        <v>-124465.46</v>
      </c>
      <c r="AM226" s="118">
        <v>0</v>
      </c>
      <c r="AN226" s="118">
        <v>-124465.46</v>
      </c>
    </row>
    <row r="227" spans="1:40" x14ac:dyDescent="0.2">
      <c r="A227" s="117" t="s">
        <v>729</v>
      </c>
      <c r="B227" t="s">
        <v>1031</v>
      </c>
      <c r="C227" t="s">
        <v>944</v>
      </c>
      <c r="D227">
        <v>2024</v>
      </c>
      <c r="E227" t="s">
        <v>999</v>
      </c>
      <c r="F227" t="s">
        <v>1000</v>
      </c>
      <c r="G227" t="s">
        <v>946</v>
      </c>
      <c r="H227" s="101" t="s">
        <v>730</v>
      </c>
      <c r="I227" t="s">
        <v>1537</v>
      </c>
      <c r="J227" t="s">
        <v>729</v>
      </c>
      <c r="K227" t="s">
        <v>1538</v>
      </c>
      <c r="L227" t="s">
        <v>12</v>
      </c>
      <c r="M227" t="s">
        <v>1034</v>
      </c>
      <c r="N227" s="34">
        <v>44348</v>
      </c>
      <c r="O227" s="34">
        <v>44712</v>
      </c>
      <c r="P227" t="s">
        <v>1035</v>
      </c>
      <c r="Q227" s="118">
        <v>26565810</v>
      </c>
      <c r="R227" s="118">
        <v>311980806</v>
      </c>
      <c r="S227" s="43">
        <v>0.09</v>
      </c>
      <c r="T227" s="34">
        <v>44440</v>
      </c>
      <c r="U227" s="34">
        <v>44804</v>
      </c>
      <c r="V227" s="118">
        <v>4489079.82</v>
      </c>
      <c r="W227" s="118">
        <v>237339.23</v>
      </c>
      <c r="X227" s="118">
        <v>0</v>
      </c>
      <c r="Y227" s="118">
        <v>0</v>
      </c>
      <c r="Z227" s="118">
        <v>0</v>
      </c>
      <c r="AA227" s="118">
        <v>0</v>
      </c>
      <c r="AB227" t="s">
        <v>1036</v>
      </c>
      <c r="AC227">
        <v>1</v>
      </c>
      <c r="AD227">
        <v>1</v>
      </c>
      <c r="AE227" s="118">
        <v>237339.23</v>
      </c>
      <c r="AF227" s="118">
        <v>404017.18</v>
      </c>
      <c r="AG227" t="s">
        <v>1037</v>
      </c>
      <c r="AH227">
        <v>1.04</v>
      </c>
      <c r="AI227" s="118">
        <v>420177.87</v>
      </c>
      <c r="AJ227" s="118">
        <v>0</v>
      </c>
      <c r="AK227" s="118">
        <v>420177.87</v>
      </c>
      <c r="AL227" s="118">
        <v>182838.64</v>
      </c>
      <c r="AM227" s="118">
        <v>0</v>
      </c>
      <c r="AN227" s="118">
        <v>182838.64</v>
      </c>
    </row>
    <row r="228" spans="1:40" x14ac:dyDescent="0.2">
      <c r="A228" s="117" t="s">
        <v>42</v>
      </c>
      <c r="B228" t="s">
        <v>1031</v>
      </c>
      <c r="C228" t="s">
        <v>944</v>
      </c>
      <c r="D228">
        <v>2024</v>
      </c>
      <c r="E228" t="s">
        <v>999</v>
      </c>
      <c r="F228" t="s">
        <v>1000</v>
      </c>
      <c r="G228" t="s">
        <v>946</v>
      </c>
      <c r="H228" s="101" t="s">
        <v>43</v>
      </c>
      <c r="I228" t="s">
        <v>1539</v>
      </c>
      <c r="J228" t="s">
        <v>42</v>
      </c>
      <c r="K228" t="s">
        <v>1540</v>
      </c>
      <c r="L228" t="s">
        <v>12</v>
      </c>
      <c r="M228" t="s">
        <v>1034</v>
      </c>
      <c r="N228" s="34">
        <v>44136</v>
      </c>
      <c r="O228" s="34">
        <v>44500</v>
      </c>
      <c r="P228" t="s">
        <v>1035</v>
      </c>
      <c r="Q228" s="118">
        <v>23781076</v>
      </c>
      <c r="R228" s="118">
        <v>72938569</v>
      </c>
      <c r="S228" s="43">
        <v>0.33</v>
      </c>
      <c r="T228" s="34">
        <v>44440</v>
      </c>
      <c r="U228" s="34">
        <v>44804</v>
      </c>
      <c r="V228" s="118">
        <v>88957172.219999999</v>
      </c>
      <c r="W228" s="118">
        <v>6481281.0300000003</v>
      </c>
      <c r="X228" s="118">
        <v>0</v>
      </c>
      <c r="Y228" s="118">
        <v>3470095.46</v>
      </c>
      <c r="Z228" s="118">
        <v>0</v>
      </c>
      <c r="AA228" s="118">
        <v>3470095.46</v>
      </c>
      <c r="AB228" t="s">
        <v>1036</v>
      </c>
      <c r="AC228">
        <v>1</v>
      </c>
      <c r="AD228">
        <v>1</v>
      </c>
      <c r="AE228" s="118">
        <v>9951376.4900000002</v>
      </c>
      <c r="AF228" s="118">
        <v>29355866.829999998</v>
      </c>
      <c r="AG228" t="s">
        <v>1037</v>
      </c>
      <c r="AH228">
        <v>1.04</v>
      </c>
      <c r="AI228" s="118">
        <v>30530101.5</v>
      </c>
      <c r="AJ228" s="118">
        <v>0</v>
      </c>
      <c r="AK228" s="118">
        <v>30530101.5</v>
      </c>
      <c r="AL228" s="118">
        <v>20578725.010000002</v>
      </c>
      <c r="AM228" s="118">
        <v>0</v>
      </c>
      <c r="AN228" s="118">
        <v>20578725.010000002</v>
      </c>
    </row>
    <row r="229" spans="1:40" x14ac:dyDescent="0.2">
      <c r="A229" s="117" t="s">
        <v>93</v>
      </c>
      <c r="B229" t="s">
        <v>1031</v>
      </c>
      <c r="C229" t="s">
        <v>944</v>
      </c>
      <c r="D229">
        <v>2024</v>
      </c>
      <c r="E229" t="s">
        <v>999</v>
      </c>
      <c r="F229" t="s">
        <v>1000</v>
      </c>
      <c r="G229" t="s">
        <v>946</v>
      </c>
      <c r="H229" s="101" t="s">
        <v>94</v>
      </c>
      <c r="I229" t="s">
        <v>1541</v>
      </c>
      <c r="J229" t="s">
        <v>93</v>
      </c>
      <c r="K229" t="s">
        <v>1542</v>
      </c>
      <c r="L229" t="s">
        <v>12</v>
      </c>
      <c r="M229" t="s">
        <v>1034</v>
      </c>
      <c r="N229" s="34">
        <v>44197</v>
      </c>
      <c r="O229" s="34">
        <v>44561</v>
      </c>
      <c r="P229" t="s">
        <v>1035</v>
      </c>
      <c r="Q229" s="118">
        <v>72926186</v>
      </c>
      <c r="R229" s="118">
        <v>633969534</v>
      </c>
      <c r="S229" s="43">
        <v>0.12</v>
      </c>
      <c r="T229" s="34">
        <v>44440</v>
      </c>
      <c r="U229" s="34">
        <v>44804</v>
      </c>
      <c r="V229" s="118">
        <v>405363293.80000001</v>
      </c>
      <c r="W229" s="118">
        <v>16513081.789999999</v>
      </c>
      <c r="X229" s="118">
        <v>0</v>
      </c>
      <c r="Y229" s="118">
        <v>56077.51</v>
      </c>
      <c r="Z229" s="118">
        <v>0</v>
      </c>
      <c r="AA229" s="118">
        <v>56077.51</v>
      </c>
      <c r="AB229" t="s">
        <v>1036</v>
      </c>
      <c r="AC229">
        <v>1</v>
      </c>
      <c r="AD229">
        <v>1</v>
      </c>
      <c r="AE229" s="118">
        <v>16569159.300000001</v>
      </c>
      <c r="AF229" s="118">
        <v>48643595.259999998</v>
      </c>
      <c r="AG229" t="s">
        <v>1037</v>
      </c>
      <c r="AH229">
        <v>1.04</v>
      </c>
      <c r="AI229" s="118">
        <v>50589339.07</v>
      </c>
      <c r="AJ229" s="118">
        <v>0</v>
      </c>
      <c r="AK229" s="118">
        <v>50589339.07</v>
      </c>
      <c r="AL229" s="118">
        <v>34020179.770000003</v>
      </c>
      <c r="AM229" s="118">
        <v>0</v>
      </c>
      <c r="AN229" s="118">
        <v>34020179.770000003</v>
      </c>
    </row>
    <row r="230" spans="1:40" x14ac:dyDescent="0.2">
      <c r="A230" s="117" t="s">
        <v>315</v>
      </c>
      <c r="B230" t="s">
        <v>1031</v>
      </c>
      <c r="C230" t="s">
        <v>944</v>
      </c>
      <c r="D230">
        <v>2024</v>
      </c>
      <c r="E230" t="s">
        <v>999</v>
      </c>
      <c r="F230" t="s">
        <v>1000</v>
      </c>
      <c r="G230" t="s">
        <v>946</v>
      </c>
      <c r="H230" s="101" t="s">
        <v>316</v>
      </c>
      <c r="I230" t="s">
        <v>1543</v>
      </c>
      <c r="J230" t="s">
        <v>315</v>
      </c>
      <c r="K230" t="s">
        <v>1544</v>
      </c>
      <c r="L230" t="s">
        <v>12</v>
      </c>
      <c r="M230" t="s">
        <v>1034</v>
      </c>
      <c r="N230" s="34">
        <v>44317</v>
      </c>
      <c r="O230" s="34">
        <v>44681</v>
      </c>
      <c r="P230" t="s">
        <v>1035</v>
      </c>
      <c r="Q230" s="118">
        <v>4441040</v>
      </c>
      <c r="R230" s="118">
        <v>51610148</v>
      </c>
      <c r="S230" s="43">
        <v>0.09</v>
      </c>
      <c r="T230" s="34">
        <v>44440</v>
      </c>
      <c r="U230" s="34">
        <v>44804</v>
      </c>
      <c r="V230" s="118">
        <v>269297.64</v>
      </c>
      <c r="W230" s="118">
        <v>31762.25</v>
      </c>
      <c r="X230" s="118">
        <v>0</v>
      </c>
      <c r="Y230" s="118">
        <v>0</v>
      </c>
      <c r="Z230" s="118">
        <v>0</v>
      </c>
      <c r="AA230" s="118">
        <v>0</v>
      </c>
      <c r="AB230" t="s">
        <v>1036</v>
      </c>
      <c r="AC230">
        <v>1</v>
      </c>
      <c r="AD230">
        <v>1</v>
      </c>
      <c r="AE230" s="118">
        <v>31762.25</v>
      </c>
      <c r="AF230" s="118">
        <v>24236.79</v>
      </c>
      <c r="AG230" t="s">
        <v>1037</v>
      </c>
      <c r="AH230">
        <v>1.04</v>
      </c>
      <c r="AI230" s="118">
        <v>25206.26</v>
      </c>
      <c r="AJ230" s="118">
        <v>0</v>
      </c>
      <c r="AK230" s="118">
        <v>25206.26</v>
      </c>
      <c r="AL230" s="118">
        <v>-6555.99</v>
      </c>
      <c r="AM230" s="118">
        <v>0</v>
      </c>
      <c r="AN230" s="118">
        <v>-6555.99</v>
      </c>
    </row>
    <row r="231" spans="1:40" x14ac:dyDescent="0.2">
      <c r="A231" s="117" t="s">
        <v>741</v>
      </c>
      <c r="B231" t="s">
        <v>1031</v>
      </c>
      <c r="C231" t="s">
        <v>944</v>
      </c>
      <c r="D231">
        <v>2024</v>
      </c>
      <c r="E231" t="s">
        <v>999</v>
      </c>
      <c r="F231" t="s">
        <v>1000</v>
      </c>
      <c r="G231" t="s">
        <v>946</v>
      </c>
      <c r="H231" s="101" t="s">
        <v>742</v>
      </c>
      <c r="I231" t="s">
        <v>1545</v>
      </c>
      <c r="J231" t="s">
        <v>741</v>
      </c>
      <c r="K231" t="s">
        <v>1546</v>
      </c>
      <c r="L231" t="s">
        <v>12</v>
      </c>
      <c r="M231" t="s">
        <v>1034</v>
      </c>
      <c r="N231" s="34">
        <v>44197</v>
      </c>
      <c r="O231" s="34">
        <v>44561</v>
      </c>
      <c r="P231" t="s">
        <v>1035</v>
      </c>
      <c r="Q231" s="118">
        <v>146417464</v>
      </c>
      <c r="R231" s="118">
        <v>1136802672</v>
      </c>
      <c r="S231" s="43">
        <v>0.13</v>
      </c>
      <c r="T231" s="34">
        <v>44440</v>
      </c>
      <c r="U231" s="34">
        <v>44804</v>
      </c>
      <c r="V231" s="118">
        <v>141521949.69</v>
      </c>
      <c r="W231" s="118">
        <v>8860015.4499999993</v>
      </c>
      <c r="X231" s="118">
        <v>0</v>
      </c>
      <c r="Y231" s="118">
        <v>0</v>
      </c>
      <c r="Z231" s="118">
        <v>0</v>
      </c>
      <c r="AA231" s="118">
        <v>0</v>
      </c>
      <c r="AB231" t="s">
        <v>1036</v>
      </c>
      <c r="AC231">
        <v>1</v>
      </c>
      <c r="AD231">
        <v>1</v>
      </c>
      <c r="AE231" s="118">
        <v>8860015.4499999993</v>
      </c>
      <c r="AF231" s="118">
        <v>18397853.460000001</v>
      </c>
      <c r="AG231" t="s">
        <v>1037</v>
      </c>
      <c r="AH231">
        <v>1.04</v>
      </c>
      <c r="AI231" s="118">
        <v>19133767.600000001</v>
      </c>
      <c r="AJ231" s="118">
        <v>0</v>
      </c>
      <c r="AK231" s="118">
        <v>19133767.600000001</v>
      </c>
      <c r="AL231" s="118">
        <v>10273752.15</v>
      </c>
      <c r="AM231" s="118">
        <v>0</v>
      </c>
      <c r="AN231" s="118">
        <v>10273752.15</v>
      </c>
    </row>
    <row r="232" spans="1:40" x14ac:dyDescent="0.2">
      <c r="A232" s="117" t="s">
        <v>750</v>
      </c>
      <c r="B232" t="s">
        <v>1031</v>
      </c>
      <c r="C232" t="s">
        <v>944</v>
      </c>
      <c r="D232">
        <v>2024</v>
      </c>
      <c r="E232" t="s">
        <v>999</v>
      </c>
      <c r="F232" t="s">
        <v>1000</v>
      </c>
      <c r="G232" t="s">
        <v>946</v>
      </c>
      <c r="H232" s="101" t="s">
        <v>751</v>
      </c>
      <c r="I232" t="s">
        <v>1547</v>
      </c>
      <c r="J232" t="s">
        <v>750</v>
      </c>
      <c r="K232" t="s">
        <v>1548</v>
      </c>
      <c r="L232" t="s">
        <v>12</v>
      </c>
      <c r="M232" t="s">
        <v>1034</v>
      </c>
      <c r="N232" s="34">
        <v>44256</v>
      </c>
      <c r="O232" s="34">
        <v>44620</v>
      </c>
      <c r="P232" t="s">
        <v>1035</v>
      </c>
      <c r="Q232" s="118">
        <v>46902292</v>
      </c>
      <c r="R232" s="118">
        <v>386399064</v>
      </c>
      <c r="S232" s="43">
        <v>0.12</v>
      </c>
      <c r="T232" s="34">
        <v>44440</v>
      </c>
      <c r="U232" s="34">
        <v>44804</v>
      </c>
      <c r="V232" s="118">
        <v>26818388.030000001</v>
      </c>
      <c r="W232" s="118">
        <v>1344506.45</v>
      </c>
      <c r="X232" s="118">
        <v>0</v>
      </c>
      <c r="Y232" s="118">
        <v>0</v>
      </c>
      <c r="Z232" s="118">
        <v>0</v>
      </c>
      <c r="AA232" s="118">
        <v>0</v>
      </c>
      <c r="AB232" t="s">
        <v>1036</v>
      </c>
      <c r="AC232">
        <v>1</v>
      </c>
      <c r="AD232">
        <v>1</v>
      </c>
      <c r="AE232" s="118">
        <v>1344506.45</v>
      </c>
      <c r="AF232" s="118">
        <v>3218206.56</v>
      </c>
      <c r="AG232" t="s">
        <v>1037</v>
      </c>
      <c r="AH232">
        <v>1.04</v>
      </c>
      <c r="AI232" s="118">
        <v>3346934.82</v>
      </c>
      <c r="AJ232" s="118">
        <v>0</v>
      </c>
      <c r="AK232" s="118">
        <v>3346934.82</v>
      </c>
      <c r="AL232" s="118">
        <v>2002428.37</v>
      </c>
      <c r="AM232" s="118">
        <v>0</v>
      </c>
      <c r="AN232" s="118">
        <v>2002428.37</v>
      </c>
    </row>
    <row r="233" spans="1:40" x14ac:dyDescent="0.2">
      <c r="A233" s="117" t="s">
        <v>744</v>
      </c>
      <c r="B233" t="s">
        <v>1031</v>
      </c>
      <c r="C233" t="s">
        <v>944</v>
      </c>
      <c r="D233">
        <v>2024</v>
      </c>
      <c r="E233" t="s">
        <v>999</v>
      </c>
      <c r="F233" t="s">
        <v>1000</v>
      </c>
      <c r="H233" s="101" t="s">
        <v>745</v>
      </c>
      <c r="I233" s="143" t="s">
        <v>1549</v>
      </c>
      <c r="J233" s="143" t="s">
        <v>744</v>
      </c>
      <c r="K233" t="s">
        <v>1550</v>
      </c>
      <c r="L233" s="144" t="s">
        <v>12</v>
      </c>
      <c r="M233" t="s">
        <v>1034</v>
      </c>
      <c r="N233" s="34">
        <v>44378</v>
      </c>
      <c r="O233" s="34">
        <v>44742</v>
      </c>
      <c r="P233" t="s">
        <v>1054</v>
      </c>
      <c r="Q233" s="145">
        <v>56387638</v>
      </c>
      <c r="R233" s="146">
        <v>367278268</v>
      </c>
      <c r="S233" s="147">
        <v>0.15</v>
      </c>
      <c r="T233" s="34">
        <v>44440</v>
      </c>
      <c r="U233" s="34">
        <v>44804</v>
      </c>
      <c r="V233" s="145">
        <v>66024695.859999999</v>
      </c>
      <c r="W233" s="145">
        <v>3975370.3</v>
      </c>
      <c r="X233" s="145">
        <v>0</v>
      </c>
      <c r="Y233" s="145">
        <v>21253.65</v>
      </c>
      <c r="Z233" s="145">
        <v>0</v>
      </c>
      <c r="AA233" s="146">
        <v>6303228.6100000003</v>
      </c>
      <c r="AB233" t="s">
        <v>1036</v>
      </c>
      <c r="AC233">
        <v>1</v>
      </c>
      <c r="AD233">
        <v>1</v>
      </c>
      <c r="AE233" s="145">
        <v>3996623.95</v>
      </c>
      <c r="AF233" s="145">
        <v>9903704.3800000008</v>
      </c>
      <c r="AG233" t="s">
        <v>1037</v>
      </c>
      <c r="AH233">
        <v>1.04</v>
      </c>
      <c r="AI233" s="145">
        <v>10299852.560000001</v>
      </c>
      <c r="AJ233" s="145">
        <v>0</v>
      </c>
      <c r="AK233" s="145">
        <v>10299852.560000001</v>
      </c>
      <c r="AL233" s="145">
        <v>6303228.6100000003</v>
      </c>
      <c r="AM233" s="145">
        <v>0</v>
      </c>
      <c r="AN233" s="145">
        <v>6303228.6100000003</v>
      </c>
    </row>
    <row r="234" spans="1:40" x14ac:dyDescent="0.2">
      <c r="A234" s="117" t="s">
        <v>747</v>
      </c>
      <c r="B234" t="s">
        <v>1031</v>
      </c>
      <c r="C234" t="s">
        <v>944</v>
      </c>
      <c r="D234">
        <v>2024</v>
      </c>
      <c r="E234" t="s">
        <v>999</v>
      </c>
      <c r="F234" t="s">
        <v>1000</v>
      </c>
      <c r="H234" s="101" t="s">
        <v>748</v>
      </c>
      <c r="I234" s="143" t="s">
        <v>1551</v>
      </c>
      <c r="J234" s="143" t="s">
        <v>747</v>
      </c>
      <c r="K234" t="s">
        <v>1552</v>
      </c>
      <c r="L234" s="144" t="s">
        <v>12</v>
      </c>
      <c r="M234" t="s">
        <v>1034</v>
      </c>
      <c r="N234" s="34">
        <v>44136</v>
      </c>
      <c r="O234" s="34">
        <v>44500</v>
      </c>
      <c r="P234" t="s">
        <v>1035</v>
      </c>
      <c r="Q234" s="145">
        <v>73135793</v>
      </c>
      <c r="R234" s="146">
        <v>619649338</v>
      </c>
      <c r="S234" s="147">
        <v>0.12</v>
      </c>
      <c r="T234" s="34">
        <v>44440</v>
      </c>
      <c r="U234" s="34">
        <v>44804</v>
      </c>
      <c r="V234" s="145">
        <v>48466268.719999999</v>
      </c>
      <c r="W234" s="145">
        <v>2515669.0699999998</v>
      </c>
      <c r="X234" s="145">
        <v>0</v>
      </c>
      <c r="Y234" s="145">
        <v>144963.47</v>
      </c>
      <c r="Z234" s="145">
        <v>0</v>
      </c>
      <c r="AA234" s="146">
        <v>3387957.8</v>
      </c>
      <c r="AB234" t="s">
        <v>1036</v>
      </c>
      <c r="AC234">
        <v>1</v>
      </c>
      <c r="AD234">
        <v>1</v>
      </c>
      <c r="AE234" s="145">
        <v>2660632.54</v>
      </c>
      <c r="AF234" s="145">
        <v>5815952.25</v>
      </c>
      <c r="AG234" t="s">
        <v>1037</v>
      </c>
      <c r="AH234">
        <v>1.04</v>
      </c>
      <c r="AI234" s="145">
        <v>6048590.3399999999</v>
      </c>
      <c r="AJ234" s="145">
        <v>0</v>
      </c>
      <c r="AK234" s="145">
        <v>6048590.3399999999</v>
      </c>
      <c r="AL234" s="145">
        <v>3387957.8</v>
      </c>
      <c r="AM234" s="145">
        <v>0</v>
      </c>
      <c r="AN234" s="145">
        <v>3387957.8</v>
      </c>
    </row>
    <row r="235" spans="1:40" x14ac:dyDescent="0.2">
      <c r="A235" s="117" t="s">
        <v>564</v>
      </c>
      <c r="B235" t="s">
        <v>1031</v>
      </c>
      <c r="C235" t="s">
        <v>944</v>
      </c>
      <c r="D235">
        <v>2024</v>
      </c>
      <c r="E235" t="s">
        <v>999</v>
      </c>
      <c r="F235" t="s">
        <v>1000</v>
      </c>
      <c r="G235" t="s">
        <v>946</v>
      </c>
      <c r="H235" s="101" t="s">
        <v>565</v>
      </c>
      <c r="I235" t="s">
        <v>1553</v>
      </c>
      <c r="J235" t="s">
        <v>564</v>
      </c>
      <c r="K235" t="s">
        <v>1554</v>
      </c>
      <c r="L235" t="s">
        <v>12</v>
      </c>
      <c r="M235" t="s">
        <v>1034</v>
      </c>
      <c r="N235" s="34">
        <v>44378</v>
      </c>
      <c r="O235" s="34">
        <v>44742</v>
      </c>
      <c r="P235" t="s">
        <v>1035</v>
      </c>
      <c r="Q235" s="118">
        <v>12244935</v>
      </c>
      <c r="R235" s="118">
        <v>53492637</v>
      </c>
      <c r="S235" s="43">
        <v>0.23</v>
      </c>
      <c r="T235" s="34">
        <v>44440</v>
      </c>
      <c r="U235" s="34">
        <v>44804</v>
      </c>
      <c r="V235" s="118">
        <v>7391404.9699999997</v>
      </c>
      <c r="W235" s="118">
        <v>846823.5</v>
      </c>
      <c r="X235" s="118">
        <v>0</v>
      </c>
      <c r="Y235" s="118">
        <v>0</v>
      </c>
      <c r="Z235" s="118">
        <v>0</v>
      </c>
      <c r="AA235" s="118">
        <v>0</v>
      </c>
      <c r="AB235" t="s">
        <v>1036</v>
      </c>
      <c r="AC235">
        <v>1</v>
      </c>
      <c r="AD235">
        <v>1</v>
      </c>
      <c r="AE235" s="118">
        <v>846823.5</v>
      </c>
      <c r="AF235" s="118">
        <v>1700023.14</v>
      </c>
      <c r="AG235" t="s">
        <v>1037</v>
      </c>
      <c r="AH235">
        <v>1.04</v>
      </c>
      <c r="AI235" s="118">
        <v>1768024.07</v>
      </c>
      <c r="AJ235" s="118">
        <v>0</v>
      </c>
      <c r="AK235" s="118">
        <v>1768024.07</v>
      </c>
      <c r="AL235" s="118">
        <v>921200.57</v>
      </c>
      <c r="AM235" s="118">
        <v>0</v>
      </c>
      <c r="AN235" s="118">
        <v>921200.57</v>
      </c>
    </row>
    <row r="236" spans="1:40" x14ac:dyDescent="0.2">
      <c r="A236" s="117" t="s">
        <v>567</v>
      </c>
      <c r="B236" t="s">
        <v>1031</v>
      </c>
      <c r="C236" t="s">
        <v>944</v>
      </c>
      <c r="D236">
        <v>2024</v>
      </c>
      <c r="E236" t="s">
        <v>999</v>
      </c>
      <c r="F236" t="s">
        <v>1000</v>
      </c>
      <c r="G236" t="s">
        <v>946</v>
      </c>
      <c r="H236" s="101" t="s">
        <v>568</v>
      </c>
      <c r="I236" t="s">
        <v>1555</v>
      </c>
      <c r="J236" t="s">
        <v>567</v>
      </c>
      <c r="K236" t="s">
        <v>1556</v>
      </c>
      <c r="L236" t="s">
        <v>12</v>
      </c>
      <c r="M236" t="s">
        <v>1034</v>
      </c>
      <c r="N236" s="34">
        <v>44378</v>
      </c>
      <c r="O236" s="34">
        <v>44742</v>
      </c>
      <c r="P236" t="s">
        <v>1035</v>
      </c>
      <c r="Q236" s="118">
        <v>37247654</v>
      </c>
      <c r="R236" s="118">
        <v>173176925</v>
      </c>
      <c r="S236" s="43">
        <v>0.22</v>
      </c>
      <c r="T236" s="34">
        <v>44440</v>
      </c>
      <c r="U236" s="34">
        <v>44804</v>
      </c>
      <c r="V236" s="118">
        <v>6181595.6600000001</v>
      </c>
      <c r="W236" s="118">
        <v>527835.18000000005</v>
      </c>
      <c r="X236" s="118">
        <v>0</v>
      </c>
      <c r="Y236" s="118">
        <v>0</v>
      </c>
      <c r="Z236" s="118">
        <v>0</v>
      </c>
      <c r="AA236" s="118">
        <v>0</v>
      </c>
      <c r="AB236" t="s">
        <v>1036</v>
      </c>
      <c r="AC236">
        <v>1</v>
      </c>
      <c r="AD236">
        <v>1</v>
      </c>
      <c r="AE236" s="118">
        <v>527835.18000000005</v>
      </c>
      <c r="AF236" s="118">
        <v>1359951.05</v>
      </c>
      <c r="AG236" t="s">
        <v>1037</v>
      </c>
      <c r="AH236">
        <v>1.04</v>
      </c>
      <c r="AI236" s="118">
        <v>1414349.09</v>
      </c>
      <c r="AJ236" s="118">
        <v>0</v>
      </c>
      <c r="AK236" s="118">
        <v>1414349.09</v>
      </c>
      <c r="AL236" s="118">
        <v>886513.91</v>
      </c>
      <c r="AM236" s="118">
        <v>0</v>
      </c>
      <c r="AN236" s="118">
        <v>886513.91</v>
      </c>
    </row>
    <row r="237" spans="1:40" x14ac:dyDescent="0.2">
      <c r="A237" s="117" t="s">
        <v>570</v>
      </c>
      <c r="B237" t="s">
        <v>1031</v>
      </c>
      <c r="C237" t="s">
        <v>944</v>
      </c>
      <c r="D237">
        <v>2024</v>
      </c>
      <c r="E237" t="s">
        <v>999</v>
      </c>
      <c r="F237" t="s">
        <v>1000</v>
      </c>
      <c r="G237" t="s">
        <v>946</v>
      </c>
      <c r="H237" s="101" t="s">
        <v>571</v>
      </c>
      <c r="I237" t="s">
        <v>1557</v>
      </c>
      <c r="J237" t="s">
        <v>570</v>
      </c>
      <c r="K237" t="s">
        <v>1558</v>
      </c>
      <c r="L237" t="s">
        <v>12</v>
      </c>
      <c r="M237" t="s">
        <v>1034</v>
      </c>
      <c r="N237" s="34">
        <v>44378</v>
      </c>
      <c r="O237" s="34">
        <v>44742</v>
      </c>
      <c r="P237" t="s">
        <v>1035</v>
      </c>
      <c r="Q237" s="118">
        <v>12432496</v>
      </c>
      <c r="R237" s="118">
        <v>55909257</v>
      </c>
      <c r="S237" s="43">
        <v>0.22</v>
      </c>
      <c r="T237" s="34">
        <v>44440</v>
      </c>
      <c r="U237" s="34">
        <v>44804</v>
      </c>
      <c r="V237" s="118">
        <v>13267305.869999999</v>
      </c>
      <c r="W237" s="118">
        <v>922802.48</v>
      </c>
      <c r="X237" s="118">
        <v>0</v>
      </c>
      <c r="Y237" s="118">
        <v>0</v>
      </c>
      <c r="Z237" s="118">
        <v>0</v>
      </c>
      <c r="AA237" s="118">
        <v>0</v>
      </c>
      <c r="AB237" t="s">
        <v>1036</v>
      </c>
      <c r="AC237">
        <v>1</v>
      </c>
      <c r="AD237">
        <v>1</v>
      </c>
      <c r="AE237" s="118">
        <v>922802.48</v>
      </c>
      <c r="AF237" s="118">
        <v>2918807.29</v>
      </c>
      <c r="AG237" t="s">
        <v>1037</v>
      </c>
      <c r="AH237">
        <v>1.04</v>
      </c>
      <c r="AI237" s="118">
        <v>3035559.58</v>
      </c>
      <c r="AJ237" s="118">
        <v>0</v>
      </c>
      <c r="AK237" s="118">
        <v>3035559.58</v>
      </c>
      <c r="AL237" s="118">
        <v>2112757.1</v>
      </c>
      <c r="AM237" s="118">
        <v>0</v>
      </c>
      <c r="AN237" s="118">
        <v>2112757.1</v>
      </c>
    </row>
    <row r="238" spans="1:40" x14ac:dyDescent="0.2">
      <c r="A238" s="117" t="s">
        <v>573</v>
      </c>
      <c r="B238" t="s">
        <v>1031</v>
      </c>
      <c r="C238" t="s">
        <v>944</v>
      </c>
      <c r="D238">
        <v>2024</v>
      </c>
      <c r="E238" t="s">
        <v>999</v>
      </c>
      <c r="F238" t="s">
        <v>1000</v>
      </c>
      <c r="G238" t="s">
        <v>946</v>
      </c>
      <c r="H238" s="101" t="s">
        <v>574</v>
      </c>
      <c r="I238" t="s">
        <v>1559</v>
      </c>
      <c r="J238" t="s">
        <v>573</v>
      </c>
      <c r="K238" t="s">
        <v>1560</v>
      </c>
      <c r="L238" t="s">
        <v>12</v>
      </c>
      <c r="M238" t="s">
        <v>1034</v>
      </c>
      <c r="N238" s="34">
        <v>44378</v>
      </c>
      <c r="O238" s="34">
        <v>44742</v>
      </c>
      <c r="P238" t="s">
        <v>1035</v>
      </c>
      <c r="Q238" s="118">
        <v>5316224</v>
      </c>
      <c r="R238" s="118">
        <v>24582059</v>
      </c>
      <c r="S238" s="43">
        <v>0.22</v>
      </c>
      <c r="T238" s="34">
        <v>44440</v>
      </c>
      <c r="U238" s="34">
        <v>44804</v>
      </c>
      <c r="V238" s="118">
        <v>75603.25</v>
      </c>
      <c r="W238" s="118">
        <v>6881.22</v>
      </c>
      <c r="X238" s="118">
        <v>0</v>
      </c>
      <c r="Y238" s="118">
        <v>0</v>
      </c>
      <c r="Z238" s="118">
        <v>0</v>
      </c>
      <c r="AA238" s="118">
        <v>0</v>
      </c>
      <c r="AB238" t="s">
        <v>1036</v>
      </c>
      <c r="AC238">
        <v>1</v>
      </c>
      <c r="AD238">
        <v>1</v>
      </c>
      <c r="AE238" s="118">
        <v>6881.22</v>
      </c>
      <c r="AF238" s="118">
        <v>16632.72</v>
      </c>
      <c r="AG238" t="s">
        <v>1037</v>
      </c>
      <c r="AH238">
        <v>1.04</v>
      </c>
      <c r="AI238" s="118">
        <v>17298.03</v>
      </c>
      <c r="AJ238" s="118">
        <v>0</v>
      </c>
      <c r="AK238" s="118">
        <v>17298.03</v>
      </c>
      <c r="AL238" s="118">
        <v>10416.81</v>
      </c>
      <c r="AM238" s="118">
        <v>0</v>
      </c>
      <c r="AN238" s="118">
        <v>10416.81</v>
      </c>
    </row>
    <row r="239" spans="1:40" x14ac:dyDescent="0.2">
      <c r="A239" s="117" t="s">
        <v>576</v>
      </c>
      <c r="B239" t="s">
        <v>1031</v>
      </c>
      <c r="C239" t="s">
        <v>944</v>
      </c>
      <c r="D239">
        <v>2024</v>
      </c>
      <c r="E239" t="s">
        <v>999</v>
      </c>
      <c r="F239" t="s">
        <v>1000</v>
      </c>
      <c r="G239" t="s">
        <v>946</v>
      </c>
      <c r="H239" s="101" t="s">
        <v>577</v>
      </c>
      <c r="I239" t="s">
        <v>1561</v>
      </c>
      <c r="J239" t="s">
        <v>576</v>
      </c>
      <c r="K239" t="s">
        <v>1562</v>
      </c>
      <c r="L239" t="s">
        <v>12</v>
      </c>
      <c r="M239" t="s">
        <v>1034</v>
      </c>
      <c r="N239" s="34">
        <v>44378</v>
      </c>
      <c r="O239" s="34">
        <v>44742</v>
      </c>
      <c r="P239" t="s">
        <v>1035</v>
      </c>
      <c r="Q239" s="118">
        <v>7588377</v>
      </c>
      <c r="R239" s="118">
        <v>38468843</v>
      </c>
      <c r="S239" s="43">
        <v>0.2</v>
      </c>
      <c r="T239" s="34">
        <v>44440</v>
      </c>
      <c r="U239" s="34">
        <v>44804</v>
      </c>
      <c r="V239" s="118">
        <v>1068177.44</v>
      </c>
      <c r="W239" s="118">
        <v>80788.52</v>
      </c>
      <c r="X239" s="118">
        <v>0</v>
      </c>
      <c r="Y239" s="118">
        <v>0</v>
      </c>
      <c r="Z239" s="118">
        <v>0</v>
      </c>
      <c r="AA239" s="118">
        <v>0</v>
      </c>
      <c r="AB239" t="s">
        <v>1036</v>
      </c>
      <c r="AC239">
        <v>1</v>
      </c>
      <c r="AD239">
        <v>1</v>
      </c>
      <c r="AE239" s="118">
        <v>80788.52</v>
      </c>
      <c r="AF239" s="118">
        <v>213635.49</v>
      </c>
      <c r="AG239" t="s">
        <v>1037</v>
      </c>
      <c r="AH239">
        <v>1.04</v>
      </c>
      <c r="AI239" s="118">
        <v>222180.91</v>
      </c>
      <c r="AJ239" s="118">
        <v>0</v>
      </c>
      <c r="AK239" s="118">
        <v>222180.91</v>
      </c>
      <c r="AL239" s="118">
        <v>141392.39000000001</v>
      </c>
      <c r="AM239" s="118">
        <v>0</v>
      </c>
      <c r="AN239" s="118">
        <v>141392.39000000001</v>
      </c>
    </row>
    <row r="240" spans="1:40" x14ac:dyDescent="0.2">
      <c r="A240" s="117" t="s">
        <v>1563</v>
      </c>
      <c r="B240" t="s">
        <v>1031</v>
      </c>
      <c r="C240" t="s">
        <v>944</v>
      </c>
      <c r="D240">
        <v>2024</v>
      </c>
      <c r="E240" t="s">
        <v>999</v>
      </c>
      <c r="F240" t="s">
        <v>1000</v>
      </c>
      <c r="G240" t="s">
        <v>946</v>
      </c>
      <c r="H240" s="101" t="s">
        <v>1564</v>
      </c>
      <c r="I240" t="s">
        <v>1565</v>
      </c>
      <c r="J240" t="s">
        <v>1563</v>
      </c>
      <c r="K240" t="s">
        <v>1566</v>
      </c>
      <c r="L240" t="s">
        <v>11</v>
      </c>
      <c r="M240" t="s">
        <v>1034</v>
      </c>
      <c r="N240" s="34">
        <v>44470</v>
      </c>
      <c r="O240" s="34">
        <v>44834</v>
      </c>
      <c r="P240" t="s">
        <v>1035</v>
      </c>
      <c r="Q240" s="118">
        <v>2612684</v>
      </c>
      <c r="R240" s="118">
        <v>4290587</v>
      </c>
      <c r="S240" s="43">
        <v>0.61</v>
      </c>
      <c r="T240" s="34">
        <v>44440</v>
      </c>
      <c r="U240" s="34">
        <v>44804</v>
      </c>
      <c r="V240" s="118">
        <v>1010415.71</v>
      </c>
      <c r="W240" s="118">
        <v>969091.56</v>
      </c>
      <c r="X240" s="118">
        <v>0</v>
      </c>
      <c r="Y240" s="118">
        <v>0</v>
      </c>
      <c r="Z240" s="118">
        <v>0</v>
      </c>
      <c r="AA240" s="118">
        <v>0</v>
      </c>
      <c r="AB240" t="s">
        <v>1036</v>
      </c>
      <c r="AC240">
        <v>1</v>
      </c>
      <c r="AD240">
        <v>1</v>
      </c>
      <c r="AE240" s="118">
        <v>969091.56</v>
      </c>
      <c r="AF240" s="118">
        <v>616353.57999999996</v>
      </c>
      <c r="AG240" t="s">
        <v>1037</v>
      </c>
      <c r="AH240">
        <v>1.0130999999999999</v>
      </c>
      <c r="AI240" s="118">
        <v>624427.81000000006</v>
      </c>
      <c r="AJ240" s="118">
        <v>0</v>
      </c>
      <c r="AK240" s="118">
        <v>624427.81000000006</v>
      </c>
      <c r="AL240" s="118">
        <v>-344663.75</v>
      </c>
      <c r="AM240" s="118">
        <v>0</v>
      </c>
      <c r="AN240" s="118">
        <v>-344663.75</v>
      </c>
    </row>
    <row r="241" spans="1:40" x14ac:dyDescent="0.2">
      <c r="A241" s="117" t="s">
        <v>1567</v>
      </c>
      <c r="B241" t="s">
        <v>1031</v>
      </c>
      <c r="C241" t="s">
        <v>944</v>
      </c>
      <c r="D241">
        <v>2024</v>
      </c>
      <c r="E241" t="s">
        <v>999</v>
      </c>
      <c r="F241" t="s">
        <v>1000</v>
      </c>
      <c r="G241" t="s">
        <v>946</v>
      </c>
      <c r="H241" s="101" t="s">
        <v>1568</v>
      </c>
      <c r="I241" t="s">
        <v>1569</v>
      </c>
      <c r="J241" t="s">
        <v>1567</v>
      </c>
      <c r="K241" t="s">
        <v>1570</v>
      </c>
      <c r="L241" t="s">
        <v>11</v>
      </c>
      <c r="M241" t="s">
        <v>1034</v>
      </c>
      <c r="N241" s="34">
        <v>44105</v>
      </c>
      <c r="O241" s="34">
        <v>44469</v>
      </c>
      <c r="P241" t="s">
        <v>1035</v>
      </c>
      <c r="Q241" s="118">
        <v>835476</v>
      </c>
      <c r="R241" s="118">
        <v>1784207</v>
      </c>
      <c r="S241" s="43">
        <v>0.47</v>
      </c>
      <c r="T241" s="34">
        <v>44440</v>
      </c>
      <c r="U241" s="34">
        <v>44804</v>
      </c>
      <c r="V241" s="118">
        <v>53544.2</v>
      </c>
      <c r="W241" s="118">
        <v>25123.19</v>
      </c>
      <c r="X241" s="118">
        <v>0</v>
      </c>
      <c r="Y241" s="118">
        <v>0</v>
      </c>
      <c r="Z241" s="118">
        <v>0</v>
      </c>
      <c r="AA241" s="118">
        <v>0</v>
      </c>
      <c r="AB241" t="s">
        <v>1036</v>
      </c>
      <c r="AC241">
        <v>1</v>
      </c>
      <c r="AD241">
        <v>1</v>
      </c>
      <c r="AE241" s="118">
        <v>25123.19</v>
      </c>
      <c r="AF241" s="118">
        <v>25165.77</v>
      </c>
      <c r="AG241" t="s">
        <v>1037</v>
      </c>
      <c r="AH241">
        <v>1.04</v>
      </c>
      <c r="AI241" s="118">
        <v>26172.400000000001</v>
      </c>
      <c r="AJ241" s="118">
        <v>0</v>
      </c>
      <c r="AK241" s="118">
        <v>26172.400000000001</v>
      </c>
      <c r="AL241" s="118">
        <v>1049.21</v>
      </c>
      <c r="AM241" s="118">
        <v>0</v>
      </c>
      <c r="AN241" s="118">
        <v>1049.21</v>
      </c>
    </row>
    <row r="242" spans="1:40" x14ac:dyDescent="0.2">
      <c r="A242" s="117" t="s">
        <v>51</v>
      </c>
      <c r="B242" t="s">
        <v>1031</v>
      </c>
      <c r="C242" t="s">
        <v>944</v>
      </c>
      <c r="D242">
        <v>2024</v>
      </c>
      <c r="E242" t="s">
        <v>999</v>
      </c>
      <c r="F242" t="s">
        <v>1000</v>
      </c>
      <c r="G242" t="s">
        <v>946</v>
      </c>
      <c r="H242" s="101" t="s">
        <v>52</v>
      </c>
      <c r="I242" t="s">
        <v>1571</v>
      </c>
      <c r="J242" t="s">
        <v>51</v>
      </c>
      <c r="K242" t="s">
        <v>1572</v>
      </c>
      <c r="L242" t="s">
        <v>12</v>
      </c>
      <c r="M242" t="s">
        <v>1034</v>
      </c>
      <c r="N242" s="34">
        <v>44197</v>
      </c>
      <c r="O242" s="34">
        <v>44561</v>
      </c>
      <c r="P242" t="s">
        <v>1035</v>
      </c>
      <c r="Q242" s="118">
        <v>4631000</v>
      </c>
      <c r="R242" s="118">
        <v>18035265</v>
      </c>
      <c r="S242" s="43">
        <v>0.26</v>
      </c>
      <c r="T242" s="34">
        <v>44440</v>
      </c>
      <c r="U242" s="34">
        <v>44804</v>
      </c>
      <c r="V242" s="118">
        <v>72497.52</v>
      </c>
      <c r="W242" s="118">
        <v>32504.61</v>
      </c>
      <c r="X242" s="118">
        <v>0</v>
      </c>
      <c r="Y242" s="118">
        <v>0</v>
      </c>
      <c r="Z242" s="118">
        <v>0</v>
      </c>
      <c r="AA242" s="118">
        <v>0</v>
      </c>
      <c r="AB242" t="s">
        <v>1036</v>
      </c>
      <c r="AC242">
        <v>1</v>
      </c>
      <c r="AD242">
        <v>1</v>
      </c>
      <c r="AE242" s="118">
        <v>32504.61</v>
      </c>
      <c r="AF242" s="118">
        <v>18849.36</v>
      </c>
      <c r="AG242" t="s">
        <v>1037</v>
      </c>
      <c r="AH242">
        <v>1.04</v>
      </c>
      <c r="AI242" s="118">
        <v>19603.330000000002</v>
      </c>
      <c r="AJ242" s="118">
        <v>0</v>
      </c>
      <c r="AK242" s="118">
        <v>19603.330000000002</v>
      </c>
      <c r="AL242" s="118">
        <v>-12901.28</v>
      </c>
      <c r="AM242" s="118">
        <v>0</v>
      </c>
      <c r="AN242" s="118">
        <v>-12901.28</v>
      </c>
    </row>
    <row r="243" spans="1:40" x14ac:dyDescent="0.2">
      <c r="A243" s="117" t="s">
        <v>1573</v>
      </c>
      <c r="B243" t="s">
        <v>1031</v>
      </c>
      <c r="C243" t="s">
        <v>944</v>
      </c>
      <c r="D243">
        <v>2024</v>
      </c>
      <c r="E243" t="s">
        <v>999</v>
      </c>
      <c r="F243" t="s">
        <v>1000</v>
      </c>
      <c r="G243" t="s">
        <v>946</v>
      </c>
      <c r="H243" s="101" t="s">
        <v>1574</v>
      </c>
      <c r="I243" t="s">
        <v>1575</v>
      </c>
      <c r="J243" t="s">
        <v>1573</v>
      </c>
      <c r="K243" t="s">
        <v>1576</v>
      </c>
      <c r="L243" t="s">
        <v>11</v>
      </c>
      <c r="M243" t="s">
        <v>1091</v>
      </c>
      <c r="N243" s="34">
        <v>44197</v>
      </c>
      <c r="O243" s="34">
        <v>44561</v>
      </c>
      <c r="P243" t="s">
        <v>1035</v>
      </c>
      <c r="Q243" s="118">
        <v>823720</v>
      </c>
      <c r="R243" s="118">
        <v>551436</v>
      </c>
      <c r="S243" s="43">
        <v>1.49</v>
      </c>
      <c r="T243" s="34">
        <v>44440</v>
      </c>
      <c r="U243" s="34">
        <v>44804</v>
      </c>
      <c r="V243" s="118">
        <v>4403.25</v>
      </c>
      <c r="W243" s="118">
        <v>3588.9</v>
      </c>
      <c r="X243" s="118">
        <v>0</v>
      </c>
      <c r="Y243" s="118">
        <v>0</v>
      </c>
      <c r="Z243" s="118">
        <v>0</v>
      </c>
      <c r="AA243" s="118">
        <v>0</v>
      </c>
      <c r="AB243" t="s">
        <v>1036</v>
      </c>
      <c r="AC243">
        <v>1</v>
      </c>
      <c r="AD243">
        <v>1</v>
      </c>
      <c r="AE243" s="118">
        <v>3588.9</v>
      </c>
      <c r="AF243" s="118">
        <v>6560.84</v>
      </c>
      <c r="AG243" t="s">
        <v>1037</v>
      </c>
      <c r="AH243">
        <v>1.04</v>
      </c>
      <c r="AI243" s="118">
        <v>6823.27</v>
      </c>
      <c r="AJ243" s="118">
        <v>0</v>
      </c>
      <c r="AK243" s="118">
        <v>6823.27</v>
      </c>
      <c r="AL243" s="118">
        <v>3234.37</v>
      </c>
      <c r="AM243" s="118">
        <v>0</v>
      </c>
      <c r="AN243" s="118">
        <v>3234.37</v>
      </c>
    </row>
    <row r="244" spans="1:40" x14ac:dyDescent="0.2">
      <c r="A244" s="117" t="s">
        <v>123</v>
      </c>
      <c r="B244" t="s">
        <v>1031</v>
      </c>
      <c r="C244" t="s">
        <v>944</v>
      </c>
      <c r="D244">
        <v>2024</v>
      </c>
      <c r="E244" t="s">
        <v>999</v>
      </c>
      <c r="F244" t="s">
        <v>1000</v>
      </c>
      <c r="G244" t="s">
        <v>946</v>
      </c>
      <c r="H244" s="101" t="s">
        <v>124</v>
      </c>
      <c r="I244" t="s">
        <v>1577</v>
      </c>
      <c r="J244" t="s">
        <v>123</v>
      </c>
      <c r="K244" t="s">
        <v>1578</v>
      </c>
      <c r="L244" t="s">
        <v>11</v>
      </c>
      <c r="M244" t="s">
        <v>1034</v>
      </c>
      <c r="N244" s="34">
        <v>44470</v>
      </c>
      <c r="O244" s="34">
        <v>44834</v>
      </c>
      <c r="P244" t="s">
        <v>1035</v>
      </c>
      <c r="Q244" s="118">
        <v>94907429</v>
      </c>
      <c r="R244" s="118">
        <v>126106412</v>
      </c>
      <c r="S244" s="43">
        <v>0.75</v>
      </c>
      <c r="T244" s="34">
        <v>44440</v>
      </c>
      <c r="U244" s="34">
        <v>44804</v>
      </c>
      <c r="V244" s="118">
        <v>163975561.50999999</v>
      </c>
      <c r="W244" s="118">
        <v>24135660.940000001</v>
      </c>
      <c r="X244" s="118">
        <v>0</v>
      </c>
      <c r="Y244" s="118">
        <v>5112102.75</v>
      </c>
      <c r="Z244" s="118">
        <v>0</v>
      </c>
      <c r="AA244" s="118">
        <v>5112102.75</v>
      </c>
      <c r="AB244" t="s">
        <v>1036</v>
      </c>
      <c r="AC244">
        <v>1</v>
      </c>
      <c r="AD244">
        <v>1</v>
      </c>
      <c r="AE244" s="118">
        <v>29247763.690000001</v>
      </c>
      <c r="AF244" s="118">
        <v>122981671.13</v>
      </c>
      <c r="AG244" t="s">
        <v>1037</v>
      </c>
      <c r="AH244">
        <v>1.0130999999999999</v>
      </c>
      <c r="AI244" s="118">
        <v>124592731.02</v>
      </c>
      <c r="AJ244" s="118">
        <v>0</v>
      </c>
      <c r="AK244" s="118">
        <v>124592731.02</v>
      </c>
      <c r="AL244" s="118">
        <v>95344967.329999998</v>
      </c>
      <c r="AM244" s="118">
        <v>0</v>
      </c>
      <c r="AN244" s="118">
        <v>95344967.329999998</v>
      </c>
    </row>
    <row r="245" spans="1:40" x14ac:dyDescent="0.2">
      <c r="A245" s="117" t="s">
        <v>723</v>
      </c>
      <c r="B245" t="s">
        <v>1031</v>
      </c>
      <c r="C245" t="s">
        <v>944</v>
      </c>
      <c r="D245">
        <v>2024</v>
      </c>
      <c r="E245" t="s">
        <v>999</v>
      </c>
      <c r="F245" t="s">
        <v>1000</v>
      </c>
      <c r="G245" t="s">
        <v>946</v>
      </c>
      <c r="H245" s="101" t="s">
        <v>724</v>
      </c>
      <c r="I245" t="s">
        <v>1579</v>
      </c>
      <c r="J245" t="s">
        <v>723</v>
      </c>
      <c r="K245" t="s">
        <v>1580</v>
      </c>
      <c r="L245" t="s">
        <v>12</v>
      </c>
      <c r="M245" t="s">
        <v>1034</v>
      </c>
      <c r="N245" s="34">
        <v>44197</v>
      </c>
      <c r="O245" s="34">
        <v>44561</v>
      </c>
      <c r="P245" t="s">
        <v>1035</v>
      </c>
      <c r="Q245" s="118">
        <v>20105208</v>
      </c>
      <c r="R245" s="118">
        <v>203368847</v>
      </c>
      <c r="S245" s="43">
        <v>0.1</v>
      </c>
      <c r="T245" s="34">
        <v>44440</v>
      </c>
      <c r="U245" s="34">
        <v>44804</v>
      </c>
      <c r="V245" s="118">
        <v>36875589.219999999</v>
      </c>
      <c r="W245" s="118">
        <v>1664217.33</v>
      </c>
      <c r="X245" s="118">
        <v>0</v>
      </c>
      <c r="Y245" s="118">
        <v>0</v>
      </c>
      <c r="Z245" s="118">
        <v>0</v>
      </c>
      <c r="AA245" s="118">
        <v>0</v>
      </c>
      <c r="AB245" t="s">
        <v>1036</v>
      </c>
      <c r="AC245">
        <v>1</v>
      </c>
      <c r="AD245">
        <v>1</v>
      </c>
      <c r="AE245" s="118">
        <v>1664217.33</v>
      </c>
      <c r="AF245" s="118">
        <v>3687558.92</v>
      </c>
      <c r="AG245" t="s">
        <v>1037</v>
      </c>
      <c r="AH245">
        <v>1.04</v>
      </c>
      <c r="AI245" s="118">
        <v>3835061.28</v>
      </c>
      <c r="AJ245" s="118">
        <v>0</v>
      </c>
      <c r="AK245" s="118">
        <v>3835061.28</v>
      </c>
      <c r="AL245" s="118">
        <v>2170843.9500000002</v>
      </c>
      <c r="AM245" s="118">
        <v>0</v>
      </c>
      <c r="AN245" s="118">
        <v>2170843.9500000002</v>
      </c>
    </row>
    <row r="246" spans="1:40" x14ac:dyDescent="0.2">
      <c r="A246" s="117" t="s">
        <v>726</v>
      </c>
      <c r="B246" t="s">
        <v>1031</v>
      </c>
      <c r="C246" t="s">
        <v>944</v>
      </c>
      <c r="D246">
        <v>2024</v>
      </c>
      <c r="E246" t="s">
        <v>999</v>
      </c>
      <c r="F246" t="s">
        <v>1000</v>
      </c>
      <c r="G246" t="s">
        <v>946</v>
      </c>
      <c r="H246" s="101" t="s">
        <v>727</v>
      </c>
      <c r="I246" t="s">
        <v>1581</v>
      </c>
      <c r="J246" t="s">
        <v>726</v>
      </c>
      <c r="K246" t="s">
        <v>1582</v>
      </c>
      <c r="L246" t="s">
        <v>12</v>
      </c>
      <c r="M246" t="s">
        <v>1034</v>
      </c>
      <c r="N246" s="34">
        <v>44348</v>
      </c>
      <c r="O246" s="34">
        <v>44712</v>
      </c>
      <c r="P246" t="s">
        <v>1035</v>
      </c>
      <c r="Q246" s="118">
        <v>15229143</v>
      </c>
      <c r="R246" s="118">
        <v>155426697</v>
      </c>
      <c r="S246" s="43">
        <v>0.1</v>
      </c>
      <c r="T246" s="34">
        <v>44440</v>
      </c>
      <c r="U246" s="34">
        <v>44804</v>
      </c>
      <c r="V246" s="118">
        <v>29237362.25</v>
      </c>
      <c r="W246" s="118">
        <v>1523969.23</v>
      </c>
      <c r="X246" s="118">
        <v>0</v>
      </c>
      <c r="Y246" s="118">
        <v>142670.16</v>
      </c>
      <c r="Z246" s="118">
        <v>0</v>
      </c>
      <c r="AA246" s="118">
        <v>142670.16</v>
      </c>
      <c r="AB246" t="s">
        <v>1036</v>
      </c>
      <c r="AC246">
        <v>1</v>
      </c>
      <c r="AD246">
        <v>1</v>
      </c>
      <c r="AE246" s="118">
        <v>1666639.39</v>
      </c>
      <c r="AF246" s="118">
        <v>2923736.23</v>
      </c>
      <c r="AG246" t="s">
        <v>1037</v>
      </c>
      <c r="AH246">
        <v>1.04</v>
      </c>
      <c r="AI246" s="118">
        <v>3040685.68</v>
      </c>
      <c r="AJ246" s="118">
        <v>0</v>
      </c>
      <c r="AK246" s="118">
        <v>3040685.68</v>
      </c>
      <c r="AL246" s="118">
        <v>1374046.29</v>
      </c>
      <c r="AM246" s="118">
        <v>0</v>
      </c>
      <c r="AN246" s="118">
        <v>1374046.29</v>
      </c>
    </row>
    <row r="247" spans="1:40" x14ac:dyDescent="0.2">
      <c r="A247" s="117" t="s">
        <v>732</v>
      </c>
      <c r="B247" t="s">
        <v>1031</v>
      </c>
      <c r="C247" t="s">
        <v>944</v>
      </c>
      <c r="D247">
        <v>2024</v>
      </c>
      <c r="E247" t="s">
        <v>999</v>
      </c>
      <c r="F247" t="s">
        <v>1000</v>
      </c>
      <c r="G247" t="s">
        <v>946</v>
      </c>
      <c r="H247" s="101" t="s">
        <v>733</v>
      </c>
      <c r="I247" t="s">
        <v>1583</v>
      </c>
      <c r="J247" t="s">
        <v>732</v>
      </c>
      <c r="K247" t="s">
        <v>1584</v>
      </c>
      <c r="L247" t="s">
        <v>12</v>
      </c>
      <c r="M247" t="s">
        <v>1034</v>
      </c>
      <c r="N247" s="34">
        <v>44197</v>
      </c>
      <c r="O247" s="34">
        <v>44561</v>
      </c>
      <c r="P247" t="s">
        <v>1035</v>
      </c>
      <c r="Q247" s="118">
        <v>13967410</v>
      </c>
      <c r="R247" s="118">
        <v>132495524</v>
      </c>
      <c r="S247" s="43">
        <v>0.11</v>
      </c>
      <c r="T247" s="34">
        <v>44440</v>
      </c>
      <c r="U247" s="34">
        <v>44804</v>
      </c>
      <c r="V247" s="118">
        <v>2783599.55</v>
      </c>
      <c r="W247" s="118">
        <v>102389.18</v>
      </c>
      <c r="X247" s="118">
        <v>0</v>
      </c>
      <c r="Y247" s="118">
        <v>304934.59000000003</v>
      </c>
      <c r="Z247" s="118">
        <v>0</v>
      </c>
      <c r="AA247" s="118">
        <v>304934.59000000003</v>
      </c>
      <c r="AB247" t="s">
        <v>1036</v>
      </c>
      <c r="AC247">
        <v>1</v>
      </c>
      <c r="AD247">
        <v>1</v>
      </c>
      <c r="AE247" s="118">
        <v>407323.77</v>
      </c>
      <c r="AF247" s="118">
        <v>306195.95</v>
      </c>
      <c r="AG247" t="s">
        <v>1037</v>
      </c>
      <c r="AH247">
        <v>1.04</v>
      </c>
      <c r="AI247" s="118">
        <v>318443.78999999998</v>
      </c>
      <c r="AJ247" s="118">
        <v>0</v>
      </c>
      <c r="AK247" s="118">
        <v>318443.78999999998</v>
      </c>
      <c r="AL247" s="118">
        <v>-88879.98</v>
      </c>
      <c r="AM247" s="118">
        <v>0</v>
      </c>
      <c r="AN247" s="118">
        <v>-88879.98</v>
      </c>
    </row>
    <row r="248" spans="1:40" x14ac:dyDescent="0.2">
      <c r="A248" s="117" t="s">
        <v>1585</v>
      </c>
      <c r="B248" t="s">
        <v>1031</v>
      </c>
      <c r="C248" t="s">
        <v>944</v>
      </c>
      <c r="D248">
        <v>2024</v>
      </c>
      <c r="E248" t="s">
        <v>999</v>
      </c>
      <c r="F248" t="s">
        <v>1000</v>
      </c>
      <c r="G248" t="s">
        <v>946</v>
      </c>
      <c r="H248" s="101" t="s">
        <v>1586</v>
      </c>
      <c r="I248" t="s">
        <v>1587</v>
      </c>
      <c r="J248" t="s">
        <v>1585</v>
      </c>
      <c r="K248" t="s">
        <v>1588</v>
      </c>
      <c r="L248" t="s">
        <v>11</v>
      </c>
      <c r="M248" t="s">
        <v>1034</v>
      </c>
      <c r="N248" s="34">
        <v>44105</v>
      </c>
      <c r="O248" s="34">
        <v>44469</v>
      </c>
      <c r="P248" t="s">
        <v>1035</v>
      </c>
      <c r="Q248" s="118">
        <v>1518250</v>
      </c>
      <c r="R248" s="118">
        <v>1699152</v>
      </c>
      <c r="S248" s="43">
        <v>0.89</v>
      </c>
      <c r="T248" s="34">
        <v>44440</v>
      </c>
      <c r="U248" s="34">
        <v>44804</v>
      </c>
      <c r="V248" s="118">
        <v>90716.24</v>
      </c>
      <c r="W248" s="118">
        <v>63190.76</v>
      </c>
      <c r="X248" s="118">
        <v>0</v>
      </c>
      <c r="Y248" s="118">
        <v>0</v>
      </c>
      <c r="Z248" s="118">
        <v>0</v>
      </c>
      <c r="AA248" s="118">
        <v>0</v>
      </c>
      <c r="AB248" t="s">
        <v>1036</v>
      </c>
      <c r="AC248">
        <v>1</v>
      </c>
      <c r="AD248">
        <v>1</v>
      </c>
      <c r="AE248" s="118">
        <v>63190.76</v>
      </c>
      <c r="AF248" s="118">
        <v>80737.45</v>
      </c>
      <c r="AG248" t="s">
        <v>1037</v>
      </c>
      <c r="AH248">
        <v>1.04</v>
      </c>
      <c r="AI248" s="118">
        <v>83966.95</v>
      </c>
      <c r="AJ248" s="118">
        <v>0</v>
      </c>
      <c r="AK248" s="118">
        <v>83966.95</v>
      </c>
      <c r="AL248" s="118">
        <v>20776.189999999999</v>
      </c>
      <c r="AM248" s="118">
        <v>0</v>
      </c>
      <c r="AN248" s="118">
        <v>20776.189999999999</v>
      </c>
    </row>
    <row r="249" spans="1:40" x14ac:dyDescent="0.2">
      <c r="A249" s="117" t="s">
        <v>1589</v>
      </c>
      <c r="B249" t="s">
        <v>1031</v>
      </c>
      <c r="C249" t="s">
        <v>944</v>
      </c>
      <c r="D249">
        <v>2024</v>
      </c>
      <c r="E249" t="s">
        <v>999</v>
      </c>
      <c r="F249" t="s">
        <v>1000</v>
      </c>
      <c r="G249" t="s">
        <v>946</v>
      </c>
      <c r="H249" s="101" t="s">
        <v>1590</v>
      </c>
      <c r="I249" t="s">
        <v>1591</v>
      </c>
      <c r="J249" t="s">
        <v>1589</v>
      </c>
      <c r="K249" t="s">
        <v>1592</v>
      </c>
      <c r="L249" t="s">
        <v>1593</v>
      </c>
      <c r="M249" t="s">
        <v>1034</v>
      </c>
      <c r="N249" s="34">
        <v>44440</v>
      </c>
      <c r="O249" s="34">
        <v>44804</v>
      </c>
      <c r="P249" t="s">
        <v>1035</v>
      </c>
      <c r="Q249" s="118">
        <v>46013</v>
      </c>
      <c r="R249" s="118">
        <v>80910</v>
      </c>
      <c r="S249" s="43">
        <v>0.56999999999999995</v>
      </c>
      <c r="T249" s="34">
        <v>44440</v>
      </c>
      <c r="U249" s="34">
        <v>44804</v>
      </c>
      <c r="V249" s="118">
        <v>11160</v>
      </c>
      <c r="W249" s="118">
        <v>3492.5</v>
      </c>
      <c r="X249" s="118">
        <v>0</v>
      </c>
      <c r="Y249" s="118">
        <v>0</v>
      </c>
      <c r="Z249" s="118">
        <v>0</v>
      </c>
      <c r="AA249" s="118">
        <v>0</v>
      </c>
      <c r="AB249" t="s">
        <v>1036</v>
      </c>
      <c r="AC249">
        <v>1</v>
      </c>
      <c r="AD249">
        <v>1</v>
      </c>
      <c r="AE249" s="118">
        <v>3492.5</v>
      </c>
      <c r="AF249" s="118">
        <v>6361.2</v>
      </c>
      <c r="AG249" t="s">
        <v>1037</v>
      </c>
      <c r="AH249">
        <v>1.0301</v>
      </c>
      <c r="AI249" s="118">
        <v>6552.67</v>
      </c>
      <c r="AJ249" s="118">
        <v>0</v>
      </c>
      <c r="AK249" s="118">
        <v>6552.67</v>
      </c>
      <c r="AL249" s="118">
        <v>3060.17</v>
      </c>
      <c r="AM249" s="118">
        <v>0</v>
      </c>
      <c r="AN249" s="118">
        <v>3060.17</v>
      </c>
    </row>
    <row r="250" spans="1:40" x14ac:dyDescent="0.2">
      <c r="A250" s="117" t="s">
        <v>396</v>
      </c>
      <c r="B250" t="s">
        <v>1031</v>
      </c>
      <c r="C250" t="s">
        <v>944</v>
      </c>
      <c r="D250">
        <v>2024</v>
      </c>
      <c r="E250" t="s">
        <v>999</v>
      </c>
      <c r="F250" t="s">
        <v>1000</v>
      </c>
      <c r="G250" t="s">
        <v>946</v>
      </c>
      <c r="H250" s="101" t="s">
        <v>397</v>
      </c>
      <c r="I250" t="s">
        <v>1594</v>
      </c>
      <c r="J250" t="s">
        <v>396</v>
      </c>
      <c r="K250" t="s">
        <v>1595</v>
      </c>
      <c r="L250" t="s">
        <v>12</v>
      </c>
      <c r="M250" t="s">
        <v>1034</v>
      </c>
      <c r="N250" s="34">
        <v>44105</v>
      </c>
      <c r="O250" s="34">
        <v>44469</v>
      </c>
      <c r="P250" t="s">
        <v>1035</v>
      </c>
      <c r="Q250" s="118">
        <v>8854491</v>
      </c>
      <c r="R250" s="118">
        <v>16663345</v>
      </c>
      <c r="S250" s="43">
        <v>0.53</v>
      </c>
      <c r="T250" s="34">
        <v>44440</v>
      </c>
      <c r="U250" s="34">
        <v>44804</v>
      </c>
      <c r="V250" s="118">
        <v>260323296.27000001</v>
      </c>
      <c r="W250" s="118">
        <v>62011699.299999997</v>
      </c>
      <c r="X250" s="118">
        <v>0</v>
      </c>
      <c r="Y250" s="118">
        <v>30292990.539999999</v>
      </c>
      <c r="Z250" s="118">
        <v>0</v>
      </c>
      <c r="AA250" s="118">
        <v>30292990.539999999</v>
      </c>
      <c r="AB250" t="s">
        <v>1036</v>
      </c>
      <c r="AC250">
        <v>1</v>
      </c>
      <c r="AD250">
        <v>1</v>
      </c>
      <c r="AE250" s="118">
        <v>92304689.840000004</v>
      </c>
      <c r="AF250" s="118">
        <v>137971347.02000001</v>
      </c>
      <c r="AG250" t="s">
        <v>1037</v>
      </c>
      <c r="AH250">
        <v>1.04</v>
      </c>
      <c r="AI250" s="118">
        <v>143490200.90000001</v>
      </c>
      <c r="AJ250" s="118">
        <v>0</v>
      </c>
      <c r="AK250" s="118">
        <v>143490200.90000001</v>
      </c>
      <c r="AL250" s="118">
        <v>51185511.060000002</v>
      </c>
      <c r="AM250" s="118">
        <v>0</v>
      </c>
      <c r="AN250" s="118">
        <v>51185511.060000002</v>
      </c>
    </row>
    <row r="251" spans="1:40" x14ac:dyDescent="0.2">
      <c r="A251" s="117" t="s">
        <v>108</v>
      </c>
      <c r="B251" t="s">
        <v>1031</v>
      </c>
      <c r="C251" t="s">
        <v>944</v>
      </c>
      <c r="D251">
        <v>2024</v>
      </c>
      <c r="E251" t="s">
        <v>999</v>
      </c>
      <c r="F251" t="s">
        <v>1000</v>
      </c>
      <c r="G251" t="s">
        <v>946</v>
      </c>
      <c r="H251" s="101" t="s">
        <v>109</v>
      </c>
      <c r="I251" t="s">
        <v>1596</v>
      </c>
      <c r="J251" t="s">
        <v>108</v>
      </c>
      <c r="K251" t="s">
        <v>1597</v>
      </c>
      <c r="L251" t="s">
        <v>12</v>
      </c>
      <c r="M251" t="s">
        <v>1034</v>
      </c>
      <c r="N251" s="34">
        <v>44197</v>
      </c>
      <c r="O251" s="34">
        <v>44561</v>
      </c>
      <c r="P251" t="s">
        <v>1035</v>
      </c>
      <c r="Q251" s="118">
        <v>33252221</v>
      </c>
      <c r="R251" s="118">
        <v>145160569</v>
      </c>
      <c r="S251" s="43">
        <v>0.23</v>
      </c>
      <c r="T251" s="34">
        <v>44440</v>
      </c>
      <c r="U251" s="34">
        <v>44804</v>
      </c>
      <c r="V251" s="118">
        <v>17879544.449999999</v>
      </c>
      <c r="W251" s="118">
        <v>2391998.2799999998</v>
      </c>
      <c r="X251" s="118">
        <v>0</v>
      </c>
      <c r="Y251" s="118">
        <v>0</v>
      </c>
      <c r="Z251" s="118">
        <v>0</v>
      </c>
      <c r="AA251" s="118">
        <v>0</v>
      </c>
      <c r="AB251" t="s">
        <v>1036</v>
      </c>
      <c r="AC251">
        <v>1</v>
      </c>
      <c r="AD251">
        <v>1</v>
      </c>
      <c r="AE251" s="118">
        <v>2391998.2799999998</v>
      </c>
      <c r="AF251" s="118">
        <v>4112295.22</v>
      </c>
      <c r="AG251" t="s">
        <v>1037</v>
      </c>
      <c r="AH251">
        <v>1.04</v>
      </c>
      <c r="AI251" s="118">
        <v>4276787.03</v>
      </c>
      <c r="AJ251" s="118">
        <v>0</v>
      </c>
      <c r="AK251" s="118">
        <v>4276787.03</v>
      </c>
      <c r="AL251" s="118">
        <v>1884788.75</v>
      </c>
      <c r="AM251" s="118">
        <v>0</v>
      </c>
      <c r="AN251" s="118">
        <v>1884788.75</v>
      </c>
    </row>
    <row r="252" spans="1:40" x14ac:dyDescent="0.2">
      <c r="A252" s="117" t="s">
        <v>246</v>
      </c>
      <c r="B252" t="s">
        <v>1031</v>
      </c>
      <c r="C252" t="s">
        <v>944</v>
      </c>
      <c r="D252">
        <v>2024</v>
      </c>
      <c r="E252" t="s">
        <v>999</v>
      </c>
      <c r="F252" t="s">
        <v>1000</v>
      </c>
      <c r="G252" t="s">
        <v>946</v>
      </c>
      <c r="H252" s="101" t="s">
        <v>247</v>
      </c>
      <c r="I252" t="s">
        <v>1598</v>
      </c>
      <c r="J252" t="s">
        <v>246</v>
      </c>
      <c r="K252" t="s">
        <v>1599</v>
      </c>
      <c r="L252" t="s">
        <v>12</v>
      </c>
      <c r="M252" t="s">
        <v>1034</v>
      </c>
      <c r="N252" s="34">
        <v>44378</v>
      </c>
      <c r="O252" s="34">
        <v>44742</v>
      </c>
      <c r="P252" t="s">
        <v>1035</v>
      </c>
      <c r="Q252" s="118">
        <v>14854127</v>
      </c>
      <c r="R252" s="118">
        <v>66440094</v>
      </c>
      <c r="S252" s="43">
        <v>0.22</v>
      </c>
      <c r="T252" s="34">
        <v>44440</v>
      </c>
      <c r="U252" s="34">
        <v>44804</v>
      </c>
      <c r="V252" s="118">
        <v>2016740.73</v>
      </c>
      <c r="W252" s="118">
        <v>187824.42</v>
      </c>
      <c r="X252" s="118">
        <v>0</v>
      </c>
      <c r="Y252" s="118">
        <v>0</v>
      </c>
      <c r="Z252" s="118">
        <v>0</v>
      </c>
      <c r="AA252" s="118">
        <v>0</v>
      </c>
      <c r="AB252" t="s">
        <v>1036</v>
      </c>
      <c r="AC252">
        <v>1</v>
      </c>
      <c r="AD252">
        <v>1</v>
      </c>
      <c r="AE252" s="118">
        <v>187824.42</v>
      </c>
      <c r="AF252" s="118">
        <v>443682.96</v>
      </c>
      <c r="AG252" t="s">
        <v>1037</v>
      </c>
      <c r="AH252">
        <v>1.04</v>
      </c>
      <c r="AI252" s="118">
        <v>461430.28</v>
      </c>
      <c r="AJ252" s="118">
        <v>0</v>
      </c>
      <c r="AK252" s="118">
        <v>461430.28</v>
      </c>
      <c r="AL252" s="118">
        <v>273605.86</v>
      </c>
      <c r="AM252" s="118">
        <v>0</v>
      </c>
      <c r="AN252" s="118">
        <v>273605.86</v>
      </c>
    </row>
    <row r="253" spans="1:40" x14ac:dyDescent="0.2">
      <c r="A253" s="117" t="s">
        <v>135</v>
      </c>
      <c r="B253" t="s">
        <v>1031</v>
      </c>
      <c r="C253" t="s">
        <v>944</v>
      </c>
      <c r="D253">
        <v>2024</v>
      </c>
      <c r="E253" t="s">
        <v>999</v>
      </c>
      <c r="F253" t="s">
        <v>1000</v>
      </c>
      <c r="G253" t="s">
        <v>946</v>
      </c>
      <c r="H253" s="101" t="s">
        <v>136</v>
      </c>
      <c r="I253" t="s">
        <v>1600</v>
      </c>
      <c r="J253" t="s">
        <v>135</v>
      </c>
      <c r="K253" t="s">
        <v>1601</v>
      </c>
      <c r="L253" t="s">
        <v>12</v>
      </c>
      <c r="M253" t="s">
        <v>1034</v>
      </c>
      <c r="N253" s="34">
        <v>44470</v>
      </c>
      <c r="O253" s="34">
        <v>44834</v>
      </c>
      <c r="P253" t="s">
        <v>1054</v>
      </c>
      <c r="Q253" s="118">
        <v>5410162</v>
      </c>
      <c r="R253" s="118">
        <v>16895166</v>
      </c>
      <c r="S253" s="43">
        <v>0.32</v>
      </c>
      <c r="T253" s="34">
        <v>44440</v>
      </c>
      <c r="U253" s="34">
        <v>44804</v>
      </c>
      <c r="V253" s="118">
        <v>302496.73</v>
      </c>
      <c r="W253" s="118">
        <v>10047.39</v>
      </c>
      <c r="X253" s="118">
        <v>0</v>
      </c>
      <c r="Y253" s="118">
        <v>0</v>
      </c>
      <c r="Z253" s="118">
        <v>0</v>
      </c>
      <c r="AA253" s="118">
        <v>0</v>
      </c>
      <c r="AB253" t="s">
        <v>1036</v>
      </c>
      <c r="AC253">
        <v>1</v>
      </c>
      <c r="AD253">
        <v>1</v>
      </c>
      <c r="AE253" s="118">
        <v>10047.39</v>
      </c>
      <c r="AF253" s="118">
        <v>96798.95</v>
      </c>
      <c r="AG253" t="s">
        <v>1037</v>
      </c>
      <c r="AH253">
        <v>1.0130999999999999</v>
      </c>
      <c r="AI253" s="118">
        <v>98067.02</v>
      </c>
      <c r="AJ253" s="118">
        <v>0</v>
      </c>
      <c r="AK253" s="118">
        <v>98067.02</v>
      </c>
      <c r="AL253" s="118">
        <v>88019.63</v>
      </c>
      <c r="AM253" s="118">
        <v>0</v>
      </c>
      <c r="AN253" s="118">
        <v>88019.63</v>
      </c>
    </row>
    <row r="254" spans="1:40" x14ac:dyDescent="0.2">
      <c r="A254" s="117" t="s">
        <v>144</v>
      </c>
      <c r="B254" t="s">
        <v>1031</v>
      </c>
      <c r="C254" t="s">
        <v>944</v>
      </c>
      <c r="D254">
        <v>2024</v>
      </c>
      <c r="E254" t="s">
        <v>999</v>
      </c>
      <c r="F254" t="s">
        <v>1000</v>
      </c>
      <c r="G254" t="s">
        <v>946</v>
      </c>
      <c r="H254" s="101" t="s">
        <v>145</v>
      </c>
      <c r="I254" t="s">
        <v>1602</v>
      </c>
      <c r="J254" t="s">
        <v>144</v>
      </c>
      <c r="K254" t="s">
        <v>1603</v>
      </c>
      <c r="L254" t="s">
        <v>12</v>
      </c>
      <c r="M254" t="s">
        <v>1034</v>
      </c>
      <c r="N254" s="34">
        <v>44470</v>
      </c>
      <c r="O254" s="34">
        <v>44834</v>
      </c>
      <c r="P254" t="s">
        <v>1035</v>
      </c>
      <c r="Q254" s="118">
        <v>8889129</v>
      </c>
      <c r="R254" s="118">
        <v>34616804</v>
      </c>
      <c r="S254" s="43">
        <v>0.26</v>
      </c>
      <c r="T254" s="34">
        <v>44440</v>
      </c>
      <c r="U254" s="34">
        <v>44804</v>
      </c>
      <c r="V254" s="118">
        <v>2014567.84</v>
      </c>
      <c r="W254" s="118">
        <v>174450.09</v>
      </c>
      <c r="X254" s="118">
        <v>0</v>
      </c>
      <c r="Y254" s="118">
        <v>0</v>
      </c>
      <c r="Z254" s="118">
        <v>0</v>
      </c>
      <c r="AA254" s="118">
        <v>0</v>
      </c>
      <c r="AB254" t="s">
        <v>1036</v>
      </c>
      <c r="AC254">
        <v>1</v>
      </c>
      <c r="AD254">
        <v>1</v>
      </c>
      <c r="AE254" s="118">
        <v>174450.09</v>
      </c>
      <c r="AF254" s="118">
        <v>523787.64</v>
      </c>
      <c r="AG254" t="s">
        <v>1037</v>
      </c>
      <c r="AH254">
        <v>1.0130999999999999</v>
      </c>
      <c r="AI254" s="118">
        <v>530649.26</v>
      </c>
      <c r="AJ254" s="118">
        <v>0</v>
      </c>
      <c r="AK254" s="118">
        <v>530649.26</v>
      </c>
      <c r="AL254" s="118">
        <v>356199.17</v>
      </c>
      <c r="AM254" s="118">
        <v>0</v>
      </c>
      <c r="AN254" s="118">
        <v>356199.17</v>
      </c>
    </row>
    <row r="255" spans="1:40" x14ac:dyDescent="0.2">
      <c r="A255" s="117" t="s">
        <v>132</v>
      </c>
      <c r="B255" t="s">
        <v>1031</v>
      </c>
      <c r="C255" t="s">
        <v>944</v>
      </c>
      <c r="D255">
        <v>2024</v>
      </c>
      <c r="E255" t="s">
        <v>999</v>
      </c>
      <c r="F255" t="s">
        <v>1000</v>
      </c>
      <c r="G255" t="s">
        <v>946</v>
      </c>
      <c r="H255" s="101" t="s">
        <v>133</v>
      </c>
      <c r="I255" t="s">
        <v>1604</v>
      </c>
      <c r="J255" t="s">
        <v>132</v>
      </c>
      <c r="K255" t="s">
        <v>1605</v>
      </c>
      <c r="L255" t="s">
        <v>12</v>
      </c>
      <c r="M255" t="s">
        <v>1034</v>
      </c>
      <c r="N255" s="34">
        <v>44470</v>
      </c>
      <c r="O255" s="34">
        <v>44834</v>
      </c>
      <c r="P255" t="s">
        <v>1035</v>
      </c>
      <c r="Q255" s="118">
        <v>137565993</v>
      </c>
      <c r="R255" s="118">
        <v>591293562</v>
      </c>
      <c r="S255" s="43">
        <v>0.23</v>
      </c>
      <c r="T255" s="34">
        <v>44440</v>
      </c>
      <c r="U255" s="34">
        <v>44804</v>
      </c>
      <c r="V255" s="118">
        <v>49480442.390000001</v>
      </c>
      <c r="W255" s="118">
        <v>5496678.5700000003</v>
      </c>
      <c r="X255" s="118">
        <v>0</v>
      </c>
      <c r="Y255" s="118">
        <v>308873.46000000002</v>
      </c>
      <c r="Z255" s="118">
        <v>0</v>
      </c>
      <c r="AA255" s="118">
        <v>308873.46000000002</v>
      </c>
      <c r="AB255" t="s">
        <v>1036</v>
      </c>
      <c r="AC255">
        <v>1</v>
      </c>
      <c r="AD255">
        <v>1</v>
      </c>
      <c r="AE255" s="118">
        <v>5805552.0300000003</v>
      </c>
      <c r="AF255" s="118">
        <v>11380501.75</v>
      </c>
      <c r="AG255" t="s">
        <v>1037</v>
      </c>
      <c r="AH255">
        <v>1.0130999999999999</v>
      </c>
      <c r="AI255" s="118">
        <v>11529586.32</v>
      </c>
      <c r="AJ255" s="118">
        <v>0</v>
      </c>
      <c r="AK255" s="118">
        <v>11529586.32</v>
      </c>
      <c r="AL255" s="118">
        <v>5724034.29</v>
      </c>
      <c r="AM255" s="118">
        <v>0</v>
      </c>
      <c r="AN255" s="118">
        <v>5724034.29</v>
      </c>
    </row>
    <row r="256" spans="1:40" x14ac:dyDescent="0.2">
      <c r="A256" s="117" t="s">
        <v>141</v>
      </c>
      <c r="B256" t="s">
        <v>1031</v>
      </c>
      <c r="C256" t="s">
        <v>944</v>
      </c>
      <c r="D256">
        <v>2024</v>
      </c>
      <c r="E256" t="s">
        <v>999</v>
      </c>
      <c r="F256" t="s">
        <v>1000</v>
      </c>
      <c r="G256" t="s">
        <v>946</v>
      </c>
      <c r="H256" s="101" t="s">
        <v>142</v>
      </c>
      <c r="I256" t="s">
        <v>1606</v>
      </c>
      <c r="J256" t="s">
        <v>141</v>
      </c>
      <c r="K256" t="s">
        <v>1607</v>
      </c>
      <c r="L256" t="s">
        <v>12</v>
      </c>
      <c r="M256" t="s">
        <v>1034</v>
      </c>
      <c r="N256" s="34">
        <v>44470</v>
      </c>
      <c r="O256" s="34">
        <v>44834</v>
      </c>
      <c r="P256" t="s">
        <v>1054</v>
      </c>
      <c r="Q256" s="118">
        <v>32746295</v>
      </c>
      <c r="R256" s="118">
        <v>153949494</v>
      </c>
      <c r="S256" s="43">
        <v>0.21</v>
      </c>
      <c r="T256" s="34">
        <v>44440</v>
      </c>
      <c r="U256" s="34">
        <v>44804</v>
      </c>
      <c r="V256" s="118">
        <v>9597350.2799999993</v>
      </c>
      <c r="W256" s="118">
        <v>898852.61</v>
      </c>
      <c r="X256" s="118">
        <v>0</v>
      </c>
      <c r="Y256" s="118">
        <v>49952.85</v>
      </c>
      <c r="Z256" s="118">
        <v>0</v>
      </c>
      <c r="AA256" s="118">
        <v>49952.85</v>
      </c>
      <c r="AB256" t="s">
        <v>1036</v>
      </c>
      <c r="AC256">
        <v>1</v>
      </c>
      <c r="AD256">
        <v>1</v>
      </c>
      <c r="AE256" s="118">
        <v>948805.46</v>
      </c>
      <c r="AF256" s="118">
        <v>2015443.56</v>
      </c>
      <c r="AG256" t="s">
        <v>1037</v>
      </c>
      <c r="AH256">
        <v>1.0130999999999999</v>
      </c>
      <c r="AI256" s="118">
        <v>2041845.87</v>
      </c>
      <c r="AJ256" s="118">
        <v>0</v>
      </c>
      <c r="AK256" s="118">
        <v>2041845.87</v>
      </c>
      <c r="AL256" s="118">
        <v>1093040.4099999999</v>
      </c>
      <c r="AM256" s="118">
        <v>0</v>
      </c>
      <c r="AN256" s="118">
        <v>1093040.4099999999</v>
      </c>
    </row>
    <row r="257" spans="1:40" x14ac:dyDescent="0.2">
      <c r="A257" s="117" t="s">
        <v>138</v>
      </c>
      <c r="B257" t="s">
        <v>1031</v>
      </c>
      <c r="C257" t="s">
        <v>944</v>
      </c>
      <c r="D257">
        <v>2024</v>
      </c>
      <c r="E257" t="s">
        <v>999</v>
      </c>
      <c r="F257" t="s">
        <v>1000</v>
      </c>
      <c r="G257" t="s">
        <v>946</v>
      </c>
      <c r="H257" s="101" t="s">
        <v>139</v>
      </c>
      <c r="I257" t="s">
        <v>1608</v>
      </c>
      <c r="J257" t="s">
        <v>138</v>
      </c>
      <c r="K257" t="s">
        <v>1609</v>
      </c>
      <c r="L257" t="s">
        <v>12</v>
      </c>
      <c r="M257" t="s">
        <v>1034</v>
      </c>
      <c r="N257" s="34">
        <v>44470</v>
      </c>
      <c r="O257" s="34">
        <v>44834</v>
      </c>
      <c r="P257" t="s">
        <v>1035</v>
      </c>
      <c r="Q257" s="118">
        <v>34435927</v>
      </c>
      <c r="R257" s="118">
        <v>159402292</v>
      </c>
      <c r="S257" s="43">
        <v>0.22</v>
      </c>
      <c r="T257" s="34">
        <v>44440</v>
      </c>
      <c r="U257" s="34">
        <v>44804</v>
      </c>
      <c r="V257" s="118">
        <v>7037073.2999999998</v>
      </c>
      <c r="W257" s="118">
        <v>504571.1</v>
      </c>
      <c r="X257" s="118">
        <v>0</v>
      </c>
      <c r="Y257" s="118">
        <v>0</v>
      </c>
      <c r="Z257" s="118">
        <v>0</v>
      </c>
      <c r="AA257" s="118">
        <v>0</v>
      </c>
      <c r="AB257" t="s">
        <v>1036</v>
      </c>
      <c r="AC257">
        <v>1</v>
      </c>
      <c r="AD257">
        <v>1</v>
      </c>
      <c r="AE257" s="118">
        <v>504571.1</v>
      </c>
      <c r="AF257" s="118">
        <v>1548156.13</v>
      </c>
      <c r="AG257" t="s">
        <v>1037</v>
      </c>
      <c r="AH257">
        <v>1.0130999999999999</v>
      </c>
      <c r="AI257" s="118">
        <v>1568436.98</v>
      </c>
      <c r="AJ257" s="118">
        <v>0</v>
      </c>
      <c r="AK257" s="118">
        <v>1568436.98</v>
      </c>
      <c r="AL257" s="118">
        <v>1063865.8799999999</v>
      </c>
      <c r="AM257" s="118">
        <v>0</v>
      </c>
      <c r="AN257" s="118">
        <v>1063865.8799999999</v>
      </c>
    </row>
    <row r="258" spans="1:40" x14ac:dyDescent="0.2">
      <c r="A258" s="117" t="s">
        <v>147</v>
      </c>
      <c r="B258" t="s">
        <v>1031</v>
      </c>
      <c r="C258" t="s">
        <v>944</v>
      </c>
      <c r="D258">
        <v>2024</v>
      </c>
      <c r="E258" t="s">
        <v>999</v>
      </c>
      <c r="F258" t="s">
        <v>1000</v>
      </c>
      <c r="G258" t="s">
        <v>946</v>
      </c>
      <c r="H258" s="101" t="s">
        <v>148</v>
      </c>
      <c r="I258" t="s">
        <v>1610</v>
      </c>
      <c r="J258" t="s">
        <v>147</v>
      </c>
      <c r="K258" t="s">
        <v>1611</v>
      </c>
      <c r="L258" t="s">
        <v>12</v>
      </c>
      <c r="M258" t="s">
        <v>1034</v>
      </c>
      <c r="N258" s="34">
        <v>44470</v>
      </c>
      <c r="O258" s="34">
        <v>44834</v>
      </c>
      <c r="P258" t="s">
        <v>1054</v>
      </c>
      <c r="Q258" s="118">
        <v>5831679</v>
      </c>
      <c r="R258" s="118">
        <v>18732791</v>
      </c>
      <c r="S258" s="43">
        <v>0.31</v>
      </c>
      <c r="T258" s="34">
        <v>44440</v>
      </c>
      <c r="U258" s="34">
        <v>44804</v>
      </c>
      <c r="V258" s="118">
        <v>1110478.77</v>
      </c>
      <c r="W258" s="118">
        <v>490416.16</v>
      </c>
      <c r="X258" s="118">
        <v>0</v>
      </c>
      <c r="Y258" s="118">
        <v>0</v>
      </c>
      <c r="Z258" s="118">
        <v>0</v>
      </c>
      <c r="AA258" s="118">
        <v>0</v>
      </c>
      <c r="AB258" t="s">
        <v>1036</v>
      </c>
      <c r="AC258">
        <v>1</v>
      </c>
      <c r="AD258">
        <v>1</v>
      </c>
      <c r="AE258" s="118">
        <v>490416.16</v>
      </c>
      <c r="AF258" s="118">
        <v>344248.42</v>
      </c>
      <c r="AG258" t="s">
        <v>1037</v>
      </c>
      <c r="AH258">
        <v>1.0130999999999999</v>
      </c>
      <c r="AI258" s="118">
        <v>348758.07</v>
      </c>
      <c r="AJ258" s="118">
        <v>0</v>
      </c>
      <c r="AK258" s="118">
        <v>348758.07</v>
      </c>
      <c r="AL258" s="118">
        <v>-141658.09</v>
      </c>
      <c r="AM258" s="118">
        <v>0</v>
      </c>
      <c r="AN258" s="118">
        <v>-141658.09</v>
      </c>
    </row>
    <row r="259" spans="1:40" x14ac:dyDescent="0.2">
      <c r="A259" s="117" t="s">
        <v>261</v>
      </c>
      <c r="B259" t="s">
        <v>1031</v>
      </c>
      <c r="C259" t="s">
        <v>944</v>
      </c>
      <c r="D259">
        <v>2024</v>
      </c>
      <c r="E259" t="s">
        <v>999</v>
      </c>
      <c r="F259" t="s">
        <v>1000</v>
      </c>
      <c r="G259" t="s">
        <v>946</v>
      </c>
      <c r="H259" s="101" t="s">
        <v>262</v>
      </c>
      <c r="I259" t="s">
        <v>1612</v>
      </c>
      <c r="J259" t="s">
        <v>261</v>
      </c>
      <c r="K259" t="s">
        <v>1613</v>
      </c>
      <c r="L259" t="s">
        <v>12</v>
      </c>
      <c r="M259" t="s">
        <v>1034</v>
      </c>
      <c r="N259" s="34">
        <v>44197</v>
      </c>
      <c r="O259" s="34">
        <v>44561</v>
      </c>
      <c r="P259" t="s">
        <v>1035</v>
      </c>
      <c r="Q259" s="118">
        <v>7498400</v>
      </c>
      <c r="R259" s="118">
        <v>35659288</v>
      </c>
      <c r="S259" s="43">
        <v>0.21</v>
      </c>
      <c r="T259" s="34">
        <v>44440</v>
      </c>
      <c r="U259" s="34">
        <v>44804</v>
      </c>
      <c r="V259" s="118">
        <v>1495650.71</v>
      </c>
      <c r="W259" s="118">
        <v>155038.37</v>
      </c>
      <c r="X259" s="118">
        <v>0</v>
      </c>
      <c r="Y259" s="118">
        <v>0</v>
      </c>
      <c r="Z259" s="118">
        <v>0</v>
      </c>
      <c r="AA259" s="118">
        <v>0</v>
      </c>
      <c r="AB259" t="s">
        <v>1036</v>
      </c>
      <c r="AC259">
        <v>1</v>
      </c>
      <c r="AD259">
        <v>1</v>
      </c>
      <c r="AE259" s="118">
        <v>155038.37</v>
      </c>
      <c r="AF259" s="118">
        <v>314086.65000000002</v>
      </c>
      <c r="AG259" t="s">
        <v>1037</v>
      </c>
      <c r="AH259">
        <v>1.04</v>
      </c>
      <c r="AI259" s="118">
        <v>326650.12</v>
      </c>
      <c r="AJ259" s="118">
        <v>0</v>
      </c>
      <c r="AK259" s="118">
        <v>326650.12</v>
      </c>
      <c r="AL259" s="118">
        <v>171611.75</v>
      </c>
      <c r="AM259" s="118">
        <v>0</v>
      </c>
      <c r="AN259" s="118">
        <v>171611.75</v>
      </c>
    </row>
    <row r="260" spans="1:40" x14ac:dyDescent="0.2">
      <c r="A260" s="117" t="s">
        <v>450</v>
      </c>
      <c r="B260" t="s">
        <v>1031</v>
      </c>
      <c r="C260" t="s">
        <v>944</v>
      </c>
      <c r="D260">
        <v>2024</v>
      </c>
      <c r="E260" t="s">
        <v>999</v>
      </c>
      <c r="F260" t="s">
        <v>1000</v>
      </c>
      <c r="G260" t="s">
        <v>946</v>
      </c>
      <c r="H260" s="101" t="s">
        <v>451</v>
      </c>
      <c r="I260" t="s">
        <v>1614</v>
      </c>
      <c r="J260" t="s">
        <v>450</v>
      </c>
      <c r="K260" t="s">
        <v>1615</v>
      </c>
      <c r="L260" t="s">
        <v>12</v>
      </c>
      <c r="M260" t="s">
        <v>1034</v>
      </c>
      <c r="N260" s="34">
        <v>44166</v>
      </c>
      <c r="O260" s="34">
        <v>44530</v>
      </c>
      <c r="P260" t="s">
        <v>1035</v>
      </c>
      <c r="Q260" s="118">
        <v>2009611.75</v>
      </c>
      <c r="R260" s="118">
        <v>8996081.0800000001</v>
      </c>
      <c r="S260" s="43">
        <v>0.22</v>
      </c>
      <c r="T260" s="34">
        <v>44440</v>
      </c>
      <c r="U260" s="34">
        <v>44804</v>
      </c>
      <c r="V260" s="118">
        <v>437552.58</v>
      </c>
      <c r="W260" s="118">
        <v>42388.81</v>
      </c>
      <c r="X260" s="118">
        <v>0</v>
      </c>
      <c r="Y260" s="118">
        <v>0</v>
      </c>
      <c r="Z260" s="118">
        <v>0</v>
      </c>
      <c r="AA260" s="118">
        <v>0</v>
      </c>
      <c r="AB260" t="s">
        <v>1036</v>
      </c>
      <c r="AC260">
        <v>1</v>
      </c>
      <c r="AD260">
        <v>1</v>
      </c>
      <c r="AE260" s="118">
        <v>42388.81</v>
      </c>
      <c r="AF260" s="118">
        <v>96261.57</v>
      </c>
      <c r="AG260" t="s">
        <v>1037</v>
      </c>
      <c r="AH260">
        <v>1.04</v>
      </c>
      <c r="AI260" s="118">
        <v>100112.03</v>
      </c>
      <c r="AJ260" s="118">
        <v>0</v>
      </c>
      <c r="AK260" s="118">
        <v>100112.03</v>
      </c>
      <c r="AL260" s="118">
        <v>57723.22</v>
      </c>
      <c r="AM260" s="118">
        <v>0</v>
      </c>
      <c r="AN260" s="118">
        <v>57723.22</v>
      </c>
    </row>
    <row r="261" spans="1:40" x14ac:dyDescent="0.2">
      <c r="A261" s="117" t="s">
        <v>447</v>
      </c>
      <c r="B261" t="s">
        <v>1031</v>
      </c>
      <c r="C261" t="s">
        <v>944</v>
      </c>
      <c r="D261">
        <v>2024</v>
      </c>
      <c r="E261" t="s">
        <v>999</v>
      </c>
      <c r="F261" t="s">
        <v>1000</v>
      </c>
      <c r="G261" t="s">
        <v>946</v>
      </c>
      <c r="H261" s="101" t="s">
        <v>448</v>
      </c>
      <c r="I261" t="s">
        <v>1616</v>
      </c>
      <c r="J261" t="s">
        <v>447</v>
      </c>
      <c r="K261" t="s">
        <v>1617</v>
      </c>
      <c r="L261" t="s">
        <v>12</v>
      </c>
      <c r="M261" t="s">
        <v>1034</v>
      </c>
      <c r="N261" s="34">
        <v>44197</v>
      </c>
      <c r="O261" s="34">
        <v>44561</v>
      </c>
      <c r="P261" t="s">
        <v>1035</v>
      </c>
      <c r="Q261" s="118">
        <v>30169373</v>
      </c>
      <c r="R261" s="118">
        <v>148186167</v>
      </c>
      <c r="S261" s="43">
        <v>0.2</v>
      </c>
      <c r="T261" s="34">
        <v>44440</v>
      </c>
      <c r="U261" s="34">
        <v>44804</v>
      </c>
      <c r="V261" s="118">
        <v>7581623.5300000003</v>
      </c>
      <c r="W261" s="118">
        <v>621484.06999999995</v>
      </c>
      <c r="X261" s="118">
        <v>0</v>
      </c>
      <c r="Y261" s="118">
        <v>0</v>
      </c>
      <c r="Z261" s="118">
        <v>0</v>
      </c>
      <c r="AA261" s="118">
        <v>0</v>
      </c>
      <c r="AB261" t="s">
        <v>1036</v>
      </c>
      <c r="AC261">
        <v>1</v>
      </c>
      <c r="AD261">
        <v>1</v>
      </c>
      <c r="AE261" s="118">
        <v>621484.06999999995</v>
      </c>
      <c r="AF261" s="118">
        <v>1516324.71</v>
      </c>
      <c r="AG261" t="s">
        <v>1037</v>
      </c>
      <c r="AH261">
        <v>1.04</v>
      </c>
      <c r="AI261" s="118">
        <v>1576977.7</v>
      </c>
      <c r="AJ261" s="118">
        <v>0</v>
      </c>
      <c r="AK261" s="118">
        <v>1576977.7</v>
      </c>
      <c r="AL261" s="118">
        <v>955493.63</v>
      </c>
      <c r="AM261" s="118">
        <v>0</v>
      </c>
      <c r="AN261" s="118">
        <v>955493.63</v>
      </c>
    </row>
    <row r="262" spans="1:40" x14ac:dyDescent="0.2">
      <c r="A262" s="117" t="s">
        <v>159</v>
      </c>
      <c r="B262" t="s">
        <v>1031</v>
      </c>
      <c r="C262" t="s">
        <v>944</v>
      </c>
      <c r="D262">
        <v>2024</v>
      </c>
      <c r="E262" t="s">
        <v>999</v>
      </c>
      <c r="F262" t="s">
        <v>1000</v>
      </c>
      <c r="G262" t="s">
        <v>946</v>
      </c>
      <c r="H262" s="101" t="s">
        <v>160</v>
      </c>
      <c r="I262" t="s">
        <v>1618</v>
      </c>
      <c r="J262" t="s">
        <v>159</v>
      </c>
      <c r="K262" t="s">
        <v>1619</v>
      </c>
      <c r="L262" t="s">
        <v>12</v>
      </c>
      <c r="M262" t="s">
        <v>1034</v>
      </c>
      <c r="N262" s="34">
        <v>44197</v>
      </c>
      <c r="O262" s="34">
        <v>44561</v>
      </c>
      <c r="P262" t="s">
        <v>1054</v>
      </c>
      <c r="Q262" s="118">
        <v>11644911</v>
      </c>
      <c r="R262" s="118">
        <v>41726647</v>
      </c>
      <c r="S262" s="43">
        <v>0.28000000000000003</v>
      </c>
      <c r="T262" s="34">
        <v>44440</v>
      </c>
      <c r="U262" s="34">
        <v>44804</v>
      </c>
      <c r="V262" s="118">
        <v>1931592.32</v>
      </c>
      <c r="W262" s="118">
        <v>131394.23999999999</v>
      </c>
      <c r="X262" s="118">
        <v>0</v>
      </c>
      <c r="Y262" s="118">
        <v>0</v>
      </c>
      <c r="Z262" s="118">
        <v>0</v>
      </c>
      <c r="AA262" s="118">
        <v>0</v>
      </c>
      <c r="AB262" t="s">
        <v>1036</v>
      </c>
      <c r="AC262">
        <v>1</v>
      </c>
      <c r="AD262">
        <v>1</v>
      </c>
      <c r="AE262" s="118">
        <v>131394.23999999999</v>
      </c>
      <c r="AF262" s="118">
        <v>540845.85</v>
      </c>
      <c r="AG262" t="s">
        <v>1037</v>
      </c>
      <c r="AH262">
        <v>1.04</v>
      </c>
      <c r="AI262" s="118">
        <v>562479.68000000005</v>
      </c>
      <c r="AJ262" s="118">
        <v>0</v>
      </c>
      <c r="AK262" s="118">
        <v>562479.68000000005</v>
      </c>
      <c r="AL262" s="118">
        <v>431085.44</v>
      </c>
      <c r="AM262" s="118">
        <v>0</v>
      </c>
      <c r="AN262" s="118">
        <v>431085.44</v>
      </c>
    </row>
    <row r="263" spans="1:40" x14ac:dyDescent="0.2">
      <c r="A263" s="117" t="s">
        <v>150</v>
      </c>
      <c r="B263" t="s">
        <v>1031</v>
      </c>
      <c r="C263" t="s">
        <v>944</v>
      </c>
      <c r="D263">
        <v>2024</v>
      </c>
      <c r="E263" t="s">
        <v>999</v>
      </c>
      <c r="F263" t="s">
        <v>1000</v>
      </c>
      <c r="G263" t="s">
        <v>946</v>
      </c>
      <c r="H263" s="101" t="s">
        <v>151</v>
      </c>
      <c r="I263" t="s">
        <v>1620</v>
      </c>
      <c r="J263" t="s">
        <v>150</v>
      </c>
      <c r="K263" t="s">
        <v>1621</v>
      </c>
      <c r="L263" t="s">
        <v>12</v>
      </c>
      <c r="M263" t="s">
        <v>1034</v>
      </c>
      <c r="N263" s="34">
        <v>44197</v>
      </c>
      <c r="O263" s="34">
        <v>44561</v>
      </c>
      <c r="P263" t="s">
        <v>1035</v>
      </c>
      <c r="Q263" s="118">
        <v>109199387</v>
      </c>
      <c r="R263" s="118">
        <v>468592527</v>
      </c>
      <c r="S263" s="43">
        <v>0.23</v>
      </c>
      <c r="T263" s="34">
        <v>44440</v>
      </c>
      <c r="U263" s="34">
        <v>44804</v>
      </c>
      <c r="V263" s="118">
        <v>52489474.93</v>
      </c>
      <c r="W263" s="118">
        <v>5429450.6299999999</v>
      </c>
      <c r="X263" s="118">
        <v>0</v>
      </c>
      <c r="Y263" s="118">
        <v>729019.26</v>
      </c>
      <c r="Z263" s="118">
        <v>0</v>
      </c>
      <c r="AA263" s="118">
        <v>729019.26</v>
      </c>
      <c r="AB263" t="s">
        <v>1036</v>
      </c>
      <c r="AC263">
        <v>1</v>
      </c>
      <c r="AD263">
        <v>1</v>
      </c>
      <c r="AE263" s="118">
        <v>6158469.8899999997</v>
      </c>
      <c r="AF263" s="118">
        <v>12072579.23</v>
      </c>
      <c r="AG263" t="s">
        <v>1037</v>
      </c>
      <c r="AH263">
        <v>1.04</v>
      </c>
      <c r="AI263" s="118">
        <v>12555482.4</v>
      </c>
      <c r="AJ263" s="118">
        <v>0</v>
      </c>
      <c r="AK263" s="118">
        <v>12555482.4</v>
      </c>
      <c r="AL263" s="118">
        <v>6397012.5099999998</v>
      </c>
      <c r="AM263" s="118">
        <v>0</v>
      </c>
      <c r="AN263" s="118">
        <v>6397012.5099999998</v>
      </c>
    </row>
    <row r="264" spans="1:40" x14ac:dyDescent="0.2">
      <c r="A264" s="117" t="s">
        <v>243</v>
      </c>
      <c r="B264" t="s">
        <v>1031</v>
      </c>
      <c r="C264" t="s">
        <v>944</v>
      </c>
      <c r="D264">
        <v>2024</v>
      </c>
      <c r="E264" t="s">
        <v>999</v>
      </c>
      <c r="F264" t="s">
        <v>1000</v>
      </c>
      <c r="G264" t="s">
        <v>946</v>
      </c>
      <c r="H264" s="101" t="s">
        <v>244</v>
      </c>
      <c r="I264" t="s">
        <v>1622</v>
      </c>
      <c r="J264" t="s">
        <v>243</v>
      </c>
      <c r="K264" t="s">
        <v>1623</v>
      </c>
      <c r="L264" t="s">
        <v>12</v>
      </c>
      <c r="M264" t="s">
        <v>1034</v>
      </c>
      <c r="N264" s="34">
        <v>44317</v>
      </c>
      <c r="O264" s="34">
        <v>44681</v>
      </c>
      <c r="P264" t="s">
        <v>1035</v>
      </c>
      <c r="Q264" s="118">
        <v>33276665</v>
      </c>
      <c r="R264" s="118">
        <v>156728402</v>
      </c>
      <c r="S264" s="43">
        <v>0.21</v>
      </c>
      <c r="T264" s="34">
        <v>44440</v>
      </c>
      <c r="U264" s="34">
        <v>44804</v>
      </c>
      <c r="V264" s="118">
        <v>14567393.880000001</v>
      </c>
      <c r="W264" s="118">
        <v>1427583.45</v>
      </c>
      <c r="X264" s="118">
        <v>0</v>
      </c>
      <c r="Y264" s="118">
        <v>0</v>
      </c>
      <c r="Z264" s="118">
        <v>0</v>
      </c>
      <c r="AA264" s="118">
        <v>0</v>
      </c>
      <c r="AB264" t="s">
        <v>1036</v>
      </c>
      <c r="AC264">
        <v>1</v>
      </c>
      <c r="AD264">
        <v>1</v>
      </c>
      <c r="AE264" s="118">
        <v>1427583.45</v>
      </c>
      <c r="AF264" s="118">
        <v>3059152.71</v>
      </c>
      <c r="AG264" t="s">
        <v>1037</v>
      </c>
      <c r="AH264">
        <v>1.04</v>
      </c>
      <c r="AI264" s="118">
        <v>3181518.82</v>
      </c>
      <c r="AJ264" s="118">
        <v>0</v>
      </c>
      <c r="AK264" s="118">
        <v>3181518.82</v>
      </c>
      <c r="AL264" s="118">
        <v>1753935.37</v>
      </c>
      <c r="AM264" s="118">
        <v>0</v>
      </c>
      <c r="AN264" s="118">
        <v>1753935.37</v>
      </c>
    </row>
    <row r="265" spans="1:40" x14ac:dyDescent="0.2">
      <c r="A265" s="117" t="s">
        <v>153</v>
      </c>
      <c r="B265" t="s">
        <v>1031</v>
      </c>
      <c r="C265" t="s">
        <v>944</v>
      </c>
      <c r="D265">
        <v>2024</v>
      </c>
      <c r="E265" t="s">
        <v>999</v>
      </c>
      <c r="F265" t="s">
        <v>1000</v>
      </c>
      <c r="G265" t="s">
        <v>946</v>
      </c>
      <c r="H265" s="101" t="s">
        <v>154</v>
      </c>
      <c r="I265" t="s">
        <v>1624</v>
      </c>
      <c r="J265" t="s">
        <v>153</v>
      </c>
      <c r="K265" t="s">
        <v>1625</v>
      </c>
      <c r="L265" t="s">
        <v>12</v>
      </c>
      <c r="M265" t="s">
        <v>1034</v>
      </c>
      <c r="N265" s="34">
        <v>44197</v>
      </c>
      <c r="O265" s="34">
        <v>44561</v>
      </c>
      <c r="P265" t="s">
        <v>1035</v>
      </c>
      <c r="Q265" s="118">
        <v>4324158</v>
      </c>
      <c r="R265" s="118">
        <v>10328778</v>
      </c>
      <c r="S265" s="43">
        <v>0.42</v>
      </c>
      <c r="T265" s="34">
        <v>44440</v>
      </c>
      <c r="U265" s="34">
        <v>44804</v>
      </c>
      <c r="V265" s="118">
        <v>264984.78000000003</v>
      </c>
      <c r="W265" s="118">
        <v>21942.46</v>
      </c>
      <c r="X265" s="118">
        <v>0</v>
      </c>
      <c r="Y265" s="118">
        <v>0</v>
      </c>
      <c r="Z265" s="118">
        <v>0</v>
      </c>
      <c r="AA265" s="118">
        <v>0</v>
      </c>
      <c r="AB265" t="s">
        <v>1036</v>
      </c>
      <c r="AC265">
        <v>1</v>
      </c>
      <c r="AD265">
        <v>1</v>
      </c>
      <c r="AE265" s="118">
        <v>21942.46</v>
      </c>
      <c r="AF265" s="118">
        <v>111293.61</v>
      </c>
      <c r="AG265" t="s">
        <v>1037</v>
      </c>
      <c r="AH265">
        <v>1.04</v>
      </c>
      <c r="AI265" s="118">
        <v>115745.35</v>
      </c>
      <c r="AJ265" s="118">
        <v>0</v>
      </c>
      <c r="AK265" s="118">
        <v>115745.35</v>
      </c>
      <c r="AL265" s="118">
        <v>93802.89</v>
      </c>
      <c r="AM265" s="118">
        <v>0</v>
      </c>
      <c r="AN265" s="118">
        <v>93802.89</v>
      </c>
    </row>
    <row r="266" spans="1:40" x14ac:dyDescent="0.2">
      <c r="A266" s="117" t="s">
        <v>156</v>
      </c>
      <c r="B266" t="s">
        <v>1031</v>
      </c>
      <c r="C266" t="s">
        <v>944</v>
      </c>
      <c r="D266">
        <v>2024</v>
      </c>
      <c r="E266" t="s">
        <v>999</v>
      </c>
      <c r="F266" t="s">
        <v>1000</v>
      </c>
      <c r="G266" t="s">
        <v>946</v>
      </c>
      <c r="H266" s="101" t="s">
        <v>157</v>
      </c>
      <c r="I266" t="s">
        <v>1626</v>
      </c>
      <c r="J266" t="s">
        <v>156</v>
      </c>
      <c r="K266" t="s">
        <v>1627</v>
      </c>
      <c r="L266" t="s">
        <v>12</v>
      </c>
      <c r="M266" t="s">
        <v>1034</v>
      </c>
      <c r="N266" s="34">
        <v>44197</v>
      </c>
      <c r="O266" s="34">
        <v>44561</v>
      </c>
      <c r="P266" t="s">
        <v>1035</v>
      </c>
      <c r="Q266" s="118">
        <v>47462316</v>
      </c>
      <c r="R266" s="118">
        <v>220424799</v>
      </c>
      <c r="S266" s="43">
        <v>0.22</v>
      </c>
      <c r="T266" s="34">
        <v>44440</v>
      </c>
      <c r="U266" s="34">
        <v>44804</v>
      </c>
      <c r="V266" s="118">
        <v>27693476.010000002</v>
      </c>
      <c r="W266" s="118">
        <v>2940171.2</v>
      </c>
      <c r="X266" s="118">
        <v>0</v>
      </c>
      <c r="Y266" s="118">
        <v>0</v>
      </c>
      <c r="Z266" s="118">
        <v>0</v>
      </c>
      <c r="AA266" s="118">
        <v>0</v>
      </c>
      <c r="AB266" t="s">
        <v>1036</v>
      </c>
      <c r="AC266">
        <v>1</v>
      </c>
      <c r="AD266">
        <v>1</v>
      </c>
      <c r="AE266" s="118">
        <v>2940171.2</v>
      </c>
      <c r="AF266" s="118">
        <v>6092564.7199999997</v>
      </c>
      <c r="AG266" t="s">
        <v>1037</v>
      </c>
      <c r="AH266">
        <v>1.04</v>
      </c>
      <c r="AI266" s="118">
        <v>6336267.3099999996</v>
      </c>
      <c r="AJ266" s="118">
        <v>0</v>
      </c>
      <c r="AK266" s="118">
        <v>6336267.3099999996</v>
      </c>
      <c r="AL266" s="118">
        <v>3396096.11</v>
      </c>
      <c r="AM266" s="118">
        <v>0</v>
      </c>
      <c r="AN266" s="118">
        <v>3396096.11</v>
      </c>
    </row>
    <row r="267" spans="1:40" x14ac:dyDescent="0.2">
      <c r="A267" s="117" t="s">
        <v>342</v>
      </c>
      <c r="B267" t="s">
        <v>1031</v>
      </c>
      <c r="C267" t="s">
        <v>944</v>
      </c>
      <c r="D267">
        <v>2024</v>
      </c>
      <c r="E267" t="s">
        <v>999</v>
      </c>
      <c r="F267" t="s">
        <v>1000</v>
      </c>
      <c r="G267" t="s">
        <v>946</v>
      </c>
      <c r="H267" s="101" t="s">
        <v>343</v>
      </c>
      <c r="I267" t="s">
        <v>1628</v>
      </c>
      <c r="J267" t="s">
        <v>342</v>
      </c>
      <c r="K267" t="s">
        <v>1629</v>
      </c>
      <c r="L267" t="s">
        <v>12</v>
      </c>
      <c r="M267" t="s">
        <v>1034</v>
      </c>
      <c r="N267" s="34">
        <v>44197</v>
      </c>
      <c r="O267" s="34">
        <v>44561</v>
      </c>
      <c r="P267" t="s">
        <v>1035</v>
      </c>
      <c r="Q267" s="118">
        <v>74984571</v>
      </c>
      <c r="R267" s="118">
        <v>330500214</v>
      </c>
      <c r="S267" s="43">
        <v>0.23</v>
      </c>
      <c r="T267" s="34">
        <v>44440</v>
      </c>
      <c r="U267" s="34">
        <v>44804</v>
      </c>
      <c r="V267" s="118">
        <v>1249985.72</v>
      </c>
      <c r="W267" s="118">
        <v>105040.24</v>
      </c>
      <c r="X267" s="118">
        <v>0</v>
      </c>
      <c r="Y267" s="118">
        <v>23549.82</v>
      </c>
      <c r="Z267" s="118">
        <v>0</v>
      </c>
      <c r="AA267" s="118">
        <v>23549.82</v>
      </c>
      <c r="AB267" t="s">
        <v>1036</v>
      </c>
      <c r="AC267">
        <v>1</v>
      </c>
      <c r="AD267">
        <v>1</v>
      </c>
      <c r="AE267" s="118">
        <v>128590.06</v>
      </c>
      <c r="AF267" s="118">
        <v>287496.71999999997</v>
      </c>
      <c r="AG267" t="s">
        <v>1037</v>
      </c>
      <c r="AH267">
        <v>1.04</v>
      </c>
      <c r="AI267" s="118">
        <v>298996.59000000003</v>
      </c>
      <c r="AJ267" s="118">
        <v>0</v>
      </c>
      <c r="AK267" s="118">
        <v>298996.59000000003</v>
      </c>
      <c r="AL267" s="118">
        <v>170406.53</v>
      </c>
      <c r="AM267" s="118">
        <v>0</v>
      </c>
      <c r="AN267" s="118">
        <v>170406.53</v>
      </c>
    </row>
    <row r="268" spans="1:40" x14ac:dyDescent="0.2">
      <c r="A268" s="117" t="s">
        <v>1630</v>
      </c>
      <c r="B268" t="s">
        <v>1031</v>
      </c>
      <c r="C268" t="s">
        <v>944</v>
      </c>
      <c r="D268">
        <v>2024</v>
      </c>
      <c r="E268" t="s">
        <v>999</v>
      </c>
      <c r="F268" t="s">
        <v>1000</v>
      </c>
      <c r="G268" t="s">
        <v>946</v>
      </c>
      <c r="H268" s="101" t="s">
        <v>1631</v>
      </c>
      <c r="I268" t="s">
        <v>1632</v>
      </c>
      <c r="J268" t="s">
        <v>1630</v>
      </c>
      <c r="K268" t="s">
        <v>1633</v>
      </c>
      <c r="L268" t="s">
        <v>12</v>
      </c>
      <c r="M268" t="s">
        <v>1034</v>
      </c>
      <c r="N268" s="34">
        <v>44197</v>
      </c>
      <c r="O268" s="34">
        <v>44561</v>
      </c>
      <c r="P268" t="s">
        <v>1035</v>
      </c>
      <c r="Q268" s="118">
        <v>10448385</v>
      </c>
      <c r="R268" s="118">
        <v>50396448</v>
      </c>
      <c r="S268" s="43">
        <v>0.21</v>
      </c>
      <c r="T268" s="34">
        <v>44440</v>
      </c>
      <c r="U268" s="34">
        <v>44804</v>
      </c>
      <c r="V268" s="118">
        <v>984759.79</v>
      </c>
      <c r="W268" s="118">
        <v>104527.12</v>
      </c>
      <c r="X268" s="118">
        <v>0</v>
      </c>
      <c r="Y268" s="118">
        <v>0</v>
      </c>
      <c r="Z268" s="118">
        <v>0</v>
      </c>
      <c r="AA268" s="118">
        <v>0</v>
      </c>
      <c r="AB268" t="s">
        <v>1036</v>
      </c>
      <c r="AC268">
        <v>1</v>
      </c>
      <c r="AD268">
        <v>1</v>
      </c>
      <c r="AE268" s="118">
        <v>104527.12</v>
      </c>
      <c r="AF268" s="118">
        <v>206799.56</v>
      </c>
      <c r="AG268" t="s">
        <v>1037</v>
      </c>
      <c r="AH268">
        <v>1.04</v>
      </c>
      <c r="AI268" s="118">
        <v>215071.54</v>
      </c>
      <c r="AJ268" s="118">
        <v>0</v>
      </c>
      <c r="AK268" s="118">
        <v>215071.54</v>
      </c>
      <c r="AL268" s="118">
        <v>110544.42</v>
      </c>
      <c r="AM268" s="118">
        <v>0</v>
      </c>
      <c r="AN268" s="118">
        <v>110544.42</v>
      </c>
    </row>
    <row r="269" spans="1:40" x14ac:dyDescent="0.2">
      <c r="A269" s="117" t="s">
        <v>120</v>
      </c>
      <c r="B269" t="s">
        <v>1031</v>
      </c>
      <c r="C269" t="s">
        <v>944</v>
      </c>
      <c r="D269">
        <v>2024</v>
      </c>
      <c r="E269" t="s">
        <v>999</v>
      </c>
      <c r="F269" t="s">
        <v>1000</v>
      </c>
      <c r="G269" t="s">
        <v>946</v>
      </c>
      <c r="H269" s="101" t="s">
        <v>121</v>
      </c>
      <c r="I269" t="s">
        <v>1634</v>
      </c>
      <c r="J269" t="s">
        <v>120</v>
      </c>
      <c r="K269" t="s">
        <v>1635</v>
      </c>
      <c r="L269" t="s">
        <v>12</v>
      </c>
      <c r="M269" t="s">
        <v>1034</v>
      </c>
      <c r="N269" s="34">
        <v>44105</v>
      </c>
      <c r="O269" s="34">
        <v>44469</v>
      </c>
      <c r="P269" t="s">
        <v>1035</v>
      </c>
      <c r="Q269" s="118">
        <v>17539385.620000001</v>
      </c>
      <c r="R269" s="118">
        <v>85121582.769999996</v>
      </c>
      <c r="S269" s="43">
        <v>0.21</v>
      </c>
      <c r="T269" s="34">
        <v>44440</v>
      </c>
      <c r="U269" s="34">
        <v>44804</v>
      </c>
      <c r="V269" s="118">
        <v>517317</v>
      </c>
      <c r="W269" s="118">
        <v>296828.19</v>
      </c>
      <c r="X269" s="118">
        <v>0</v>
      </c>
      <c r="Y269" s="118">
        <v>0</v>
      </c>
      <c r="Z269" s="118">
        <v>0</v>
      </c>
      <c r="AA269" s="118">
        <v>0</v>
      </c>
      <c r="AB269" t="s">
        <v>1036</v>
      </c>
      <c r="AC269">
        <v>1</v>
      </c>
      <c r="AD269">
        <v>1</v>
      </c>
      <c r="AE269" s="118">
        <v>296828.19</v>
      </c>
      <c r="AF269" s="118">
        <v>108636.57</v>
      </c>
      <c r="AG269" t="s">
        <v>1037</v>
      </c>
      <c r="AH269">
        <v>1.04</v>
      </c>
      <c r="AI269" s="118">
        <v>112982.03</v>
      </c>
      <c r="AJ269" s="118">
        <v>0</v>
      </c>
      <c r="AK269" s="118">
        <v>112982.03</v>
      </c>
      <c r="AL269" s="118">
        <v>-183846.16</v>
      </c>
      <c r="AM269" s="118">
        <v>0</v>
      </c>
      <c r="AN269" s="118">
        <v>-183846.16</v>
      </c>
    </row>
    <row r="270" spans="1:40" x14ac:dyDescent="0.2">
      <c r="A270" s="117" t="s">
        <v>1636</v>
      </c>
      <c r="B270" t="s">
        <v>1031</v>
      </c>
      <c r="C270" t="s">
        <v>944</v>
      </c>
      <c r="D270">
        <v>2024</v>
      </c>
      <c r="E270" t="s">
        <v>999</v>
      </c>
      <c r="F270" t="s">
        <v>1000</v>
      </c>
      <c r="G270" t="s">
        <v>946</v>
      </c>
      <c r="H270" s="101" t="s">
        <v>1637</v>
      </c>
      <c r="I270" t="s">
        <v>1638</v>
      </c>
      <c r="J270" t="s">
        <v>1636</v>
      </c>
      <c r="K270" t="s">
        <v>1639</v>
      </c>
      <c r="L270" t="s">
        <v>12</v>
      </c>
      <c r="M270" t="s">
        <v>1034</v>
      </c>
      <c r="N270" s="34">
        <v>44197</v>
      </c>
      <c r="O270" s="34">
        <v>44561</v>
      </c>
      <c r="P270" t="s">
        <v>1035</v>
      </c>
      <c r="Q270" s="118">
        <v>16528970</v>
      </c>
      <c r="R270" s="118">
        <v>62298234</v>
      </c>
      <c r="S270" s="43">
        <v>0.27</v>
      </c>
      <c r="T270" s="34">
        <v>44440</v>
      </c>
      <c r="U270" s="34">
        <v>44804</v>
      </c>
      <c r="V270" s="118">
        <v>47787.37</v>
      </c>
      <c r="W270" s="118">
        <v>8220.83</v>
      </c>
      <c r="X270" s="118">
        <v>0</v>
      </c>
      <c r="Y270" s="118">
        <v>0</v>
      </c>
      <c r="Z270" s="118">
        <v>0</v>
      </c>
      <c r="AA270" s="118">
        <v>0</v>
      </c>
      <c r="AB270" t="s">
        <v>1036</v>
      </c>
      <c r="AC270">
        <v>1</v>
      </c>
      <c r="AD270">
        <v>1</v>
      </c>
      <c r="AE270" s="118">
        <v>8220.83</v>
      </c>
      <c r="AF270" s="118">
        <v>12902.59</v>
      </c>
      <c r="AG270" t="s">
        <v>1037</v>
      </c>
      <c r="AH270">
        <v>1.04</v>
      </c>
      <c r="AI270" s="118">
        <v>13418.69</v>
      </c>
      <c r="AJ270" s="118">
        <v>0</v>
      </c>
      <c r="AK270" s="118">
        <v>13418.69</v>
      </c>
      <c r="AL270" s="118">
        <v>5197.8599999999997</v>
      </c>
      <c r="AM270" s="118">
        <v>0</v>
      </c>
      <c r="AN270" s="118">
        <v>5197.8599999999997</v>
      </c>
    </row>
    <row r="271" spans="1:40" x14ac:dyDescent="0.2">
      <c r="A271" s="117" t="s">
        <v>48</v>
      </c>
      <c r="B271" t="s">
        <v>1031</v>
      </c>
      <c r="C271" t="s">
        <v>944</v>
      </c>
      <c r="D271">
        <v>2024</v>
      </c>
      <c r="E271" t="s">
        <v>999</v>
      </c>
      <c r="F271" t="s">
        <v>1000</v>
      </c>
      <c r="G271" t="s">
        <v>946</v>
      </c>
      <c r="H271" s="101" t="s">
        <v>49</v>
      </c>
      <c r="I271" t="s">
        <v>1640</v>
      </c>
      <c r="J271" t="s">
        <v>48</v>
      </c>
      <c r="K271" t="s">
        <v>1641</v>
      </c>
      <c r="L271" t="s">
        <v>12</v>
      </c>
      <c r="M271" t="s">
        <v>1034</v>
      </c>
      <c r="N271" s="34">
        <v>44166</v>
      </c>
      <c r="O271" s="34">
        <v>44530</v>
      </c>
      <c r="P271" t="s">
        <v>1035</v>
      </c>
      <c r="Q271" s="118">
        <v>18290246</v>
      </c>
      <c r="R271" s="118">
        <v>99550298</v>
      </c>
      <c r="S271" s="43">
        <v>0.18</v>
      </c>
      <c r="T271" s="34">
        <v>44440</v>
      </c>
      <c r="U271" s="34">
        <v>44804</v>
      </c>
      <c r="V271" s="118">
        <v>13482705.810000001</v>
      </c>
      <c r="W271" s="118">
        <v>821983.49</v>
      </c>
      <c r="X271" s="118">
        <v>0</v>
      </c>
      <c r="Y271" s="118">
        <v>0</v>
      </c>
      <c r="Z271" s="118">
        <v>0</v>
      </c>
      <c r="AA271" s="118">
        <v>0</v>
      </c>
      <c r="AB271" t="s">
        <v>1036</v>
      </c>
      <c r="AC271">
        <v>1</v>
      </c>
      <c r="AD271">
        <v>1</v>
      </c>
      <c r="AE271" s="118">
        <v>821983.49</v>
      </c>
      <c r="AF271" s="118">
        <v>2426887.0499999998</v>
      </c>
      <c r="AG271" t="s">
        <v>1037</v>
      </c>
      <c r="AH271">
        <v>1.04</v>
      </c>
      <c r="AI271" s="118">
        <v>2523962.5299999998</v>
      </c>
      <c r="AJ271" s="118">
        <v>0</v>
      </c>
      <c r="AK271" s="118">
        <v>2523962.5299999998</v>
      </c>
      <c r="AL271" s="118">
        <v>1701979.04</v>
      </c>
      <c r="AM271" s="118">
        <v>0</v>
      </c>
      <c r="AN271" s="118">
        <v>1701979.04</v>
      </c>
    </row>
    <row r="272" spans="1:40" x14ac:dyDescent="0.2">
      <c r="A272" s="117" t="s">
        <v>483</v>
      </c>
      <c r="B272" t="s">
        <v>1031</v>
      </c>
      <c r="C272" t="s">
        <v>944</v>
      </c>
      <c r="D272">
        <v>2024</v>
      </c>
      <c r="E272" t="s">
        <v>999</v>
      </c>
      <c r="F272" t="s">
        <v>1000</v>
      </c>
      <c r="G272" t="s">
        <v>946</v>
      </c>
      <c r="H272" s="101" t="s">
        <v>484</v>
      </c>
      <c r="I272" t="s">
        <v>1642</v>
      </c>
      <c r="J272" t="s">
        <v>483</v>
      </c>
      <c r="K272" t="s">
        <v>1643</v>
      </c>
      <c r="L272" t="s">
        <v>12</v>
      </c>
      <c r="M272" t="s">
        <v>1034</v>
      </c>
      <c r="N272" s="34">
        <v>44197</v>
      </c>
      <c r="O272" s="34">
        <v>44561</v>
      </c>
      <c r="P272" t="s">
        <v>1054</v>
      </c>
      <c r="Q272" s="118">
        <v>353494528</v>
      </c>
      <c r="R272" s="118">
        <v>2009473728</v>
      </c>
      <c r="S272" s="43">
        <v>0.18</v>
      </c>
      <c r="T272" s="34">
        <v>44440</v>
      </c>
      <c r="U272" s="34">
        <v>44804</v>
      </c>
      <c r="V272" s="118">
        <v>50100355.399999999</v>
      </c>
      <c r="W272" s="118">
        <v>2139530.1</v>
      </c>
      <c r="X272" s="118">
        <v>0</v>
      </c>
      <c r="Y272" s="118">
        <v>3010580.02</v>
      </c>
      <c r="Z272" s="118">
        <v>0</v>
      </c>
      <c r="AA272" s="118">
        <v>3010580.02</v>
      </c>
      <c r="AB272" t="s">
        <v>1036</v>
      </c>
      <c r="AC272">
        <v>1</v>
      </c>
      <c r="AD272">
        <v>1</v>
      </c>
      <c r="AE272" s="118">
        <v>5150110.12</v>
      </c>
      <c r="AF272" s="118">
        <v>9018063.9700000007</v>
      </c>
      <c r="AG272" t="s">
        <v>1037</v>
      </c>
      <c r="AH272">
        <v>1.04</v>
      </c>
      <c r="AI272" s="118">
        <v>9378786.5299999993</v>
      </c>
      <c r="AJ272" s="118">
        <v>0</v>
      </c>
      <c r="AK272" s="118">
        <v>9378786.5299999993</v>
      </c>
      <c r="AL272" s="118">
        <v>4228676.41</v>
      </c>
      <c r="AM272" s="118">
        <v>0</v>
      </c>
      <c r="AN272" s="118">
        <v>4228676.41</v>
      </c>
    </row>
    <row r="273" spans="1:40" x14ac:dyDescent="0.2">
      <c r="A273" s="117" t="s">
        <v>1644</v>
      </c>
      <c r="B273" t="s">
        <v>1031</v>
      </c>
      <c r="C273" t="s">
        <v>944</v>
      </c>
      <c r="D273">
        <v>2024</v>
      </c>
      <c r="E273" t="s">
        <v>999</v>
      </c>
      <c r="F273" t="s">
        <v>1000</v>
      </c>
      <c r="G273" t="s">
        <v>946</v>
      </c>
      <c r="H273" s="101" t="s">
        <v>1645</v>
      </c>
      <c r="I273" t="s">
        <v>1646</v>
      </c>
      <c r="J273" t="s">
        <v>1644</v>
      </c>
      <c r="K273" t="s">
        <v>1647</v>
      </c>
      <c r="L273" t="s">
        <v>1593</v>
      </c>
      <c r="M273" t="s">
        <v>1034</v>
      </c>
      <c r="N273" s="34">
        <v>44440</v>
      </c>
      <c r="O273" s="34">
        <v>44804</v>
      </c>
      <c r="P273" t="s">
        <v>1035</v>
      </c>
      <c r="Q273" s="118">
        <v>323257866</v>
      </c>
      <c r="R273" s="118">
        <v>895160684</v>
      </c>
      <c r="S273" s="43">
        <v>0.36</v>
      </c>
      <c r="T273" s="34">
        <v>44440</v>
      </c>
      <c r="U273" s="34">
        <v>44804</v>
      </c>
      <c r="V273" s="118">
        <v>20904304.309999999</v>
      </c>
      <c r="W273" s="118">
        <v>8379886.71</v>
      </c>
      <c r="X273" s="118">
        <v>0</v>
      </c>
      <c r="Y273" s="118">
        <v>722785.03</v>
      </c>
      <c r="Z273" s="118">
        <v>0</v>
      </c>
      <c r="AA273" s="118">
        <v>722785.03</v>
      </c>
      <c r="AB273" t="s">
        <v>1036</v>
      </c>
      <c r="AC273">
        <v>1</v>
      </c>
      <c r="AD273">
        <v>1</v>
      </c>
      <c r="AE273" s="118">
        <v>9102671.7400000002</v>
      </c>
      <c r="AF273" s="118">
        <v>7525549.5499999998</v>
      </c>
      <c r="AG273" t="s">
        <v>1037</v>
      </c>
      <c r="AH273">
        <v>1.0301</v>
      </c>
      <c r="AI273" s="118">
        <v>7752068.5899999999</v>
      </c>
      <c r="AJ273" s="118">
        <v>0</v>
      </c>
      <c r="AK273" s="118">
        <v>7752068.5899999999</v>
      </c>
      <c r="AL273" s="118">
        <v>-1350603.15</v>
      </c>
      <c r="AM273" s="118">
        <v>0</v>
      </c>
      <c r="AN273" s="118">
        <v>-1350603.15</v>
      </c>
    </row>
    <row r="274" spans="1:40" x14ac:dyDescent="0.2">
      <c r="A274" s="117" t="s">
        <v>345</v>
      </c>
      <c r="B274" t="s">
        <v>1031</v>
      </c>
      <c r="C274" t="s">
        <v>944</v>
      </c>
      <c r="D274">
        <v>2024</v>
      </c>
      <c r="E274" t="s">
        <v>999</v>
      </c>
      <c r="F274" t="s">
        <v>1000</v>
      </c>
      <c r="G274" t="s">
        <v>946</v>
      </c>
      <c r="H274" s="101" t="s">
        <v>346</v>
      </c>
      <c r="I274" t="s">
        <v>1648</v>
      </c>
      <c r="J274" t="s">
        <v>345</v>
      </c>
      <c r="K274" t="s">
        <v>1649</v>
      </c>
      <c r="L274" t="s">
        <v>12</v>
      </c>
      <c r="M274" t="s">
        <v>1034</v>
      </c>
      <c r="N274" s="34">
        <v>44197</v>
      </c>
      <c r="O274" s="34">
        <v>44561</v>
      </c>
      <c r="P274" t="s">
        <v>1035</v>
      </c>
      <c r="Q274" s="118">
        <v>8832935</v>
      </c>
      <c r="R274" s="118">
        <v>35078045</v>
      </c>
      <c r="S274" s="43">
        <v>0.25</v>
      </c>
      <c r="T274" s="34">
        <v>44440</v>
      </c>
      <c r="U274" s="34">
        <v>44804</v>
      </c>
      <c r="V274" s="118">
        <v>54704.13</v>
      </c>
      <c r="W274" s="118">
        <v>1121.58</v>
      </c>
      <c r="X274" s="118">
        <v>0</v>
      </c>
      <c r="Y274" s="118">
        <v>0</v>
      </c>
      <c r="Z274" s="118">
        <v>0</v>
      </c>
      <c r="AA274" s="118">
        <v>0</v>
      </c>
      <c r="AB274" t="s">
        <v>1036</v>
      </c>
      <c r="AC274">
        <v>1</v>
      </c>
      <c r="AD274">
        <v>1</v>
      </c>
      <c r="AE274" s="118">
        <v>1121.58</v>
      </c>
      <c r="AF274" s="118">
        <v>13676.03</v>
      </c>
      <c r="AG274" t="s">
        <v>1037</v>
      </c>
      <c r="AH274">
        <v>1.04</v>
      </c>
      <c r="AI274" s="118">
        <v>14223.07</v>
      </c>
      <c r="AJ274" s="118">
        <v>0</v>
      </c>
      <c r="AK274" s="118">
        <v>14223.07</v>
      </c>
      <c r="AL274" s="118">
        <v>13101.49</v>
      </c>
      <c r="AM274" s="118">
        <v>0</v>
      </c>
      <c r="AN274" s="118">
        <v>13101.49</v>
      </c>
    </row>
    <row r="275" spans="1:40" x14ac:dyDescent="0.2">
      <c r="A275" s="117" t="s">
        <v>273</v>
      </c>
      <c r="B275" t="s">
        <v>1031</v>
      </c>
      <c r="C275" t="s">
        <v>944</v>
      </c>
      <c r="D275">
        <v>2024</v>
      </c>
      <c r="E275" t="s">
        <v>999</v>
      </c>
      <c r="F275" t="s">
        <v>1000</v>
      </c>
      <c r="G275" t="s">
        <v>946</v>
      </c>
      <c r="H275" s="101" t="s">
        <v>274</v>
      </c>
      <c r="I275" t="s">
        <v>1650</v>
      </c>
      <c r="J275" t="s">
        <v>273</v>
      </c>
      <c r="K275" t="s">
        <v>1651</v>
      </c>
      <c r="L275" t="s">
        <v>11</v>
      </c>
      <c r="M275" t="s">
        <v>1034</v>
      </c>
      <c r="N275" s="34">
        <v>44470</v>
      </c>
      <c r="O275" s="34">
        <v>44834</v>
      </c>
      <c r="P275" t="s">
        <v>1035</v>
      </c>
      <c r="Q275" s="118">
        <v>11333702</v>
      </c>
      <c r="R275" s="118">
        <v>27693375</v>
      </c>
      <c r="S275" s="43">
        <v>0.41</v>
      </c>
      <c r="T275" s="34">
        <v>44440</v>
      </c>
      <c r="U275" s="34">
        <v>44804</v>
      </c>
      <c r="V275" s="118">
        <v>1351837.4</v>
      </c>
      <c r="W275" s="118">
        <v>590560.21</v>
      </c>
      <c r="X275" s="118">
        <v>0</v>
      </c>
      <c r="Y275" s="118">
        <v>0</v>
      </c>
      <c r="Z275" s="118">
        <v>0</v>
      </c>
      <c r="AA275" s="118">
        <v>0</v>
      </c>
      <c r="AB275" t="s">
        <v>1036</v>
      </c>
      <c r="AC275">
        <v>1</v>
      </c>
      <c r="AD275">
        <v>1</v>
      </c>
      <c r="AE275" s="118">
        <v>590560.21</v>
      </c>
      <c r="AF275" s="118">
        <v>554253.32999999996</v>
      </c>
      <c r="AG275" t="s">
        <v>1037</v>
      </c>
      <c r="AH275">
        <v>1.0130999999999999</v>
      </c>
      <c r="AI275" s="118">
        <v>561514.05000000005</v>
      </c>
      <c r="AJ275" s="118">
        <v>0</v>
      </c>
      <c r="AK275" s="118">
        <v>561514.05000000005</v>
      </c>
      <c r="AL275" s="118">
        <v>-29046.16</v>
      </c>
      <c r="AM275" s="118">
        <v>0</v>
      </c>
      <c r="AN275" s="118">
        <v>-29046.16</v>
      </c>
    </row>
    <row r="276" spans="1:40" x14ac:dyDescent="0.2">
      <c r="A276" s="117" t="s">
        <v>1652</v>
      </c>
      <c r="B276" t="s">
        <v>1031</v>
      </c>
      <c r="C276" t="s">
        <v>944</v>
      </c>
      <c r="D276">
        <v>2024</v>
      </c>
      <c r="E276" t="s">
        <v>999</v>
      </c>
      <c r="F276" t="s">
        <v>1000</v>
      </c>
      <c r="G276" t="s">
        <v>946</v>
      </c>
      <c r="H276" s="101" t="s">
        <v>1653</v>
      </c>
      <c r="I276" t="s">
        <v>1654</v>
      </c>
      <c r="J276" t="s">
        <v>1652</v>
      </c>
      <c r="K276" t="s">
        <v>1655</v>
      </c>
      <c r="L276" t="s">
        <v>11</v>
      </c>
      <c r="M276" t="s">
        <v>1034</v>
      </c>
      <c r="N276" s="34">
        <v>44378</v>
      </c>
      <c r="O276" s="34">
        <v>44742</v>
      </c>
      <c r="P276" t="s">
        <v>1035</v>
      </c>
      <c r="Q276" s="118">
        <v>1296086</v>
      </c>
      <c r="R276" s="118">
        <v>1473167</v>
      </c>
      <c r="S276" s="43">
        <v>0.88</v>
      </c>
      <c r="T276" s="34">
        <v>44440</v>
      </c>
      <c r="U276" s="34">
        <v>44804</v>
      </c>
      <c r="V276" s="118">
        <v>58419.03</v>
      </c>
      <c r="W276" s="118">
        <v>23189.39</v>
      </c>
      <c r="X276" s="118">
        <v>0</v>
      </c>
      <c r="Y276" s="118">
        <v>0</v>
      </c>
      <c r="Z276" s="118">
        <v>0</v>
      </c>
      <c r="AA276" s="118">
        <v>0</v>
      </c>
      <c r="AB276" t="s">
        <v>1036</v>
      </c>
      <c r="AC276">
        <v>1</v>
      </c>
      <c r="AD276">
        <v>1</v>
      </c>
      <c r="AE276" s="118">
        <v>23189.39</v>
      </c>
      <c r="AF276" s="118">
        <v>51408.75</v>
      </c>
      <c r="AG276" t="s">
        <v>1037</v>
      </c>
      <c r="AH276">
        <v>1.04</v>
      </c>
      <c r="AI276" s="118">
        <v>53465.1</v>
      </c>
      <c r="AJ276" s="118">
        <v>0</v>
      </c>
      <c r="AK276" s="118">
        <v>53465.1</v>
      </c>
      <c r="AL276" s="118">
        <v>30275.71</v>
      </c>
      <c r="AM276" s="118">
        <v>0</v>
      </c>
      <c r="AN276" s="118">
        <v>30275.71</v>
      </c>
    </row>
    <row r="277" spans="1:40" x14ac:dyDescent="0.2">
      <c r="A277" s="117" t="s">
        <v>318</v>
      </c>
      <c r="B277" t="s">
        <v>1031</v>
      </c>
      <c r="C277" t="s">
        <v>944</v>
      </c>
      <c r="D277">
        <v>2024</v>
      </c>
      <c r="E277" t="s">
        <v>999</v>
      </c>
      <c r="F277" t="s">
        <v>1000</v>
      </c>
      <c r="G277" t="s">
        <v>946</v>
      </c>
      <c r="H277" s="101" t="s">
        <v>319</v>
      </c>
      <c r="I277" t="s">
        <v>1656</v>
      </c>
      <c r="J277" t="s">
        <v>318</v>
      </c>
      <c r="K277" t="s">
        <v>1657</v>
      </c>
      <c r="L277" t="s">
        <v>12</v>
      </c>
      <c r="M277" t="s">
        <v>1034</v>
      </c>
      <c r="N277" s="34">
        <v>44136</v>
      </c>
      <c r="O277" s="34">
        <v>44500</v>
      </c>
      <c r="P277" t="s">
        <v>1035</v>
      </c>
      <c r="Q277" s="118">
        <v>90517208</v>
      </c>
      <c r="R277" s="118">
        <v>667250927</v>
      </c>
      <c r="S277" s="43">
        <v>0.14000000000000001</v>
      </c>
      <c r="T277" s="34">
        <v>44440</v>
      </c>
      <c r="U277" s="34">
        <v>44804</v>
      </c>
      <c r="V277" s="118">
        <v>24050249.809999999</v>
      </c>
      <c r="W277" s="118">
        <v>1659747.64</v>
      </c>
      <c r="X277" s="118">
        <v>0</v>
      </c>
      <c r="Y277" s="118">
        <v>930236.68</v>
      </c>
      <c r="Z277" s="118">
        <v>0</v>
      </c>
      <c r="AA277" s="118">
        <v>930236.68</v>
      </c>
      <c r="AB277" t="s">
        <v>1036</v>
      </c>
      <c r="AC277">
        <v>1</v>
      </c>
      <c r="AD277">
        <v>1</v>
      </c>
      <c r="AE277" s="118">
        <v>2589984.3199999998</v>
      </c>
      <c r="AF277" s="118">
        <v>3367034.97</v>
      </c>
      <c r="AG277" t="s">
        <v>1037</v>
      </c>
      <c r="AH277">
        <v>1.04</v>
      </c>
      <c r="AI277" s="118">
        <v>3501716.37</v>
      </c>
      <c r="AJ277" s="118">
        <v>0</v>
      </c>
      <c r="AK277" s="118">
        <v>3501716.37</v>
      </c>
      <c r="AL277" s="118">
        <v>911732.05</v>
      </c>
      <c r="AM277" s="118">
        <v>0</v>
      </c>
      <c r="AN277" s="118">
        <v>911732.05</v>
      </c>
    </row>
    <row r="278" spans="1:40" x14ac:dyDescent="0.2">
      <c r="A278" s="117" t="s">
        <v>96</v>
      </c>
      <c r="B278" t="s">
        <v>1031</v>
      </c>
      <c r="C278" t="s">
        <v>944</v>
      </c>
      <c r="D278">
        <v>2024</v>
      </c>
      <c r="E278" t="s">
        <v>999</v>
      </c>
      <c r="F278" t="s">
        <v>1000</v>
      </c>
      <c r="G278" t="s">
        <v>946</v>
      </c>
      <c r="H278" s="101" t="s">
        <v>97</v>
      </c>
      <c r="I278" t="s">
        <v>1658</v>
      </c>
      <c r="J278" t="s">
        <v>96</v>
      </c>
      <c r="K278" t="s">
        <v>1659</v>
      </c>
      <c r="L278" t="s">
        <v>12</v>
      </c>
      <c r="M278" t="s">
        <v>1034</v>
      </c>
      <c r="N278" s="34">
        <v>44197</v>
      </c>
      <c r="O278" s="34">
        <v>44561</v>
      </c>
      <c r="P278" t="s">
        <v>1035</v>
      </c>
      <c r="Q278" s="118">
        <v>97139211</v>
      </c>
      <c r="R278" s="118">
        <v>673349545</v>
      </c>
      <c r="S278" s="43">
        <v>0.14000000000000001</v>
      </c>
      <c r="T278" s="34">
        <v>44440</v>
      </c>
      <c r="U278" s="34">
        <v>44804</v>
      </c>
      <c r="V278" s="118">
        <v>30992040.440000001</v>
      </c>
      <c r="W278" s="118">
        <v>1346233.12</v>
      </c>
      <c r="X278" s="118">
        <v>0</v>
      </c>
      <c r="Y278" s="118">
        <v>371631.23</v>
      </c>
      <c r="Z278" s="118">
        <v>0</v>
      </c>
      <c r="AA278" s="118">
        <v>371631.23</v>
      </c>
      <c r="AB278" t="s">
        <v>1036</v>
      </c>
      <c r="AC278">
        <v>1</v>
      </c>
      <c r="AD278">
        <v>1</v>
      </c>
      <c r="AE278" s="118">
        <v>1717864.35</v>
      </c>
      <c r="AF278" s="118">
        <v>4338885.66</v>
      </c>
      <c r="AG278" t="s">
        <v>1037</v>
      </c>
      <c r="AH278">
        <v>1.04</v>
      </c>
      <c r="AI278" s="118">
        <v>4512441.09</v>
      </c>
      <c r="AJ278" s="118">
        <v>0</v>
      </c>
      <c r="AK278" s="118">
        <v>4512441.09</v>
      </c>
      <c r="AL278" s="118">
        <v>2794576.74</v>
      </c>
      <c r="AM278" s="118">
        <v>0</v>
      </c>
      <c r="AN278" s="118">
        <v>2794576.74</v>
      </c>
    </row>
    <row r="279" spans="1:40" x14ac:dyDescent="0.2">
      <c r="A279" s="117" t="s">
        <v>402</v>
      </c>
      <c r="B279" t="s">
        <v>1031</v>
      </c>
      <c r="C279" t="s">
        <v>944</v>
      </c>
      <c r="D279">
        <v>2024</v>
      </c>
      <c r="E279" t="s">
        <v>999</v>
      </c>
      <c r="F279" t="s">
        <v>1000</v>
      </c>
      <c r="G279" t="s">
        <v>946</v>
      </c>
      <c r="H279" s="101" t="s">
        <v>403</v>
      </c>
      <c r="I279" t="s">
        <v>1660</v>
      </c>
      <c r="J279" t="s">
        <v>402</v>
      </c>
      <c r="K279" t="s">
        <v>1661</v>
      </c>
      <c r="L279" t="s">
        <v>12</v>
      </c>
      <c r="M279" t="s">
        <v>1034</v>
      </c>
      <c r="N279" s="34">
        <v>44197</v>
      </c>
      <c r="O279" s="34">
        <v>44561</v>
      </c>
      <c r="P279" t="s">
        <v>1035</v>
      </c>
      <c r="Q279" s="118">
        <v>71945160</v>
      </c>
      <c r="R279" s="118">
        <v>248652612</v>
      </c>
      <c r="S279" s="43">
        <v>0.28999999999999998</v>
      </c>
      <c r="T279" s="34">
        <v>44440</v>
      </c>
      <c r="U279" s="34">
        <v>44804</v>
      </c>
      <c r="V279" s="118">
        <v>15815138.949999999</v>
      </c>
      <c r="W279" s="118">
        <v>2009635.91</v>
      </c>
      <c r="X279" s="118">
        <v>0</v>
      </c>
      <c r="Y279" s="118">
        <v>0</v>
      </c>
      <c r="Z279" s="118">
        <v>0</v>
      </c>
      <c r="AA279" s="118">
        <v>0</v>
      </c>
      <c r="AB279" t="s">
        <v>1036</v>
      </c>
      <c r="AC279">
        <v>1</v>
      </c>
      <c r="AD279">
        <v>1</v>
      </c>
      <c r="AE279" s="118">
        <v>2009635.91</v>
      </c>
      <c r="AF279" s="118">
        <v>4586390.3</v>
      </c>
      <c r="AG279" t="s">
        <v>1037</v>
      </c>
      <c r="AH279">
        <v>1.04</v>
      </c>
      <c r="AI279" s="118">
        <v>4769845.91</v>
      </c>
      <c r="AJ279" s="118">
        <v>0</v>
      </c>
      <c r="AK279" s="118">
        <v>4769845.91</v>
      </c>
      <c r="AL279" s="118">
        <v>2760210</v>
      </c>
      <c r="AM279" s="118">
        <v>0</v>
      </c>
      <c r="AN279" s="118">
        <v>2760210</v>
      </c>
    </row>
    <row r="280" spans="1:40" x14ac:dyDescent="0.2">
      <c r="A280" s="117" t="s">
        <v>105</v>
      </c>
      <c r="B280" t="s">
        <v>1031</v>
      </c>
      <c r="C280" t="s">
        <v>944</v>
      </c>
      <c r="D280">
        <v>2024</v>
      </c>
      <c r="E280" t="s">
        <v>999</v>
      </c>
      <c r="F280" t="s">
        <v>1000</v>
      </c>
      <c r="G280" t="s">
        <v>946</v>
      </c>
      <c r="H280" s="101" t="s">
        <v>106</v>
      </c>
      <c r="I280" t="s">
        <v>1662</v>
      </c>
      <c r="J280" t="s">
        <v>105</v>
      </c>
      <c r="K280" t="s">
        <v>1663</v>
      </c>
      <c r="L280" t="s">
        <v>11</v>
      </c>
      <c r="M280" t="s">
        <v>1034</v>
      </c>
      <c r="N280" s="34">
        <v>44197</v>
      </c>
      <c r="O280" s="34">
        <v>44561</v>
      </c>
      <c r="P280" t="s">
        <v>1035</v>
      </c>
      <c r="Q280" s="118">
        <v>81224071</v>
      </c>
      <c r="R280" s="118">
        <v>322689487</v>
      </c>
      <c r="S280" s="43">
        <v>0.25</v>
      </c>
      <c r="T280" s="34">
        <v>44440</v>
      </c>
      <c r="U280" s="34">
        <v>44804</v>
      </c>
      <c r="V280" s="118">
        <v>69178344.349999994</v>
      </c>
      <c r="W280" s="118">
        <v>6667433.7999999998</v>
      </c>
      <c r="X280" s="118">
        <v>0</v>
      </c>
      <c r="Y280" s="118">
        <v>4545547.13</v>
      </c>
      <c r="Z280" s="118">
        <v>0</v>
      </c>
      <c r="AA280" s="118">
        <v>4545547.13</v>
      </c>
      <c r="AB280" t="s">
        <v>1036</v>
      </c>
      <c r="AC280">
        <v>1</v>
      </c>
      <c r="AD280">
        <v>1</v>
      </c>
      <c r="AE280" s="118">
        <v>11212980.93</v>
      </c>
      <c r="AF280" s="118">
        <v>17294586.09</v>
      </c>
      <c r="AG280" t="s">
        <v>1037</v>
      </c>
      <c r="AH280">
        <v>1.04</v>
      </c>
      <c r="AI280" s="118">
        <v>17986369.530000001</v>
      </c>
      <c r="AJ280" s="118">
        <v>0</v>
      </c>
      <c r="AK280" s="118">
        <v>17986369.530000001</v>
      </c>
      <c r="AL280" s="118">
        <v>6773388.5999999996</v>
      </c>
      <c r="AM280" s="118">
        <v>0</v>
      </c>
      <c r="AN280" s="118">
        <v>6773388.5999999996</v>
      </c>
    </row>
    <row r="281" spans="1:40" x14ac:dyDescent="0.2">
      <c r="A281" s="117" t="s">
        <v>1664</v>
      </c>
      <c r="B281" t="s">
        <v>1031</v>
      </c>
      <c r="C281" t="s">
        <v>944</v>
      </c>
      <c r="D281">
        <v>2024</v>
      </c>
      <c r="E281" t="s">
        <v>999</v>
      </c>
      <c r="F281" t="s">
        <v>1000</v>
      </c>
      <c r="G281" t="s">
        <v>946</v>
      </c>
      <c r="H281" s="101" t="s">
        <v>1665</v>
      </c>
      <c r="I281" t="s">
        <v>1666</v>
      </c>
      <c r="J281" t="s">
        <v>1664</v>
      </c>
      <c r="K281" t="s">
        <v>1667</v>
      </c>
      <c r="L281" t="s">
        <v>1593</v>
      </c>
      <c r="M281" t="s">
        <v>1034</v>
      </c>
      <c r="N281" s="34">
        <v>44440</v>
      </c>
      <c r="O281" s="34">
        <v>44804</v>
      </c>
      <c r="P281" t="s">
        <v>1035</v>
      </c>
      <c r="Q281" s="118">
        <v>8755223</v>
      </c>
      <c r="R281" s="118">
        <v>17760902</v>
      </c>
      <c r="S281" s="43">
        <v>0.49</v>
      </c>
      <c r="T281" s="34">
        <v>44440</v>
      </c>
      <c r="U281" s="34">
        <v>44804</v>
      </c>
      <c r="V281" s="118">
        <v>333886.15999999997</v>
      </c>
      <c r="W281" s="118">
        <v>149285.29999999999</v>
      </c>
      <c r="X281" s="118">
        <v>0</v>
      </c>
      <c r="Y281" s="118">
        <v>3105340.93</v>
      </c>
      <c r="Z281" s="118">
        <v>0</v>
      </c>
      <c r="AA281" s="118">
        <v>3105340.93</v>
      </c>
      <c r="AB281" t="s">
        <v>1036</v>
      </c>
      <c r="AC281">
        <v>1</v>
      </c>
      <c r="AD281">
        <v>1</v>
      </c>
      <c r="AE281" s="118">
        <v>3254626.23</v>
      </c>
      <c r="AF281" s="118">
        <v>163604.22</v>
      </c>
      <c r="AG281" t="s">
        <v>1037</v>
      </c>
      <c r="AH281">
        <v>1.0301</v>
      </c>
      <c r="AI281" s="118">
        <v>168528.71</v>
      </c>
      <c r="AJ281" s="118">
        <v>0</v>
      </c>
      <c r="AK281" s="118">
        <v>168528.71</v>
      </c>
      <c r="AL281" s="118">
        <v>-3086097.52</v>
      </c>
      <c r="AM281" s="118">
        <v>0</v>
      </c>
      <c r="AN281" s="118">
        <v>-3086097.52</v>
      </c>
    </row>
    <row r="282" spans="1:40" x14ac:dyDescent="0.2">
      <c r="A282" s="117" t="s">
        <v>1668</v>
      </c>
      <c r="B282" t="s">
        <v>1031</v>
      </c>
      <c r="C282" t="s">
        <v>944</v>
      </c>
      <c r="D282">
        <v>2024</v>
      </c>
      <c r="E282" t="s">
        <v>999</v>
      </c>
      <c r="F282" t="s">
        <v>1000</v>
      </c>
      <c r="G282" t="s">
        <v>946</v>
      </c>
      <c r="H282" s="101" t="s">
        <v>1669</v>
      </c>
      <c r="I282" t="s">
        <v>1670</v>
      </c>
      <c r="J282" t="s">
        <v>1668</v>
      </c>
      <c r="K282" t="s">
        <v>1671</v>
      </c>
      <c r="L282" t="s">
        <v>1593</v>
      </c>
      <c r="M282" t="s">
        <v>1034</v>
      </c>
      <c r="N282" s="34">
        <v>44440</v>
      </c>
      <c r="O282" s="34">
        <v>44804</v>
      </c>
      <c r="P282" t="s">
        <v>1035</v>
      </c>
      <c r="Q282" s="118">
        <v>139344427</v>
      </c>
      <c r="R282" s="118">
        <v>313097004</v>
      </c>
      <c r="S282" s="43">
        <v>0.45</v>
      </c>
      <c r="T282" s="34">
        <v>44440</v>
      </c>
      <c r="U282" s="34">
        <v>44804</v>
      </c>
      <c r="V282" s="118">
        <v>109173101</v>
      </c>
      <c r="W282" s="118">
        <v>38942224.619999997</v>
      </c>
      <c r="X282" s="118">
        <v>0</v>
      </c>
      <c r="Y282" s="118">
        <v>26109340.940000001</v>
      </c>
      <c r="Z282" s="118">
        <v>0</v>
      </c>
      <c r="AA282" s="118">
        <v>26109340.940000001</v>
      </c>
      <c r="AB282" t="s">
        <v>1036</v>
      </c>
      <c r="AC282">
        <v>1</v>
      </c>
      <c r="AD282">
        <v>1</v>
      </c>
      <c r="AE282" s="118">
        <v>65051565.560000002</v>
      </c>
      <c r="AF282" s="118">
        <v>49127895.450000003</v>
      </c>
      <c r="AG282" t="s">
        <v>1037</v>
      </c>
      <c r="AH282">
        <v>1.0301</v>
      </c>
      <c r="AI282" s="118">
        <v>50606645.100000001</v>
      </c>
      <c r="AJ282" s="118">
        <v>0</v>
      </c>
      <c r="AK282" s="118">
        <v>50606645.100000001</v>
      </c>
      <c r="AL282" s="118">
        <v>-14444920.460000001</v>
      </c>
      <c r="AM282" s="118">
        <v>0</v>
      </c>
      <c r="AN282" s="118">
        <v>-14444920.460000001</v>
      </c>
    </row>
    <row r="283" spans="1:40" x14ac:dyDescent="0.2">
      <c r="A283" s="117" t="s">
        <v>1672</v>
      </c>
      <c r="B283" t="s">
        <v>1031</v>
      </c>
      <c r="C283" t="s">
        <v>944</v>
      </c>
      <c r="D283">
        <v>2024</v>
      </c>
      <c r="E283" t="s">
        <v>999</v>
      </c>
      <c r="F283" t="s">
        <v>1000</v>
      </c>
      <c r="G283" t="s">
        <v>946</v>
      </c>
      <c r="H283" s="101" t="s">
        <v>1673</v>
      </c>
      <c r="I283" t="s">
        <v>1674</v>
      </c>
      <c r="J283" t="s">
        <v>1672</v>
      </c>
      <c r="K283" t="s">
        <v>1675</v>
      </c>
      <c r="L283" t="s">
        <v>1593</v>
      </c>
      <c r="M283" t="s">
        <v>1034</v>
      </c>
      <c r="N283" s="34">
        <v>44440</v>
      </c>
      <c r="O283" s="34">
        <v>44804</v>
      </c>
      <c r="P283" t="s">
        <v>1035</v>
      </c>
      <c r="Q283" s="118">
        <v>229500230</v>
      </c>
      <c r="R283" s="118">
        <v>702600370</v>
      </c>
      <c r="S283" s="43">
        <v>0.33</v>
      </c>
      <c r="T283" s="34">
        <v>44440</v>
      </c>
      <c r="U283" s="34">
        <v>44804</v>
      </c>
      <c r="V283" s="118">
        <v>11027241.810000001</v>
      </c>
      <c r="W283" s="118">
        <v>3889392.89</v>
      </c>
      <c r="X283" s="118">
        <v>0</v>
      </c>
      <c r="Y283" s="118">
        <v>2760671.88</v>
      </c>
      <c r="Z283" s="118">
        <v>0</v>
      </c>
      <c r="AA283" s="118">
        <v>2760671.88</v>
      </c>
      <c r="AB283" t="s">
        <v>1036</v>
      </c>
      <c r="AC283">
        <v>1</v>
      </c>
      <c r="AD283">
        <v>1</v>
      </c>
      <c r="AE283" s="118">
        <v>6650064.7699999996</v>
      </c>
      <c r="AF283" s="118">
        <v>3638989.8</v>
      </c>
      <c r="AG283" t="s">
        <v>1037</v>
      </c>
      <c r="AH283">
        <v>1.0301</v>
      </c>
      <c r="AI283" s="118">
        <v>3748523.39</v>
      </c>
      <c r="AJ283" s="118">
        <v>0</v>
      </c>
      <c r="AK283" s="118">
        <v>3748523.39</v>
      </c>
      <c r="AL283" s="118">
        <v>-2901541.38</v>
      </c>
      <c r="AM283" s="118">
        <v>0</v>
      </c>
      <c r="AN283" s="118">
        <v>-2901541.38</v>
      </c>
    </row>
    <row r="284" spans="1:40" x14ac:dyDescent="0.2">
      <c r="A284" s="117" t="s">
        <v>1676</v>
      </c>
      <c r="B284" t="s">
        <v>1031</v>
      </c>
      <c r="C284" t="s">
        <v>944</v>
      </c>
      <c r="D284">
        <v>2024</v>
      </c>
      <c r="E284" t="s">
        <v>999</v>
      </c>
      <c r="F284" t="s">
        <v>1000</v>
      </c>
      <c r="G284" t="s">
        <v>946</v>
      </c>
      <c r="H284" s="101" t="s">
        <v>1677</v>
      </c>
      <c r="I284" t="s">
        <v>1678</v>
      </c>
      <c r="J284" t="s">
        <v>1676</v>
      </c>
      <c r="K284" t="s">
        <v>1679</v>
      </c>
      <c r="L284" t="s">
        <v>12</v>
      </c>
      <c r="M284" t="s">
        <v>1034</v>
      </c>
      <c r="N284" s="34">
        <v>44197</v>
      </c>
      <c r="O284" s="34">
        <v>44561</v>
      </c>
      <c r="P284" t="s">
        <v>1054</v>
      </c>
      <c r="Q284" s="118">
        <v>2101271</v>
      </c>
      <c r="R284" s="118">
        <v>9599577</v>
      </c>
      <c r="S284" s="43">
        <v>0.22</v>
      </c>
      <c r="T284" s="34">
        <v>44440</v>
      </c>
      <c r="U284" s="34">
        <v>44804</v>
      </c>
      <c r="V284" s="118">
        <v>10726.5</v>
      </c>
      <c r="W284" s="118">
        <v>3230.65</v>
      </c>
      <c r="X284" s="118">
        <v>0</v>
      </c>
      <c r="Y284" s="118">
        <v>0</v>
      </c>
      <c r="Z284" s="118">
        <v>0</v>
      </c>
      <c r="AA284" s="118">
        <v>0</v>
      </c>
      <c r="AB284" t="s">
        <v>1036</v>
      </c>
      <c r="AC284">
        <v>1</v>
      </c>
      <c r="AD284">
        <v>1</v>
      </c>
      <c r="AE284" s="118">
        <v>3230.65</v>
      </c>
      <c r="AF284" s="118">
        <v>2359.83</v>
      </c>
      <c r="AG284" t="s">
        <v>1037</v>
      </c>
      <c r="AH284">
        <v>1.04</v>
      </c>
      <c r="AI284" s="118">
        <v>2454.2199999999998</v>
      </c>
      <c r="AJ284" s="118">
        <v>0</v>
      </c>
      <c r="AK284" s="118">
        <v>2454.2199999999998</v>
      </c>
      <c r="AL284" s="118">
        <v>-776.43</v>
      </c>
      <c r="AM284" s="118">
        <v>0</v>
      </c>
      <c r="AN284" s="118">
        <v>-776.43</v>
      </c>
    </row>
    <row r="285" spans="1:40" x14ac:dyDescent="0.2">
      <c r="A285" s="117" t="s">
        <v>1680</v>
      </c>
      <c r="B285" t="s">
        <v>1031</v>
      </c>
      <c r="C285" t="s">
        <v>944</v>
      </c>
      <c r="D285">
        <v>2024</v>
      </c>
      <c r="E285" t="s">
        <v>999</v>
      </c>
      <c r="F285" t="s">
        <v>1000</v>
      </c>
      <c r="G285" t="s">
        <v>946</v>
      </c>
      <c r="H285" s="101" t="s">
        <v>1681</v>
      </c>
      <c r="I285" t="s">
        <v>1682</v>
      </c>
      <c r="J285" t="s">
        <v>1680</v>
      </c>
      <c r="K285" t="s">
        <v>1683</v>
      </c>
      <c r="L285" t="s">
        <v>11</v>
      </c>
      <c r="M285" t="s">
        <v>1091</v>
      </c>
      <c r="N285" s="34">
        <v>44378</v>
      </c>
      <c r="O285" s="34">
        <v>44742</v>
      </c>
      <c r="P285" t="s">
        <v>1035</v>
      </c>
      <c r="Q285" s="118">
        <v>3974879</v>
      </c>
      <c r="R285" s="118">
        <v>7707511</v>
      </c>
      <c r="S285" s="43">
        <v>0.52</v>
      </c>
      <c r="T285" s="34">
        <v>44440</v>
      </c>
      <c r="U285" s="34">
        <v>44804</v>
      </c>
      <c r="V285" s="118">
        <v>410933.97</v>
      </c>
      <c r="W285" s="118">
        <v>231612.92</v>
      </c>
      <c r="X285" s="118">
        <v>0</v>
      </c>
      <c r="Y285" s="118">
        <v>0</v>
      </c>
      <c r="Z285" s="118">
        <v>0</v>
      </c>
      <c r="AA285" s="118">
        <v>0</v>
      </c>
      <c r="AB285" t="s">
        <v>1036</v>
      </c>
      <c r="AC285">
        <v>1</v>
      </c>
      <c r="AD285">
        <v>1</v>
      </c>
      <c r="AE285" s="118">
        <v>231612.92</v>
      </c>
      <c r="AF285" s="118">
        <v>213685.66</v>
      </c>
      <c r="AG285" t="s">
        <v>1037</v>
      </c>
      <c r="AH285">
        <v>1.04</v>
      </c>
      <c r="AI285" s="118">
        <v>222233.09</v>
      </c>
      <c r="AJ285" s="118">
        <v>0</v>
      </c>
      <c r="AK285" s="118">
        <v>222233.09</v>
      </c>
      <c r="AL285" s="118">
        <v>-9379.83</v>
      </c>
      <c r="AM285" s="118">
        <v>0</v>
      </c>
      <c r="AN285" s="118">
        <v>-9379.83</v>
      </c>
    </row>
    <row r="286" spans="1:40" x14ac:dyDescent="0.2">
      <c r="A286" s="117" t="s">
        <v>621</v>
      </c>
      <c r="B286" t="s">
        <v>1031</v>
      </c>
      <c r="C286" t="s">
        <v>944</v>
      </c>
      <c r="D286">
        <v>2024</v>
      </c>
      <c r="E286" t="s">
        <v>999</v>
      </c>
      <c r="F286" t="s">
        <v>1000</v>
      </c>
      <c r="G286" t="s">
        <v>946</v>
      </c>
      <c r="H286" s="101" t="s">
        <v>622</v>
      </c>
      <c r="I286" t="s">
        <v>1684</v>
      </c>
      <c r="J286" t="s">
        <v>621</v>
      </c>
      <c r="K286" t="s">
        <v>1685</v>
      </c>
      <c r="L286" t="s">
        <v>11</v>
      </c>
      <c r="M286" t="s">
        <v>1034</v>
      </c>
      <c r="N286" s="34">
        <v>44378</v>
      </c>
      <c r="O286" s="34">
        <v>44742</v>
      </c>
      <c r="P286" t="s">
        <v>1035</v>
      </c>
      <c r="Q286" s="118">
        <v>6408340</v>
      </c>
      <c r="R286" s="118">
        <v>13437692</v>
      </c>
      <c r="S286" s="43">
        <v>0.48</v>
      </c>
      <c r="T286" s="34">
        <v>44440</v>
      </c>
      <c r="U286" s="34">
        <v>44804</v>
      </c>
      <c r="V286" s="118">
        <v>159698.66</v>
      </c>
      <c r="W286" s="118">
        <v>85998.28</v>
      </c>
      <c r="X286" s="118">
        <v>0</v>
      </c>
      <c r="Y286" s="118">
        <v>0</v>
      </c>
      <c r="Z286" s="118">
        <v>0</v>
      </c>
      <c r="AA286" s="118">
        <v>0</v>
      </c>
      <c r="AB286" t="s">
        <v>1036</v>
      </c>
      <c r="AC286">
        <v>1</v>
      </c>
      <c r="AD286">
        <v>1</v>
      </c>
      <c r="AE286" s="118">
        <v>85998.28</v>
      </c>
      <c r="AF286" s="118">
        <v>76655.360000000001</v>
      </c>
      <c r="AG286" t="s">
        <v>1037</v>
      </c>
      <c r="AH286">
        <v>1.04</v>
      </c>
      <c r="AI286" s="118">
        <v>79721.570000000007</v>
      </c>
      <c r="AJ286" s="118">
        <v>0</v>
      </c>
      <c r="AK286" s="118">
        <v>79721.570000000007</v>
      </c>
      <c r="AL286" s="118">
        <v>-6276.71</v>
      </c>
      <c r="AM286" s="118">
        <v>0</v>
      </c>
      <c r="AN286" s="118">
        <v>-6276.71</v>
      </c>
    </row>
    <row r="287" spans="1:40" x14ac:dyDescent="0.2">
      <c r="A287" s="117" t="s">
        <v>663</v>
      </c>
      <c r="B287" t="s">
        <v>1031</v>
      </c>
      <c r="C287" t="s">
        <v>944</v>
      </c>
      <c r="D287">
        <v>2024</v>
      </c>
      <c r="E287" t="s">
        <v>999</v>
      </c>
      <c r="F287" t="s">
        <v>1000</v>
      </c>
      <c r="G287" t="s">
        <v>946</v>
      </c>
      <c r="H287" s="101" t="s">
        <v>664</v>
      </c>
      <c r="I287" t="s">
        <v>1686</v>
      </c>
      <c r="J287" t="s">
        <v>663</v>
      </c>
      <c r="K287" t="s">
        <v>1687</v>
      </c>
      <c r="L287" t="s">
        <v>12</v>
      </c>
      <c r="M287" t="s">
        <v>1034</v>
      </c>
      <c r="N287" s="34">
        <v>44317</v>
      </c>
      <c r="O287" s="34">
        <v>44681</v>
      </c>
      <c r="P287" t="s">
        <v>1035</v>
      </c>
      <c r="Q287" s="118">
        <v>22555607</v>
      </c>
      <c r="R287" s="118">
        <v>234570774</v>
      </c>
      <c r="S287" s="43">
        <v>0.1</v>
      </c>
      <c r="T287" s="34">
        <v>44440</v>
      </c>
      <c r="U287" s="34">
        <v>44804</v>
      </c>
      <c r="V287" s="118">
        <v>130263125.55</v>
      </c>
      <c r="W287" s="118">
        <v>5774398.8899999997</v>
      </c>
      <c r="X287" s="118">
        <v>0</v>
      </c>
      <c r="Y287" s="118">
        <v>0</v>
      </c>
      <c r="Z287" s="118">
        <v>0</v>
      </c>
      <c r="AA287" s="118">
        <v>0</v>
      </c>
      <c r="AB287" t="s">
        <v>1036</v>
      </c>
      <c r="AC287">
        <v>1</v>
      </c>
      <c r="AD287">
        <v>1</v>
      </c>
      <c r="AE287" s="118">
        <v>5774398.8899999997</v>
      </c>
      <c r="AF287" s="118">
        <v>13026312.560000001</v>
      </c>
      <c r="AG287" t="s">
        <v>1037</v>
      </c>
      <c r="AH287">
        <v>1.04</v>
      </c>
      <c r="AI287" s="118">
        <v>13547365.060000001</v>
      </c>
      <c r="AJ287" s="118">
        <v>0</v>
      </c>
      <c r="AK287" s="118">
        <v>13547365.060000001</v>
      </c>
      <c r="AL287" s="118">
        <v>7772966.1699999999</v>
      </c>
      <c r="AM287" s="118">
        <v>0</v>
      </c>
      <c r="AN287" s="118">
        <v>7772966.1699999999</v>
      </c>
    </row>
    <row r="288" spans="1:40" x14ac:dyDescent="0.2">
      <c r="A288" s="117" t="s">
        <v>738</v>
      </c>
      <c r="B288" t="s">
        <v>1031</v>
      </c>
      <c r="C288" t="s">
        <v>944</v>
      </c>
      <c r="D288">
        <v>2024</v>
      </c>
      <c r="E288" t="s">
        <v>999</v>
      </c>
      <c r="F288" t="s">
        <v>1000</v>
      </c>
      <c r="G288" t="s">
        <v>946</v>
      </c>
      <c r="H288" s="101" t="s">
        <v>739</v>
      </c>
      <c r="I288" t="s">
        <v>1688</v>
      </c>
      <c r="J288" t="s">
        <v>738</v>
      </c>
      <c r="K288" t="s">
        <v>1689</v>
      </c>
      <c r="L288" t="s">
        <v>12</v>
      </c>
      <c r="M288" t="s">
        <v>1034</v>
      </c>
      <c r="N288" s="34">
        <v>44440</v>
      </c>
      <c r="O288" s="34">
        <v>44804</v>
      </c>
      <c r="P288" t="s">
        <v>1035</v>
      </c>
      <c r="Q288" s="118">
        <v>47746582</v>
      </c>
      <c r="R288" s="118">
        <v>476576757</v>
      </c>
      <c r="S288" s="43">
        <v>0.1</v>
      </c>
      <c r="T288" s="34">
        <v>44440</v>
      </c>
      <c r="U288" s="34">
        <v>44804</v>
      </c>
      <c r="V288" s="118">
        <v>156132312.66</v>
      </c>
      <c r="W288" s="118">
        <v>7674691.1600000001</v>
      </c>
      <c r="X288" s="118">
        <v>0</v>
      </c>
      <c r="Y288" s="118">
        <v>628404.05000000005</v>
      </c>
      <c r="Z288" s="118">
        <v>0</v>
      </c>
      <c r="AA288" s="118">
        <v>628404.05000000005</v>
      </c>
      <c r="AB288" t="s">
        <v>1036</v>
      </c>
      <c r="AC288">
        <v>1</v>
      </c>
      <c r="AD288">
        <v>1</v>
      </c>
      <c r="AE288" s="118">
        <v>8303095.21</v>
      </c>
      <c r="AF288" s="118">
        <v>15613231.27</v>
      </c>
      <c r="AG288" t="s">
        <v>1037</v>
      </c>
      <c r="AH288">
        <v>1.0301</v>
      </c>
      <c r="AI288" s="118">
        <v>16083189.529999999</v>
      </c>
      <c r="AJ288" s="118">
        <v>0</v>
      </c>
      <c r="AK288" s="118">
        <v>16083189.529999999</v>
      </c>
      <c r="AL288" s="118">
        <v>7780094.3200000003</v>
      </c>
      <c r="AM288" s="118">
        <v>0</v>
      </c>
      <c r="AN288" s="118">
        <v>7780094.3200000003</v>
      </c>
    </row>
    <row r="289" spans="1:40" x14ac:dyDescent="0.2">
      <c r="A289" s="117" t="s">
        <v>678</v>
      </c>
      <c r="B289" t="s">
        <v>1031</v>
      </c>
      <c r="C289" t="s">
        <v>944</v>
      </c>
      <c r="D289">
        <v>2024</v>
      </c>
      <c r="E289" t="s">
        <v>999</v>
      </c>
      <c r="F289" t="s">
        <v>1000</v>
      </c>
      <c r="G289" t="s">
        <v>946</v>
      </c>
      <c r="H289" s="101" t="s">
        <v>679</v>
      </c>
      <c r="I289" t="s">
        <v>1690</v>
      </c>
      <c r="J289" t="s">
        <v>678</v>
      </c>
      <c r="K289" t="s">
        <v>1691</v>
      </c>
      <c r="L289" t="s">
        <v>12</v>
      </c>
      <c r="M289" t="s">
        <v>1034</v>
      </c>
      <c r="N289" s="34">
        <v>44378</v>
      </c>
      <c r="O289" s="34">
        <v>44742</v>
      </c>
      <c r="P289" t="s">
        <v>1035</v>
      </c>
      <c r="Q289" s="118">
        <v>146727158</v>
      </c>
      <c r="R289" s="118">
        <v>1218834504</v>
      </c>
      <c r="S289" s="43">
        <v>0.12</v>
      </c>
      <c r="T289" s="34">
        <v>44440</v>
      </c>
      <c r="U289" s="34">
        <v>44804</v>
      </c>
      <c r="V289" s="118">
        <v>135873319.94999999</v>
      </c>
      <c r="W289" s="118">
        <v>7402262.2999999998</v>
      </c>
      <c r="X289" s="118">
        <v>0</v>
      </c>
      <c r="Y289" s="118">
        <v>369006.91</v>
      </c>
      <c r="Z289" s="118">
        <v>0</v>
      </c>
      <c r="AA289" s="118">
        <v>369006.91</v>
      </c>
      <c r="AB289" t="s">
        <v>1036</v>
      </c>
      <c r="AC289">
        <v>1</v>
      </c>
      <c r="AD289">
        <v>1</v>
      </c>
      <c r="AE289" s="118">
        <v>7771269.21</v>
      </c>
      <c r="AF289" s="118">
        <v>16304798.390000001</v>
      </c>
      <c r="AG289" t="s">
        <v>1037</v>
      </c>
      <c r="AH289">
        <v>1.04</v>
      </c>
      <c r="AI289" s="118">
        <v>16956990.329999998</v>
      </c>
      <c r="AJ289" s="118">
        <v>0</v>
      </c>
      <c r="AK289" s="118">
        <v>16956990.329999998</v>
      </c>
      <c r="AL289" s="118">
        <v>9185721.1199999992</v>
      </c>
      <c r="AM289" s="118">
        <v>0</v>
      </c>
      <c r="AN289" s="118">
        <v>9185721.1199999992</v>
      </c>
    </row>
    <row r="290" spans="1:40" x14ac:dyDescent="0.2">
      <c r="A290" s="117" t="s">
        <v>435</v>
      </c>
      <c r="B290" t="s">
        <v>1031</v>
      </c>
      <c r="C290" t="s">
        <v>944</v>
      </c>
      <c r="D290">
        <v>2024</v>
      </c>
      <c r="E290" t="s">
        <v>999</v>
      </c>
      <c r="F290" t="s">
        <v>1000</v>
      </c>
      <c r="G290" t="s">
        <v>946</v>
      </c>
      <c r="H290" s="101" t="s">
        <v>436</v>
      </c>
      <c r="I290" t="s">
        <v>1692</v>
      </c>
      <c r="J290" t="s">
        <v>435</v>
      </c>
      <c r="K290" t="s">
        <v>1693</v>
      </c>
      <c r="L290" t="s">
        <v>12</v>
      </c>
      <c r="M290" t="s">
        <v>1034</v>
      </c>
      <c r="N290" s="34">
        <v>44470</v>
      </c>
      <c r="O290" s="34">
        <v>44834</v>
      </c>
      <c r="P290" t="s">
        <v>1054</v>
      </c>
      <c r="Q290" s="118">
        <v>30005897</v>
      </c>
      <c r="R290" s="118">
        <v>265559306</v>
      </c>
      <c r="S290" s="43">
        <v>0.11</v>
      </c>
      <c r="T290" s="34">
        <v>44440</v>
      </c>
      <c r="U290" s="34">
        <v>44804</v>
      </c>
      <c r="V290" s="118">
        <v>4364016.2699999996</v>
      </c>
      <c r="W290" s="118">
        <v>198497.57</v>
      </c>
      <c r="X290" s="118">
        <v>0</v>
      </c>
      <c r="Y290" s="118">
        <v>396375.24</v>
      </c>
      <c r="Z290" s="118">
        <v>0</v>
      </c>
      <c r="AA290" s="118">
        <v>396375.24</v>
      </c>
      <c r="AB290" t="s">
        <v>1036</v>
      </c>
      <c r="AC290">
        <v>1</v>
      </c>
      <c r="AD290">
        <v>1</v>
      </c>
      <c r="AE290" s="118">
        <v>594872.81000000006</v>
      </c>
      <c r="AF290" s="118">
        <v>480041.79</v>
      </c>
      <c r="AG290" t="s">
        <v>1037</v>
      </c>
      <c r="AH290">
        <v>1.0130999999999999</v>
      </c>
      <c r="AI290" s="118">
        <v>486330.34</v>
      </c>
      <c r="AJ290" s="118">
        <v>0</v>
      </c>
      <c r="AK290" s="118">
        <v>486330.34</v>
      </c>
      <c r="AL290" s="118">
        <v>-108542.47</v>
      </c>
      <c r="AM290" s="118">
        <v>0</v>
      </c>
      <c r="AN290" s="118">
        <v>-108542.47</v>
      </c>
    </row>
    <row r="291" spans="1:40" x14ac:dyDescent="0.2">
      <c r="A291" s="117" t="s">
        <v>198</v>
      </c>
      <c r="B291" t="s">
        <v>1031</v>
      </c>
      <c r="C291" t="s">
        <v>944</v>
      </c>
      <c r="D291">
        <v>2024</v>
      </c>
      <c r="E291" t="s">
        <v>999</v>
      </c>
      <c r="F291" t="s">
        <v>1000</v>
      </c>
      <c r="G291" t="s">
        <v>946</v>
      </c>
      <c r="H291" s="101" t="s">
        <v>199</v>
      </c>
      <c r="I291" t="s">
        <v>1694</v>
      </c>
      <c r="J291" t="s">
        <v>198</v>
      </c>
      <c r="K291" t="s">
        <v>1695</v>
      </c>
      <c r="L291" t="s">
        <v>12</v>
      </c>
      <c r="M291" t="s">
        <v>1034</v>
      </c>
      <c r="N291" s="34">
        <v>44470</v>
      </c>
      <c r="O291" s="34">
        <v>44834</v>
      </c>
      <c r="P291" t="s">
        <v>1035</v>
      </c>
      <c r="Q291" s="118">
        <v>29553766</v>
      </c>
      <c r="R291" s="118">
        <v>175411295</v>
      </c>
      <c r="S291" s="43">
        <v>0.17</v>
      </c>
      <c r="T291" s="34">
        <v>44440</v>
      </c>
      <c r="U291" s="34">
        <v>44804</v>
      </c>
      <c r="V291" s="118">
        <v>7723167.1500000004</v>
      </c>
      <c r="W291" s="118">
        <v>382248.68</v>
      </c>
      <c r="X291" s="118">
        <v>0</v>
      </c>
      <c r="Y291" s="118">
        <v>652487.5</v>
      </c>
      <c r="Z291" s="118">
        <v>0</v>
      </c>
      <c r="AA291" s="118">
        <v>652487.5</v>
      </c>
      <c r="AB291" t="s">
        <v>1036</v>
      </c>
      <c r="AC291">
        <v>1</v>
      </c>
      <c r="AD291">
        <v>1</v>
      </c>
      <c r="AE291" s="118">
        <v>1034736.18</v>
      </c>
      <c r="AF291" s="118">
        <v>1312938.42</v>
      </c>
      <c r="AG291" t="s">
        <v>1037</v>
      </c>
      <c r="AH291">
        <v>1.0130999999999999</v>
      </c>
      <c r="AI291" s="118">
        <v>1330137.9099999999</v>
      </c>
      <c r="AJ291" s="118">
        <v>0</v>
      </c>
      <c r="AK291" s="118">
        <v>1330137.9099999999</v>
      </c>
      <c r="AL291" s="118">
        <v>295401.73</v>
      </c>
      <c r="AM291" s="118">
        <v>0</v>
      </c>
      <c r="AN291" s="118">
        <v>295401.73</v>
      </c>
    </row>
    <row r="292" spans="1:40" x14ac:dyDescent="0.2">
      <c r="A292" s="117" t="s">
        <v>1696</v>
      </c>
      <c r="B292" t="s">
        <v>1031</v>
      </c>
      <c r="C292" t="s">
        <v>944</v>
      </c>
      <c r="D292">
        <v>2024</v>
      </c>
      <c r="E292" t="s">
        <v>999</v>
      </c>
      <c r="F292" t="s">
        <v>1000</v>
      </c>
      <c r="G292" t="s">
        <v>946</v>
      </c>
      <c r="H292" s="101" t="s">
        <v>1697</v>
      </c>
      <c r="I292" t="s">
        <v>1698</v>
      </c>
      <c r="J292" t="s">
        <v>1696</v>
      </c>
      <c r="K292" t="s">
        <v>1699</v>
      </c>
      <c r="L292" t="s">
        <v>12</v>
      </c>
      <c r="M292" t="s">
        <v>1034</v>
      </c>
      <c r="N292" s="34">
        <v>44197</v>
      </c>
      <c r="O292" s="34">
        <v>44561</v>
      </c>
      <c r="P292" t="s">
        <v>1035</v>
      </c>
      <c r="Q292" s="118">
        <v>3799496</v>
      </c>
      <c r="R292" s="118">
        <v>26462662</v>
      </c>
      <c r="S292" s="43">
        <v>0.14000000000000001</v>
      </c>
      <c r="T292" s="34">
        <v>44440</v>
      </c>
      <c r="U292" s="34">
        <v>44804</v>
      </c>
      <c r="V292" s="118">
        <v>79053.83</v>
      </c>
      <c r="W292" s="118">
        <v>6881.22</v>
      </c>
      <c r="X292" s="118">
        <v>0</v>
      </c>
      <c r="Y292" s="118">
        <v>0</v>
      </c>
      <c r="Z292" s="118">
        <v>0</v>
      </c>
      <c r="AA292" s="118">
        <v>0</v>
      </c>
      <c r="AB292" t="s">
        <v>1036</v>
      </c>
      <c r="AC292">
        <v>1</v>
      </c>
      <c r="AD292">
        <v>1</v>
      </c>
      <c r="AE292" s="118">
        <v>6881.22</v>
      </c>
      <c r="AF292" s="118">
        <v>11067.54</v>
      </c>
      <c r="AG292" t="s">
        <v>1037</v>
      </c>
      <c r="AH292">
        <v>1.04</v>
      </c>
      <c r="AI292" s="118">
        <v>11510.24</v>
      </c>
      <c r="AJ292" s="118">
        <v>0</v>
      </c>
      <c r="AK292" s="118">
        <v>11510.24</v>
      </c>
      <c r="AL292" s="118">
        <v>4629.0200000000004</v>
      </c>
      <c r="AM292" s="118">
        <v>0</v>
      </c>
      <c r="AN292" s="118">
        <v>4629.0200000000004</v>
      </c>
    </row>
    <row r="293" spans="1:40" x14ac:dyDescent="0.2">
      <c r="A293" s="117" t="s">
        <v>1700</v>
      </c>
      <c r="B293" t="s">
        <v>1031</v>
      </c>
      <c r="C293" t="s">
        <v>944</v>
      </c>
      <c r="D293">
        <v>2024</v>
      </c>
      <c r="E293" t="s">
        <v>999</v>
      </c>
      <c r="F293" t="s">
        <v>1000</v>
      </c>
      <c r="G293" t="s">
        <v>946</v>
      </c>
      <c r="H293" s="101" t="s">
        <v>1701</v>
      </c>
      <c r="I293" t="s">
        <v>1702</v>
      </c>
      <c r="J293" t="s">
        <v>1700</v>
      </c>
      <c r="K293" t="s">
        <v>1703</v>
      </c>
      <c r="L293" t="s">
        <v>11</v>
      </c>
      <c r="M293" t="s">
        <v>1034</v>
      </c>
      <c r="N293" s="34">
        <v>44105</v>
      </c>
      <c r="O293" s="34">
        <v>44469</v>
      </c>
      <c r="P293" t="s">
        <v>1035</v>
      </c>
      <c r="Q293" s="118">
        <v>4282014</v>
      </c>
      <c r="R293" s="118">
        <v>9795643</v>
      </c>
      <c r="S293" s="43">
        <v>0.44</v>
      </c>
      <c r="T293" s="34">
        <v>44440</v>
      </c>
      <c r="U293" s="34">
        <v>44804</v>
      </c>
      <c r="V293" s="118">
        <v>25888.95</v>
      </c>
      <c r="W293" s="118">
        <v>12382.12</v>
      </c>
      <c r="X293" s="118">
        <v>0</v>
      </c>
      <c r="Y293" s="118">
        <v>0</v>
      </c>
      <c r="Z293" s="118">
        <v>0</v>
      </c>
      <c r="AA293" s="118">
        <v>0</v>
      </c>
      <c r="AB293" t="s">
        <v>1036</v>
      </c>
      <c r="AC293">
        <v>1</v>
      </c>
      <c r="AD293">
        <v>1</v>
      </c>
      <c r="AE293" s="118">
        <v>12382.12</v>
      </c>
      <c r="AF293" s="118">
        <v>11391.14</v>
      </c>
      <c r="AG293" t="s">
        <v>1037</v>
      </c>
      <c r="AH293">
        <v>1.04</v>
      </c>
      <c r="AI293" s="118">
        <v>11846.79</v>
      </c>
      <c r="AJ293" s="118">
        <v>0</v>
      </c>
      <c r="AK293" s="118">
        <v>11846.79</v>
      </c>
      <c r="AL293" s="118">
        <v>-535.33000000000004</v>
      </c>
      <c r="AM293" s="118">
        <v>0</v>
      </c>
      <c r="AN293" s="118">
        <v>-535.33000000000004</v>
      </c>
    </row>
    <row r="294" spans="1:40" x14ac:dyDescent="0.2">
      <c r="A294" s="117" t="s">
        <v>1704</v>
      </c>
      <c r="B294" t="s">
        <v>1031</v>
      </c>
      <c r="C294" t="s">
        <v>944</v>
      </c>
      <c r="D294">
        <v>2024</v>
      </c>
      <c r="E294" t="s">
        <v>999</v>
      </c>
      <c r="F294" t="s">
        <v>1000</v>
      </c>
      <c r="G294" t="s">
        <v>946</v>
      </c>
      <c r="H294" s="101" t="s">
        <v>1705</v>
      </c>
      <c r="I294" t="s">
        <v>1706</v>
      </c>
      <c r="J294" t="s">
        <v>1704</v>
      </c>
      <c r="K294" t="s">
        <v>1707</v>
      </c>
      <c r="L294" t="s">
        <v>11</v>
      </c>
      <c r="M294" t="s">
        <v>1034</v>
      </c>
      <c r="N294" s="34">
        <v>44470</v>
      </c>
      <c r="O294" s="34">
        <v>44834</v>
      </c>
      <c r="P294" t="s">
        <v>1035</v>
      </c>
      <c r="Q294" s="118">
        <v>1634801</v>
      </c>
      <c r="R294" s="118">
        <v>6519605</v>
      </c>
      <c r="S294" s="43">
        <v>0.25</v>
      </c>
      <c r="T294" s="34">
        <v>44440</v>
      </c>
      <c r="U294" s="34">
        <v>44804</v>
      </c>
      <c r="V294" s="118">
        <v>77958.31</v>
      </c>
      <c r="W294" s="118">
        <v>20589.25</v>
      </c>
      <c r="X294" s="118">
        <v>0</v>
      </c>
      <c r="Y294" s="118">
        <v>0</v>
      </c>
      <c r="Z294" s="118">
        <v>0</v>
      </c>
      <c r="AA294" s="118">
        <v>0</v>
      </c>
      <c r="AB294" t="s">
        <v>1036</v>
      </c>
      <c r="AC294">
        <v>1</v>
      </c>
      <c r="AD294">
        <v>1</v>
      </c>
      <c r="AE294" s="118">
        <v>20589.25</v>
      </c>
      <c r="AF294" s="118">
        <v>19489.580000000002</v>
      </c>
      <c r="AG294" t="s">
        <v>1037</v>
      </c>
      <c r="AH294">
        <v>1.0130999999999999</v>
      </c>
      <c r="AI294" s="118">
        <v>19744.89</v>
      </c>
      <c r="AJ294" s="118">
        <v>0</v>
      </c>
      <c r="AK294" s="118">
        <v>19744.89</v>
      </c>
      <c r="AL294" s="118">
        <v>-844.36</v>
      </c>
      <c r="AM294" s="118">
        <v>0</v>
      </c>
      <c r="AN294" s="118">
        <v>-844.36</v>
      </c>
    </row>
    <row r="295" spans="1:40" x14ac:dyDescent="0.2">
      <c r="A295" s="117" t="s">
        <v>1708</v>
      </c>
      <c r="B295" t="s">
        <v>1031</v>
      </c>
      <c r="C295" t="s">
        <v>944</v>
      </c>
      <c r="D295">
        <v>2024</v>
      </c>
      <c r="E295" t="s">
        <v>999</v>
      </c>
      <c r="F295" t="s">
        <v>1000</v>
      </c>
      <c r="G295" t="s">
        <v>946</v>
      </c>
      <c r="H295" s="101" t="s">
        <v>1709</v>
      </c>
      <c r="I295" t="s">
        <v>1710</v>
      </c>
      <c r="J295" t="s">
        <v>1708</v>
      </c>
      <c r="K295" t="s">
        <v>1711</v>
      </c>
      <c r="L295" t="s">
        <v>12</v>
      </c>
      <c r="M295" t="s">
        <v>1091</v>
      </c>
      <c r="N295" s="34">
        <v>44197</v>
      </c>
      <c r="O295" s="34">
        <v>44561</v>
      </c>
      <c r="P295" t="s">
        <v>1035</v>
      </c>
      <c r="Q295" s="118">
        <v>3257544</v>
      </c>
      <c r="R295" s="118">
        <v>4262434</v>
      </c>
      <c r="S295" s="43">
        <v>0.76</v>
      </c>
      <c r="T295" s="34">
        <v>44440</v>
      </c>
      <c r="U295" s="34">
        <v>44804</v>
      </c>
      <c r="V295" s="118">
        <v>12044</v>
      </c>
      <c r="W295" s="118">
        <v>12951.07</v>
      </c>
      <c r="X295" s="118">
        <v>0</v>
      </c>
      <c r="Y295" s="118">
        <v>0</v>
      </c>
      <c r="Z295" s="118">
        <v>0</v>
      </c>
      <c r="AA295" s="118">
        <v>0</v>
      </c>
      <c r="AB295" t="s">
        <v>1036</v>
      </c>
      <c r="AC295">
        <v>1</v>
      </c>
      <c r="AD295">
        <v>1</v>
      </c>
      <c r="AE295" s="118">
        <v>12951.07</v>
      </c>
      <c r="AF295" s="118">
        <v>9153.44</v>
      </c>
      <c r="AG295" t="s">
        <v>1037</v>
      </c>
      <c r="AH295">
        <v>1.04</v>
      </c>
      <c r="AI295" s="118">
        <v>9519.58</v>
      </c>
      <c r="AJ295" s="118">
        <v>0</v>
      </c>
      <c r="AK295" s="118">
        <v>9519.58</v>
      </c>
      <c r="AL295" s="118">
        <v>-3431.49</v>
      </c>
      <c r="AM295" s="118">
        <v>0</v>
      </c>
      <c r="AN295" s="118">
        <v>-3431.49</v>
      </c>
    </row>
    <row r="296" spans="1:40" x14ac:dyDescent="0.2">
      <c r="A296" s="117" t="s">
        <v>408</v>
      </c>
      <c r="B296" t="s">
        <v>1031</v>
      </c>
      <c r="C296" t="s">
        <v>944</v>
      </c>
      <c r="D296">
        <v>2024</v>
      </c>
      <c r="E296" t="s">
        <v>999</v>
      </c>
      <c r="F296" t="s">
        <v>1000</v>
      </c>
      <c r="G296" t="s">
        <v>946</v>
      </c>
      <c r="H296" s="101" t="s">
        <v>409</v>
      </c>
      <c r="I296" t="s">
        <v>1712</v>
      </c>
      <c r="J296" t="s">
        <v>408</v>
      </c>
      <c r="K296" t="s">
        <v>1713</v>
      </c>
      <c r="L296" t="s">
        <v>11</v>
      </c>
      <c r="M296" t="s">
        <v>1091</v>
      </c>
      <c r="N296" s="34">
        <v>44378</v>
      </c>
      <c r="O296" s="34">
        <v>44742</v>
      </c>
      <c r="P296" t="s">
        <v>1054</v>
      </c>
      <c r="Q296" s="118">
        <v>2440267</v>
      </c>
      <c r="R296" s="118">
        <v>3418446</v>
      </c>
      <c r="S296" s="43">
        <v>0.71</v>
      </c>
      <c r="T296" s="34">
        <v>44440</v>
      </c>
      <c r="U296" s="34">
        <v>44804</v>
      </c>
      <c r="V296" s="118">
        <v>5313.5</v>
      </c>
      <c r="W296" s="118">
        <v>8418.01</v>
      </c>
      <c r="X296" s="118">
        <v>0</v>
      </c>
      <c r="Y296" s="118">
        <v>0</v>
      </c>
      <c r="Z296" s="118">
        <v>0</v>
      </c>
      <c r="AA296" s="118">
        <v>0</v>
      </c>
      <c r="AB296" t="s">
        <v>1036</v>
      </c>
      <c r="AC296">
        <v>1</v>
      </c>
      <c r="AD296">
        <v>1</v>
      </c>
      <c r="AE296" s="118">
        <v>8418.01</v>
      </c>
      <c r="AF296" s="118">
        <v>3772.59</v>
      </c>
      <c r="AG296" t="s">
        <v>1037</v>
      </c>
      <c r="AH296">
        <v>1.04</v>
      </c>
      <c r="AI296" s="118">
        <v>3923.49</v>
      </c>
      <c r="AJ296" s="118">
        <v>0</v>
      </c>
      <c r="AK296" s="118">
        <v>3923.49</v>
      </c>
      <c r="AL296" s="118">
        <v>-4494.5200000000004</v>
      </c>
      <c r="AM296" s="118">
        <v>0</v>
      </c>
      <c r="AN296" s="118">
        <v>-4494.5200000000004</v>
      </c>
    </row>
  </sheetData>
  <autoFilter ref="A9:AN296" xr:uid="{CC3C2D83-5E2F-4678-AA1C-CD243EE9117D}"/>
  <conditionalFormatting sqref="A8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E22E-B580-4646-B373-35E6FCA64347}">
  <dimension ref="A1:AN379"/>
  <sheetViews>
    <sheetView zoomScale="90" zoomScaleNormal="90" workbookViewId="0">
      <selection activeCell="AN368" sqref="AN368"/>
    </sheetView>
  </sheetViews>
  <sheetFormatPr defaultRowHeight="15" x14ac:dyDescent="0.2"/>
  <cols>
    <col min="1" max="1" width="9.69921875" bestFit="1" customWidth="1"/>
    <col min="2" max="2" width="15.19921875" customWidth="1"/>
    <col min="3" max="3" width="11.59765625" customWidth="1"/>
    <col min="4" max="4" width="10.69921875" customWidth="1"/>
    <col min="8" max="8" width="14.19921875" customWidth="1"/>
    <col min="10" max="10" width="10.59765625" customWidth="1"/>
    <col min="11" max="11" width="38.8984375" customWidth="1"/>
    <col min="14" max="14" width="11.09765625" customWidth="1"/>
    <col min="15" max="15" width="12" customWidth="1"/>
    <col min="17" max="17" width="17" customWidth="1"/>
    <col min="18" max="18" width="17.8984375" bestFit="1" customWidth="1"/>
    <col min="20" max="20" width="8.8984375" bestFit="1" customWidth="1"/>
    <col min="21" max="21" width="11.09765625" customWidth="1"/>
    <col min="22" max="22" width="15.19921875" bestFit="1" customWidth="1"/>
    <col min="23" max="23" width="14.19921875" bestFit="1" customWidth="1"/>
    <col min="24" max="27" width="8.8984375" bestFit="1" customWidth="1"/>
    <col min="31" max="31" width="15.09765625" customWidth="1"/>
    <col min="32" max="32" width="15.19921875" bestFit="1" customWidth="1"/>
    <col min="33" max="33" width="15.5" customWidth="1"/>
    <col min="35" max="35" width="15.19921875" bestFit="1" customWidth="1"/>
    <col min="36" max="36" width="8.8984375" bestFit="1" customWidth="1"/>
    <col min="37" max="37" width="15.19921875" bestFit="1" customWidth="1"/>
    <col min="38" max="38" width="15.296875" customWidth="1"/>
    <col min="39" max="39" width="8.8984375" bestFit="1" customWidth="1"/>
    <col min="40" max="40" width="15" customWidth="1"/>
  </cols>
  <sheetData>
    <row r="1" spans="1:40" ht="18" x14ac:dyDescent="0.25">
      <c r="A1" s="11" t="s">
        <v>1714</v>
      </c>
    </row>
    <row r="2" spans="1:40" ht="15.75" thickBot="1" x14ac:dyDescent="0.25"/>
    <row r="3" spans="1:40" ht="150.75" thickBot="1" x14ac:dyDescent="0.25">
      <c r="A3" s="18" t="s">
        <v>939</v>
      </c>
      <c r="B3" s="19" t="s">
        <v>940</v>
      </c>
      <c r="C3" s="19" t="s">
        <v>941</v>
      </c>
      <c r="D3" s="19" t="s">
        <v>942</v>
      </c>
      <c r="E3" s="20" t="s">
        <v>943</v>
      </c>
    </row>
    <row r="4" spans="1:40" ht="15.75" thickBot="1" x14ac:dyDescent="0.25">
      <c r="A4" s="21" t="s">
        <v>944</v>
      </c>
      <c r="B4" s="119">
        <v>45170</v>
      </c>
      <c r="C4" s="119">
        <v>45535</v>
      </c>
      <c r="D4" s="22" t="s">
        <v>945</v>
      </c>
      <c r="E4" s="23" t="s">
        <v>946</v>
      </c>
    </row>
    <row r="6" spans="1:40" ht="15.75" thickBot="1" x14ac:dyDescent="0.25">
      <c r="B6" t="s">
        <v>947</v>
      </c>
      <c r="G6" t="s">
        <v>948</v>
      </c>
      <c r="N6" t="s">
        <v>949</v>
      </c>
      <c r="T6" t="s">
        <v>950</v>
      </c>
      <c r="AB6" t="s">
        <v>951</v>
      </c>
      <c r="AF6" t="s">
        <v>952</v>
      </c>
      <c r="AJ6" t="s">
        <v>953</v>
      </c>
      <c r="AL6" t="s">
        <v>954</v>
      </c>
    </row>
    <row r="7" spans="1:40" ht="30.75" thickBot="1" x14ac:dyDescent="0.3">
      <c r="B7" s="24" t="s">
        <v>955</v>
      </c>
      <c r="C7" s="25">
        <v>100</v>
      </c>
      <c r="D7" s="26">
        <v>101</v>
      </c>
      <c r="E7" s="26">
        <v>102</v>
      </c>
      <c r="F7" s="27">
        <v>104</v>
      </c>
      <c r="G7" s="28">
        <v>105</v>
      </c>
      <c r="H7" s="29" t="s">
        <v>956</v>
      </c>
      <c r="I7" s="29">
        <v>112</v>
      </c>
      <c r="J7" s="29">
        <v>107</v>
      </c>
      <c r="K7" s="29">
        <v>108</v>
      </c>
      <c r="L7" s="29">
        <v>110</v>
      </c>
      <c r="M7" s="30">
        <v>113</v>
      </c>
      <c r="N7" s="35">
        <v>200.1</v>
      </c>
      <c r="O7" s="36">
        <v>200.2</v>
      </c>
      <c r="P7" s="37">
        <v>202</v>
      </c>
      <c r="Q7" s="37">
        <v>205</v>
      </c>
      <c r="R7" s="37">
        <v>204</v>
      </c>
      <c r="S7" s="38">
        <v>209</v>
      </c>
      <c r="T7" s="39">
        <v>300.10000000000002</v>
      </c>
      <c r="U7" s="40">
        <v>300.2</v>
      </c>
      <c r="V7" s="41">
        <v>301</v>
      </c>
      <c r="W7" s="41">
        <v>302</v>
      </c>
      <c r="X7" s="40">
        <v>303.10000000000002</v>
      </c>
      <c r="Y7" s="40">
        <v>303.2</v>
      </c>
      <c r="Z7" s="40">
        <v>303.3</v>
      </c>
      <c r="AA7" s="42">
        <v>306</v>
      </c>
      <c r="AB7" s="31">
        <v>307</v>
      </c>
      <c r="AC7" s="32">
        <v>308</v>
      </c>
      <c r="AD7" s="32">
        <v>309</v>
      </c>
      <c r="AE7" s="33">
        <v>318</v>
      </c>
      <c r="AF7" s="31">
        <v>400</v>
      </c>
      <c r="AG7" s="32">
        <v>404</v>
      </c>
      <c r="AH7" s="32">
        <v>405</v>
      </c>
      <c r="AI7" s="33">
        <v>406</v>
      </c>
      <c r="AJ7" s="31">
        <v>402</v>
      </c>
      <c r="AK7" s="32">
        <v>403</v>
      </c>
      <c r="AL7" s="32">
        <v>407</v>
      </c>
      <c r="AM7" s="33">
        <v>408</v>
      </c>
      <c r="AN7" s="31">
        <v>409</v>
      </c>
    </row>
    <row r="8" spans="1:40" ht="135" x14ac:dyDescent="0.2">
      <c r="A8" s="92" t="s">
        <v>811</v>
      </c>
      <c r="B8" s="138" t="s">
        <v>957</v>
      </c>
      <c r="C8" s="44" t="s">
        <v>958</v>
      </c>
      <c r="D8" s="45" t="s">
        <v>1715</v>
      </c>
      <c r="E8" s="45" t="s">
        <v>960</v>
      </c>
      <c r="F8" s="46" t="s">
        <v>1716</v>
      </c>
      <c r="G8" s="47" t="s">
        <v>962</v>
      </c>
      <c r="H8" s="48" t="s">
        <v>1717</v>
      </c>
      <c r="I8" s="48" t="s">
        <v>964</v>
      </c>
      <c r="J8" s="48" t="s">
        <v>965</v>
      </c>
      <c r="K8" s="48" t="s">
        <v>966</v>
      </c>
      <c r="L8" s="48" t="s">
        <v>967</v>
      </c>
      <c r="M8" s="49" t="s">
        <v>968</v>
      </c>
      <c r="N8" s="50" t="s">
        <v>969</v>
      </c>
      <c r="O8" s="51" t="s">
        <v>970</v>
      </c>
      <c r="P8" s="51" t="s">
        <v>971</v>
      </c>
      <c r="Q8" s="51" t="s">
        <v>972</v>
      </c>
      <c r="R8" s="51" t="s">
        <v>973</v>
      </c>
      <c r="S8" s="52" t="s">
        <v>974</v>
      </c>
      <c r="T8" s="53" t="s">
        <v>975</v>
      </c>
      <c r="U8" s="54" t="s">
        <v>976</v>
      </c>
      <c r="V8" s="54" t="s">
        <v>977</v>
      </c>
      <c r="W8" s="54" t="s">
        <v>978</v>
      </c>
      <c r="X8" s="54" t="s">
        <v>979</v>
      </c>
      <c r="Y8" s="54" t="s">
        <v>980</v>
      </c>
      <c r="Z8" s="54" t="s">
        <v>981</v>
      </c>
      <c r="AA8" s="55" t="s">
        <v>982</v>
      </c>
      <c r="AB8" s="56" t="s">
        <v>983</v>
      </c>
      <c r="AC8" s="57" t="s">
        <v>984</v>
      </c>
      <c r="AD8" s="57" t="s">
        <v>985</v>
      </c>
      <c r="AE8" s="58" t="s">
        <v>986</v>
      </c>
      <c r="AF8" s="56" t="s">
        <v>987</v>
      </c>
      <c r="AG8" s="57" t="s">
        <v>988</v>
      </c>
      <c r="AH8" s="57" t="s">
        <v>989</v>
      </c>
      <c r="AI8" s="58" t="s">
        <v>990</v>
      </c>
      <c r="AJ8" s="56" t="s">
        <v>991</v>
      </c>
      <c r="AK8" s="57" t="s">
        <v>992</v>
      </c>
      <c r="AL8" s="57" t="s">
        <v>993</v>
      </c>
      <c r="AM8" s="58" t="s">
        <v>994</v>
      </c>
      <c r="AN8" s="56" t="s">
        <v>995</v>
      </c>
    </row>
    <row r="9" spans="1:40" ht="285" x14ac:dyDescent="0.2">
      <c r="A9" s="93" t="s">
        <v>811</v>
      </c>
      <c r="B9" s="93" t="s">
        <v>996</v>
      </c>
      <c r="C9" s="93" t="s">
        <v>997</v>
      </c>
      <c r="D9" s="93" t="s">
        <v>998</v>
      </c>
      <c r="E9" s="93" t="s">
        <v>1718</v>
      </c>
      <c r="F9" s="93" t="s">
        <v>1000</v>
      </c>
      <c r="G9" s="93" t="s">
        <v>1001</v>
      </c>
      <c r="H9" s="93" t="s">
        <v>1002</v>
      </c>
      <c r="I9" s="93" t="s">
        <v>1003</v>
      </c>
      <c r="J9" s="93" t="s">
        <v>1004</v>
      </c>
      <c r="K9" s="93" t="s">
        <v>1004</v>
      </c>
      <c r="L9" s="93" t="s">
        <v>967</v>
      </c>
      <c r="M9" s="93" t="s">
        <v>1005</v>
      </c>
      <c r="N9" s="93" t="s">
        <v>1006</v>
      </c>
      <c r="O9" s="93" t="s">
        <v>1007</v>
      </c>
      <c r="P9" s="93" t="s">
        <v>1008</v>
      </c>
      <c r="Q9" s="93" t="s">
        <v>1009</v>
      </c>
      <c r="R9" s="93" t="s">
        <v>1009</v>
      </c>
      <c r="S9" s="93" t="s">
        <v>1010</v>
      </c>
      <c r="T9" s="93" t="s">
        <v>1011</v>
      </c>
      <c r="U9" s="93" t="s">
        <v>1011</v>
      </c>
      <c r="V9" s="93" t="s">
        <v>1719</v>
      </c>
      <c r="W9" s="93" t="s">
        <v>1720</v>
      </c>
      <c r="X9" s="93" t="s">
        <v>1721</v>
      </c>
      <c r="Y9" s="93" t="s">
        <v>1015</v>
      </c>
      <c r="Z9" s="93" t="s">
        <v>1016</v>
      </c>
      <c r="AA9" s="93" t="s">
        <v>1017</v>
      </c>
      <c r="AB9" s="93" t="s">
        <v>1018</v>
      </c>
      <c r="AC9" s="93" t="s">
        <v>1722</v>
      </c>
      <c r="AD9" s="93" t="s">
        <v>1020</v>
      </c>
      <c r="AE9" s="93" t="s">
        <v>1021</v>
      </c>
      <c r="AF9" s="93" t="s">
        <v>1022</v>
      </c>
      <c r="AG9" s="93" t="s">
        <v>1023</v>
      </c>
      <c r="AH9" s="93" t="s">
        <v>1024</v>
      </c>
      <c r="AI9" s="93" t="s">
        <v>1025</v>
      </c>
      <c r="AJ9" s="93" t="s">
        <v>1026</v>
      </c>
      <c r="AK9" s="93" t="s">
        <v>1027</v>
      </c>
      <c r="AL9" s="93" t="s">
        <v>1028</v>
      </c>
      <c r="AM9" s="93" t="s">
        <v>1029</v>
      </c>
      <c r="AN9" s="93" t="s">
        <v>1030</v>
      </c>
    </row>
    <row r="10" spans="1:40" x14ac:dyDescent="0.2">
      <c r="A10" t="s">
        <v>1723</v>
      </c>
      <c r="B10" t="s">
        <v>1031</v>
      </c>
      <c r="C10" t="s">
        <v>944</v>
      </c>
      <c r="D10">
        <v>2024</v>
      </c>
      <c r="E10" t="s">
        <v>1718</v>
      </c>
      <c r="F10" t="s">
        <v>1000</v>
      </c>
      <c r="G10" t="s">
        <v>946</v>
      </c>
      <c r="H10" t="s">
        <v>1724</v>
      </c>
      <c r="I10">
        <v>670102</v>
      </c>
      <c r="J10" t="s">
        <v>1723</v>
      </c>
      <c r="K10" t="s">
        <v>1725</v>
      </c>
      <c r="L10" t="s">
        <v>12</v>
      </c>
      <c r="M10" t="s">
        <v>1034</v>
      </c>
      <c r="N10" s="34">
        <v>44197</v>
      </c>
      <c r="O10" s="34">
        <v>44561</v>
      </c>
      <c r="P10" t="s">
        <v>1035</v>
      </c>
      <c r="Q10" s="118">
        <v>3195737</v>
      </c>
      <c r="R10" s="118">
        <v>24896645</v>
      </c>
      <c r="S10" s="43">
        <v>0.12839999999999999</v>
      </c>
      <c r="T10" s="34">
        <v>44440</v>
      </c>
      <c r="U10" s="34">
        <v>44804</v>
      </c>
      <c r="V10" s="118">
        <v>348912.06</v>
      </c>
      <c r="W10" s="118">
        <v>13646.44</v>
      </c>
      <c r="X10" s="118">
        <v>0</v>
      </c>
      <c r="Y10" s="118">
        <v>0</v>
      </c>
      <c r="Z10" s="118">
        <v>0</v>
      </c>
      <c r="AA10" s="118">
        <v>0</v>
      </c>
      <c r="AB10" t="s">
        <v>1036</v>
      </c>
      <c r="AC10">
        <v>1</v>
      </c>
      <c r="AD10">
        <v>1</v>
      </c>
      <c r="AE10" s="118">
        <v>13646.44</v>
      </c>
      <c r="AF10" s="118">
        <v>44800.31</v>
      </c>
      <c r="AG10" t="s">
        <v>1037</v>
      </c>
      <c r="AH10">
        <v>1.04</v>
      </c>
      <c r="AI10" s="118">
        <v>46592.32</v>
      </c>
      <c r="AJ10" s="118">
        <v>0</v>
      </c>
      <c r="AK10" s="118">
        <v>46592.32</v>
      </c>
      <c r="AL10" s="118">
        <v>32945.879999999997</v>
      </c>
      <c r="AM10" s="118">
        <v>0</v>
      </c>
      <c r="AN10" s="118">
        <v>32945.879999999997</v>
      </c>
    </row>
    <row r="11" spans="1:40" x14ac:dyDescent="0.2">
      <c r="A11" t="s">
        <v>1726</v>
      </c>
      <c r="B11" t="s">
        <v>1031</v>
      </c>
      <c r="C11" t="s">
        <v>944</v>
      </c>
      <c r="D11">
        <v>2024</v>
      </c>
      <c r="E11" t="s">
        <v>1718</v>
      </c>
      <c r="F11" t="s">
        <v>1000</v>
      </c>
      <c r="G11" t="s">
        <v>946</v>
      </c>
      <c r="H11" t="s">
        <v>1727</v>
      </c>
      <c r="I11">
        <v>670135</v>
      </c>
      <c r="J11" t="s">
        <v>1726</v>
      </c>
      <c r="K11" t="s">
        <v>1728</v>
      </c>
      <c r="L11" t="s">
        <v>12</v>
      </c>
      <c r="M11" t="s">
        <v>1034</v>
      </c>
      <c r="N11" s="34">
        <v>44197</v>
      </c>
      <c r="O11" s="34">
        <v>44561</v>
      </c>
      <c r="P11" t="s">
        <v>1054</v>
      </c>
      <c r="Q11" s="118">
        <v>1468087</v>
      </c>
      <c r="R11" s="118">
        <v>4421739</v>
      </c>
      <c r="S11" s="43">
        <v>0.33200000000000002</v>
      </c>
      <c r="T11" s="34">
        <v>44440</v>
      </c>
      <c r="U11" s="34">
        <v>44804</v>
      </c>
      <c r="V11" s="118">
        <v>93384.48</v>
      </c>
      <c r="W11" s="118">
        <v>13769.89</v>
      </c>
      <c r="X11" s="118">
        <v>0</v>
      </c>
      <c r="Y11" s="118">
        <v>0</v>
      </c>
      <c r="Z11" s="118">
        <v>0</v>
      </c>
      <c r="AA11" s="118">
        <v>0</v>
      </c>
      <c r="AB11" t="s">
        <v>1036</v>
      </c>
      <c r="AC11">
        <v>1</v>
      </c>
      <c r="AD11">
        <v>1</v>
      </c>
      <c r="AE11" s="118">
        <v>13769.89</v>
      </c>
      <c r="AF11" s="118">
        <v>31003.65</v>
      </c>
      <c r="AG11" t="s">
        <v>1037</v>
      </c>
      <c r="AH11">
        <v>1.04</v>
      </c>
      <c r="AI11" s="118">
        <v>32243.8</v>
      </c>
      <c r="AJ11" s="118">
        <v>0</v>
      </c>
      <c r="AK11" s="118">
        <v>32243.8</v>
      </c>
      <c r="AL11" s="118">
        <v>18473.91</v>
      </c>
      <c r="AM11" s="118">
        <v>0</v>
      </c>
      <c r="AN11" s="118">
        <v>18473.91</v>
      </c>
    </row>
    <row r="12" spans="1:40" x14ac:dyDescent="0.2">
      <c r="A12" t="s">
        <v>264</v>
      </c>
      <c r="B12" t="s">
        <v>1031</v>
      </c>
      <c r="C12" t="s">
        <v>944</v>
      </c>
      <c r="D12">
        <v>2024</v>
      </c>
      <c r="E12" t="s">
        <v>1718</v>
      </c>
      <c r="F12" t="s">
        <v>1000</v>
      </c>
      <c r="G12" t="s">
        <v>946</v>
      </c>
      <c r="H12" t="s">
        <v>265</v>
      </c>
      <c r="I12">
        <v>670071</v>
      </c>
      <c r="J12" t="s">
        <v>264</v>
      </c>
      <c r="K12" t="s">
        <v>1033</v>
      </c>
      <c r="L12" t="s">
        <v>12</v>
      </c>
      <c r="M12" t="s">
        <v>1034</v>
      </c>
      <c r="N12" s="34">
        <v>44197</v>
      </c>
      <c r="O12" s="34">
        <v>44561</v>
      </c>
      <c r="P12" t="s">
        <v>1035</v>
      </c>
      <c r="Q12" s="118">
        <v>4416507</v>
      </c>
      <c r="R12" s="118">
        <v>24373170</v>
      </c>
      <c r="S12" s="43">
        <v>0.1812</v>
      </c>
      <c r="T12" s="34">
        <v>44440</v>
      </c>
      <c r="U12" s="34">
        <v>44804</v>
      </c>
      <c r="V12" s="118">
        <v>1636.14</v>
      </c>
      <c r="W12" s="118">
        <v>297.19</v>
      </c>
      <c r="X12" s="118">
        <v>0</v>
      </c>
      <c r="Y12" s="118">
        <v>0</v>
      </c>
      <c r="Z12" s="118">
        <v>0</v>
      </c>
      <c r="AA12" s="118">
        <v>0</v>
      </c>
      <c r="AB12" t="s">
        <v>1036</v>
      </c>
      <c r="AC12">
        <v>1</v>
      </c>
      <c r="AD12">
        <v>1</v>
      </c>
      <c r="AE12" s="118">
        <v>297.19</v>
      </c>
      <c r="AF12" s="118">
        <v>296.47000000000003</v>
      </c>
      <c r="AG12" t="s">
        <v>1037</v>
      </c>
      <c r="AH12">
        <v>1.04</v>
      </c>
      <c r="AI12" s="118">
        <v>308.33</v>
      </c>
      <c r="AJ12" s="118">
        <v>0</v>
      </c>
      <c r="AK12" s="118">
        <v>308.33</v>
      </c>
      <c r="AL12" s="118">
        <v>11.14</v>
      </c>
      <c r="AM12" s="118">
        <v>0</v>
      </c>
      <c r="AN12" s="118">
        <v>11.14</v>
      </c>
    </row>
    <row r="13" spans="1:40" x14ac:dyDescent="0.2">
      <c r="A13" t="s">
        <v>1038</v>
      </c>
      <c r="B13" t="s">
        <v>1031</v>
      </c>
      <c r="C13" t="s">
        <v>944</v>
      </c>
      <c r="D13">
        <v>2024</v>
      </c>
      <c r="E13" t="s">
        <v>1718</v>
      </c>
      <c r="F13" t="s">
        <v>1000</v>
      </c>
      <c r="G13" t="s">
        <v>946</v>
      </c>
      <c r="H13" t="s">
        <v>1039</v>
      </c>
      <c r="I13">
        <v>450144</v>
      </c>
      <c r="J13" t="s">
        <v>1038</v>
      </c>
      <c r="K13" t="s">
        <v>1041</v>
      </c>
      <c r="L13" t="s">
        <v>11</v>
      </c>
      <c r="M13" t="s">
        <v>1034</v>
      </c>
      <c r="N13" s="34">
        <v>44470</v>
      </c>
      <c r="O13" s="34">
        <v>44834</v>
      </c>
      <c r="P13" t="s">
        <v>1035</v>
      </c>
      <c r="Q13" s="118">
        <v>1493744</v>
      </c>
      <c r="R13" s="118">
        <v>5381646</v>
      </c>
      <c r="S13" s="43">
        <v>0.27760000000000001</v>
      </c>
      <c r="T13" s="34">
        <v>44440</v>
      </c>
      <c r="U13" s="34">
        <v>44804</v>
      </c>
      <c r="V13" s="118">
        <v>51406.25</v>
      </c>
      <c r="W13" s="118">
        <v>31084.32</v>
      </c>
      <c r="X13" s="118">
        <v>0</v>
      </c>
      <c r="Y13" s="118">
        <v>0</v>
      </c>
      <c r="Z13" s="118">
        <v>0</v>
      </c>
      <c r="AA13" s="118">
        <v>0</v>
      </c>
      <c r="AB13" t="s">
        <v>1036</v>
      </c>
      <c r="AC13">
        <v>1</v>
      </c>
      <c r="AD13">
        <v>1</v>
      </c>
      <c r="AE13" s="118">
        <v>31084.32</v>
      </c>
      <c r="AF13" s="118">
        <v>14270.38</v>
      </c>
      <c r="AG13" t="s">
        <v>1037</v>
      </c>
      <c r="AH13">
        <v>1.0130999999999999</v>
      </c>
      <c r="AI13" s="118">
        <v>14457.32</v>
      </c>
      <c r="AJ13" s="118">
        <v>0</v>
      </c>
      <c r="AK13" s="118">
        <v>14457.32</v>
      </c>
      <c r="AL13" s="118">
        <v>-16627</v>
      </c>
      <c r="AM13" s="118">
        <v>0</v>
      </c>
      <c r="AN13" s="118">
        <v>-16627</v>
      </c>
    </row>
    <row r="14" spans="1:40" x14ac:dyDescent="0.2">
      <c r="A14" t="s">
        <v>1729</v>
      </c>
      <c r="B14" t="s">
        <v>1031</v>
      </c>
      <c r="C14" t="s">
        <v>944</v>
      </c>
      <c r="D14">
        <v>2024</v>
      </c>
      <c r="E14" t="s">
        <v>1718</v>
      </c>
      <c r="F14" t="s">
        <v>1000</v>
      </c>
      <c r="G14" t="s">
        <v>946</v>
      </c>
      <c r="H14" t="s">
        <v>1730</v>
      </c>
      <c r="I14">
        <v>450078</v>
      </c>
      <c r="J14" t="s">
        <v>1731</v>
      </c>
      <c r="K14" t="s">
        <v>1732</v>
      </c>
      <c r="L14" t="s">
        <v>11</v>
      </c>
      <c r="M14" t="s">
        <v>1034</v>
      </c>
      <c r="N14" s="34">
        <v>44287</v>
      </c>
      <c r="O14" s="34">
        <v>44651</v>
      </c>
      <c r="P14" t="s">
        <v>1054</v>
      </c>
      <c r="Q14" s="118">
        <v>591919</v>
      </c>
      <c r="R14" s="118">
        <v>899602</v>
      </c>
      <c r="S14" s="43">
        <v>0.65800000000000003</v>
      </c>
      <c r="T14" s="34">
        <v>44440</v>
      </c>
      <c r="U14" s="34">
        <v>44804</v>
      </c>
      <c r="V14" s="118">
        <v>9997.7099999999991</v>
      </c>
      <c r="W14" s="118">
        <v>8326.1200000000008</v>
      </c>
      <c r="X14" s="118">
        <v>0</v>
      </c>
      <c r="Y14" s="118">
        <v>0</v>
      </c>
      <c r="Z14" s="118">
        <v>0</v>
      </c>
      <c r="AA14" s="118">
        <v>0</v>
      </c>
      <c r="AB14" t="s">
        <v>1036</v>
      </c>
      <c r="AC14">
        <v>1</v>
      </c>
      <c r="AD14">
        <v>1</v>
      </c>
      <c r="AE14" s="118">
        <v>8326.1200000000008</v>
      </c>
      <c r="AF14" s="118">
        <v>6578.49</v>
      </c>
      <c r="AG14" t="s">
        <v>1037</v>
      </c>
      <c r="AH14">
        <v>1.04</v>
      </c>
      <c r="AI14" s="118">
        <v>6841.63</v>
      </c>
      <c r="AJ14" s="118">
        <v>0</v>
      </c>
      <c r="AK14" s="118">
        <v>6841.63</v>
      </c>
      <c r="AL14" s="118">
        <v>-1484.49</v>
      </c>
      <c r="AM14" s="118">
        <v>0</v>
      </c>
      <c r="AN14" s="118">
        <v>-1484.49</v>
      </c>
    </row>
    <row r="15" spans="1:40" x14ac:dyDescent="0.2">
      <c r="A15" t="s">
        <v>207</v>
      </c>
      <c r="B15" t="s">
        <v>1031</v>
      </c>
      <c r="C15" t="s">
        <v>944</v>
      </c>
      <c r="D15">
        <v>2024</v>
      </c>
      <c r="E15" t="s">
        <v>1718</v>
      </c>
      <c r="F15" t="s">
        <v>1000</v>
      </c>
      <c r="G15" t="s">
        <v>946</v>
      </c>
      <c r="H15" s="117">
        <v>1093708679</v>
      </c>
      <c r="I15">
        <v>450042</v>
      </c>
      <c r="J15" t="s">
        <v>207</v>
      </c>
      <c r="K15" t="s">
        <v>1043</v>
      </c>
      <c r="L15" t="s">
        <v>12</v>
      </c>
      <c r="M15" t="s">
        <v>1034</v>
      </c>
      <c r="N15" s="34">
        <v>44378</v>
      </c>
      <c r="O15" s="34">
        <v>44742</v>
      </c>
      <c r="P15" t="s">
        <v>1035</v>
      </c>
      <c r="Q15" s="118">
        <v>35274893</v>
      </c>
      <c r="R15" s="118">
        <v>121782009</v>
      </c>
      <c r="S15" s="43">
        <v>0.28970000000000001</v>
      </c>
      <c r="T15" s="34">
        <v>44440</v>
      </c>
      <c r="U15" s="34">
        <v>44804</v>
      </c>
      <c r="V15" s="118">
        <v>1022232.29</v>
      </c>
      <c r="W15" s="118">
        <v>93038.07</v>
      </c>
      <c r="X15" s="118">
        <v>0</v>
      </c>
      <c r="Y15" s="118">
        <v>0</v>
      </c>
      <c r="Z15" s="118">
        <v>0</v>
      </c>
      <c r="AA15" s="118">
        <v>0</v>
      </c>
      <c r="AB15" t="s">
        <v>1036</v>
      </c>
      <c r="AC15">
        <v>1</v>
      </c>
      <c r="AD15">
        <v>1</v>
      </c>
      <c r="AE15" s="118">
        <v>93038.07</v>
      </c>
      <c r="AF15" s="118">
        <v>296140.69</v>
      </c>
      <c r="AG15" t="s">
        <v>1037</v>
      </c>
      <c r="AH15">
        <v>1.04</v>
      </c>
      <c r="AI15" s="118">
        <v>307986.32</v>
      </c>
      <c r="AJ15" s="118">
        <v>0</v>
      </c>
      <c r="AK15" s="118">
        <v>307986.32</v>
      </c>
      <c r="AL15" s="118">
        <v>214948.25</v>
      </c>
      <c r="AM15" s="118">
        <v>0</v>
      </c>
      <c r="AN15" s="118">
        <v>214948.25</v>
      </c>
    </row>
    <row r="16" spans="1:40" x14ac:dyDescent="0.2">
      <c r="A16" t="s">
        <v>234</v>
      </c>
      <c r="B16" t="s">
        <v>1031</v>
      </c>
      <c r="C16" t="s">
        <v>944</v>
      </c>
      <c r="D16">
        <v>2024</v>
      </c>
      <c r="E16" t="s">
        <v>1718</v>
      </c>
      <c r="F16" t="s">
        <v>1000</v>
      </c>
      <c r="G16" t="s">
        <v>946</v>
      </c>
      <c r="H16" t="s">
        <v>235</v>
      </c>
      <c r="I16">
        <v>670143</v>
      </c>
      <c r="J16" t="s">
        <v>234</v>
      </c>
      <c r="K16" t="s">
        <v>1733</v>
      </c>
      <c r="L16" t="s">
        <v>12</v>
      </c>
      <c r="M16" t="s">
        <v>1034</v>
      </c>
      <c r="N16" s="34">
        <v>44378</v>
      </c>
      <c r="O16" s="34">
        <v>44742</v>
      </c>
      <c r="P16" t="s">
        <v>1054</v>
      </c>
      <c r="Q16" s="118">
        <v>2737447</v>
      </c>
      <c r="R16" s="118">
        <v>17311920</v>
      </c>
      <c r="S16" s="43">
        <v>0.15809999999999999</v>
      </c>
      <c r="T16" s="34">
        <v>44440</v>
      </c>
      <c r="U16" s="34">
        <v>44804</v>
      </c>
      <c r="V16" s="118">
        <v>184553.5</v>
      </c>
      <c r="W16" s="118">
        <v>13614.35</v>
      </c>
      <c r="X16" s="118">
        <v>0</v>
      </c>
      <c r="Y16" s="118">
        <v>0</v>
      </c>
      <c r="Z16" s="118">
        <v>0</v>
      </c>
      <c r="AA16" s="118">
        <v>0</v>
      </c>
      <c r="AB16" t="s">
        <v>1036</v>
      </c>
      <c r="AC16">
        <v>1</v>
      </c>
      <c r="AD16">
        <v>1</v>
      </c>
      <c r="AE16" s="118">
        <v>13614.35</v>
      </c>
      <c r="AF16" s="118">
        <v>29177.91</v>
      </c>
      <c r="AG16" t="s">
        <v>1037</v>
      </c>
      <c r="AH16">
        <v>1.04</v>
      </c>
      <c r="AI16" s="118">
        <v>30345.03</v>
      </c>
      <c r="AJ16" s="118">
        <v>0</v>
      </c>
      <c r="AK16" s="118">
        <v>30345.03</v>
      </c>
      <c r="AL16" s="118">
        <v>16730.68</v>
      </c>
      <c r="AM16" s="118">
        <v>0</v>
      </c>
      <c r="AN16" s="118">
        <v>16730.68</v>
      </c>
    </row>
    <row r="17" spans="1:40" x14ac:dyDescent="0.2">
      <c r="A17" t="s">
        <v>228</v>
      </c>
      <c r="B17" t="s">
        <v>1031</v>
      </c>
      <c r="C17" t="s">
        <v>944</v>
      </c>
      <c r="D17">
        <v>2024</v>
      </c>
      <c r="E17" t="s">
        <v>1718</v>
      </c>
      <c r="F17" t="s">
        <v>1000</v>
      </c>
      <c r="G17" t="s">
        <v>946</v>
      </c>
      <c r="H17" t="s">
        <v>229</v>
      </c>
      <c r="I17">
        <v>670056</v>
      </c>
      <c r="J17" t="s">
        <v>228</v>
      </c>
      <c r="K17" t="s">
        <v>1045</v>
      </c>
      <c r="L17" t="s">
        <v>12</v>
      </c>
      <c r="M17" t="s">
        <v>1034</v>
      </c>
      <c r="N17" s="34">
        <v>44378</v>
      </c>
      <c r="O17" s="34">
        <v>44742</v>
      </c>
      <c r="P17" t="s">
        <v>1035</v>
      </c>
      <c r="Q17" s="118">
        <v>15905514</v>
      </c>
      <c r="R17" s="118">
        <v>98044109</v>
      </c>
      <c r="S17" s="43">
        <v>0.16220000000000001</v>
      </c>
      <c r="T17" s="34">
        <v>44440</v>
      </c>
      <c r="U17" s="34">
        <v>44804</v>
      </c>
      <c r="V17" s="118">
        <v>1801391.57</v>
      </c>
      <c r="W17" s="118">
        <v>109186.84</v>
      </c>
      <c r="X17" s="118">
        <v>0</v>
      </c>
      <c r="Y17" s="118">
        <v>0</v>
      </c>
      <c r="Z17" s="118">
        <v>0</v>
      </c>
      <c r="AA17" s="118">
        <v>0</v>
      </c>
      <c r="AB17" t="s">
        <v>1036</v>
      </c>
      <c r="AC17">
        <v>1</v>
      </c>
      <c r="AD17">
        <v>1</v>
      </c>
      <c r="AE17" s="118">
        <v>109186.84</v>
      </c>
      <c r="AF17" s="118">
        <v>292185.71000000002</v>
      </c>
      <c r="AG17" t="s">
        <v>1037</v>
      </c>
      <c r="AH17">
        <v>1.04</v>
      </c>
      <c r="AI17" s="118">
        <v>303873.14</v>
      </c>
      <c r="AJ17" s="118">
        <v>0</v>
      </c>
      <c r="AK17" s="118">
        <v>303873.14</v>
      </c>
      <c r="AL17" s="118">
        <v>194686.3</v>
      </c>
      <c r="AM17" s="118">
        <v>0</v>
      </c>
      <c r="AN17" s="118">
        <v>194686.3</v>
      </c>
    </row>
    <row r="18" spans="1:40" x14ac:dyDescent="0.2">
      <c r="A18" t="s">
        <v>231</v>
      </c>
      <c r="B18" t="s">
        <v>1031</v>
      </c>
      <c r="C18" t="s">
        <v>944</v>
      </c>
      <c r="D18">
        <v>2024</v>
      </c>
      <c r="E18" t="s">
        <v>1718</v>
      </c>
      <c r="F18" t="s">
        <v>1000</v>
      </c>
      <c r="G18" t="s">
        <v>946</v>
      </c>
      <c r="H18" s="117">
        <v>1154612638</v>
      </c>
      <c r="I18">
        <v>450143</v>
      </c>
      <c r="J18" t="s">
        <v>231</v>
      </c>
      <c r="K18" t="s">
        <v>1047</v>
      </c>
      <c r="L18" t="s">
        <v>12</v>
      </c>
      <c r="M18" t="s">
        <v>1034</v>
      </c>
      <c r="N18" s="34">
        <v>44378</v>
      </c>
      <c r="O18" s="34">
        <v>44742</v>
      </c>
      <c r="P18" t="s">
        <v>1035</v>
      </c>
      <c r="Q18" s="118">
        <v>1856874</v>
      </c>
      <c r="R18" s="118">
        <v>11737321</v>
      </c>
      <c r="S18" s="43">
        <v>0.15820000000000001</v>
      </c>
      <c r="T18" s="34">
        <v>44440</v>
      </c>
      <c r="U18" s="34">
        <v>44804</v>
      </c>
      <c r="V18" s="118">
        <v>55135.31</v>
      </c>
      <c r="W18" s="118">
        <v>10387.290000000001</v>
      </c>
      <c r="X18" s="118">
        <v>0</v>
      </c>
      <c r="Y18" s="118">
        <v>0</v>
      </c>
      <c r="Z18" s="118">
        <v>0</v>
      </c>
      <c r="AA18" s="118">
        <v>0</v>
      </c>
      <c r="AB18" t="s">
        <v>1036</v>
      </c>
      <c r="AC18">
        <v>1</v>
      </c>
      <c r="AD18">
        <v>1</v>
      </c>
      <c r="AE18" s="118">
        <v>10387.290000000001</v>
      </c>
      <c r="AF18" s="118">
        <v>8722.41</v>
      </c>
      <c r="AG18" t="s">
        <v>1037</v>
      </c>
      <c r="AH18">
        <v>1.04</v>
      </c>
      <c r="AI18" s="118">
        <v>9071.31</v>
      </c>
      <c r="AJ18" s="118">
        <v>0</v>
      </c>
      <c r="AK18" s="118">
        <v>9071.31</v>
      </c>
      <c r="AL18" s="118">
        <v>-1315.98</v>
      </c>
      <c r="AM18" s="118">
        <v>0</v>
      </c>
      <c r="AN18" s="118">
        <v>-1315.98</v>
      </c>
    </row>
    <row r="19" spans="1:40" x14ac:dyDescent="0.2">
      <c r="A19" t="s">
        <v>216</v>
      </c>
      <c r="B19" t="s">
        <v>1031</v>
      </c>
      <c r="C19" t="s">
        <v>944</v>
      </c>
      <c r="D19">
        <v>2024</v>
      </c>
      <c r="E19" t="s">
        <v>1718</v>
      </c>
      <c r="F19" t="s">
        <v>1000</v>
      </c>
      <c r="G19" t="s">
        <v>946</v>
      </c>
      <c r="H19" t="s">
        <v>217</v>
      </c>
      <c r="I19">
        <v>450865</v>
      </c>
      <c r="J19" t="s">
        <v>216</v>
      </c>
      <c r="K19" t="s">
        <v>1049</v>
      </c>
      <c r="L19" t="s">
        <v>12</v>
      </c>
      <c r="M19" t="s">
        <v>1034</v>
      </c>
      <c r="N19" s="34">
        <v>44378</v>
      </c>
      <c r="O19" s="34">
        <v>44742</v>
      </c>
      <c r="P19" t="s">
        <v>1035</v>
      </c>
      <c r="Q19" s="118">
        <v>3330498</v>
      </c>
      <c r="R19" s="118">
        <v>19079855</v>
      </c>
      <c r="S19" s="43">
        <v>0.17460000000000001</v>
      </c>
      <c r="T19" s="34">
        <v>44440</v>
      </c>
      <c r="U19" s="34">
        <v>44804</v>
      </c>
      <c r="V19" s="118">
        <v>92590.01</v>
      </c>
      <c r="W19" s="118">
        <v>5273.58</v>
      </c>
      <c r="X19" s="118">
        <v>0</v>
      </c>
      <c r="Y19" s="118">
        <v>0</v>
      </c>
      <c r="Z19" s="118">
        <v>0</v>
      </c>
      <c r="AA19" s="118">
        <v>0</v>
      </c>
      <c r="AB19" t="s">
        <v>1036</v>
      </c>
      <c r="AC19">
        <v>1</v>
      </c>
      <c r="AD19">
        <v>1</v>
      </c>
      <c r="AE19" s="118">
        <v>5273.58</v>
      </c>
      <c r="AF19" s="118">
        <v>16166.22</v>
      </c>
      <c r="AG19" t="s">
        <v>1037</v>
      </c>
      <c r="AH19">
        <v>1.04</v>
      </c>
      <c r="AI19" s="118">
        <v>16812.87</v>
      </c>
      <c r="AJ19" s="118">
        <v>0</v>
      </c>
      <c r="AK19" s="118">
        <v>16812.87</v>
      </c>
      <c r="AL19" s="118">
        <v>11539.29</v>
      </c>
      <c r="AM19" s="118">
        <v>0</v>
      </c>
      <c r="AN19" s="118">
        <v>11539.29</v>
      </c>
    </row>
    <row r="20" spans="1:40" x14ac:dyDescent="0.2">
      <c r="A20" t="s">
        <v>297</v>
      </c>
      <c r="B20" t="s">
        <v>1031</v>
      </c>
      <c r="C20" t="s">
        <v>944</v>
      </c>
      <c r="D20">
        <v>2024</v>
      </c>
      <c r="E20" t="s">
        <v>1718</v>
      </c>
      <c r="F20" t="s">
        <v>1000</v>
      </c>
      <c r="G20" t="s">
        <v>946</v>
      </c>
      <c r="H20" t="s">
        <v>298</v>
      </c>
      <c r="I20">
        <v>450389</v>
      </c>
      <c r="J20" t="s">
        <v>297</v>
      </c>
      <c r="K20" t="s">
        <v>1051</v>
      </c>
      <c r="L20" t="s">
        <v>12</v>
      </c>
      <c r="M20" t="s">
        <v>1034</v>
      </c>
      <c r="N20" s="34">
        <v>44317</v>
      </c>
      <c r="O20" s="34">
        <v>44681</v>
      </c>
      <c r="P20" t="s">
        <v>1054</v>
      </c>
      <c r="Q20" s="118">
        <v>17669221</v>
      </c>
      <c r="R20" s="118">
        <v>102897578</v>
      </c>
      <c r="S20" s="43">
        <v>0.17169999999999999</v>
      </c>
      <c r="T20" s="34">
        <v>44440</v>
      </c>
      <c r="U20" s="34">
        <v>44804</v>
      </c>
      <c r="V20" s="118">
        <v>704284.35</v>
      </c>
      <c r="W20" s="118">
        <v>59836.05</v>
      </c>
      <c r="X20" s="118">
        <v>0</v>
      </c>
      <c r="Y20" s="118">
        <v>0</v>
      </c>
      <c r="Z20" s="118">
        <v>0</v>
      </c>
      <c r="AA20" s="118">
        <v>0</v>
      </c>
      <c r="AB20" t="s">
        <v>1036</v>
      </c>
      <c r="AC20">
        <v>1</v>
      </c>
      <c r="AD20">
        <v>1</v>
      </c>
      <c r="AE20" s="118">
        <v>59836.05</v>
      </c>
      <c r="AF20" s="118">
        <v>120925.62</v>
      </c>
      <c r="AG20" t="s">
        <v>1037</v>
      </c>
      <c r="AH20">
        <v>1.04</v>
      </c>
      <c r="AI20" s="118">
        <v>125762.64</v>
      </c>
      <c r="AJ20" s="118">
        <v>0</v>
      </c>
      <c r="AK20" s="118">
        <v>125762.64</v>
      </c>
      <c r="AL20" s="118">
        <v>65926.59</v>
      </c>
      <c r="AM20" s="118">
        <v>0</v>
      </c>
      <c r="AN20" s="118">
        <v>65926.59</v>
      </c>
    </row>
    <row r="21" spans="1:40" x14ac:dyDescent="0.2">
      <c r="A21" t="s">
        <v>1734</v>
      </c>
      <c r="B21" t="s">
        <v>1031</v>
      </c>
      <c r="C21" t="s">
        <v>944</v>
      </c>
      <c r="D21">
        <v>2024</v>
      </c>
      <c r="E21" t="s">
        <v>1718</v>
      </c>
      <c r="F21" t="s">
        <v>1000</v>
      </c>
      <c r="G21" t="s">
        <v>946</v>
      </c>
      <c r="H21" t="s">
        <v>1735</v>
      </c>
      <c r="I21">
        <v>450808</v>
      </c>
      <c r="J21" t="s">
        <v>1734</v>
      </c>
      <c r="K21" t="s">
        <v>1736</v>
      </c>
      <c r="L21" t="s">
        <v>12</v>
      </c>
      <c r="M21" t="s">
        <v>1034</v>
      </c>
      <c r="N21" s="34">
        <v>44197</v>
      </c>
      <c r="O21" s="34">
        <v>44561</v>
      </c>
      <c r="P21" t="s">
        <v>1035</v>
      </c>
      <c r="Q21" s="118">
        <v>2407807</v>
      </c>
      <c r="R21" s="118">
        <v>6676171</v>
      </c>
      <c r="S21" s="43">
        <v>0.36070000000000002</v>
      </c>
      <c r="T21" s="34">
        <v>44440</v>
      </c>
      <c r="U21" s="34">
        <v>44804</v>
      </c>
      <c r="V21" s="118">
        <v>8351.5</v>
      </c>
      <c r="W21" s="118">
        <v>589.28</v>
      </c>
      <c r="X21" s="118">
        <v>0</v>
      </c>
      <c r="Y21" s="118">
        <v>0</v>
      </c>
      <c r="Z21" s="118">
        <v>0</v>
      </c>
      <c r="AA21" s="118">
        <v>0</v>
      </c>
      <c r="AB21" t="s">
        <v>1036</v>
      </c>
      <c r="AC21">
        <v>1</v>
      </c>
      <c r="AD21">
        <v>1</v>
      </c>
      <c r="AE21" s="118">
        <v>589.28</v>
      </c>
      <c r="AF21" s="118">
        <v>3012.39</v>
      </c>
      <c r="AG21" t="s">
        <v>1037</v>
      </c>
      <c r="AH21">
        <v>1.04</v>
      </c>
      <c r="AI21" s="118">
        <v>3132.89</v>
      </c>
      <c r="AJ21" s="118">
        <v>0</v>
      </c>
      <c r="AK21" s="118">
        <v>3132.89</v>
      </c>
      <c r="AL21" s="118">
        <v>2543.61</v>
      </c>
      <c r="AM21" s="118">
        <v>0</v>
      </c>
      <c r="AN21" s="118">
        <v>2543.61</v>
      </c>
    </row>
    <row r="22" spans="1:40" x14ac:dyDescent="0.2">
      <c r="A22" t="s">
        <v>1737</v>
      </c>
      <c r="B22" t="s">
        <v>1031</v>
      </c>
      <c r="C22" t="s">
        <v>944</v>
      </c>
      <c r="D22">
        <v>2024</v>
      </c>
      <c r="E22" t="s">
        <v>1718</v>
      </c>
      <c r="F22" t="s">
        <v>1000</v>
      </c>
      <c r="G22" t="s">
        <v>946</v>
      </c>
      <c r="H22" t="s">
        <v>1738</v>
      </c>
      <c r="I22">
        <v>451310</v>
      </c>
      <c r="J22" t="s">
        <v>1737</v>
      </c>
      <c r="K22" t="s">
        <v>1739</v>
      </c>
      <c r="L22" t="s">
        <v>11</v>
      </c>
      <c r="M22" t="s">
        <v>1091</v>
      </c>
      <c r="N22" s="34">
        <v>44470</v>
      </c>
      <c r="O22" s="34">
        <v>44834</v>
      </c>
      <c r="P22" t="s">
        <v>1035</v>
      </c>
      <c r="Q22" s="118">
        <v>867600</v>
      </c>
      <c r="R22" s="118">
        <v>6898337</v>
      </c>
      <c r="S22" s="43">
        <v>0.1258</v>
      </c>
      <c r="T22" s="34">
        <v>44440</v>
      </c>
      <c r="U22" s="34">
        <v>44804</v>
      </c>
      <c r="V22" s="118">
        <v>12332</v>
      </c>
      <c r="W22" s="118">
        <v>3777.06</v>
      </c>
      <c r="X22" s="118">
        <v>0</v>
      </c>
      <c r="Y22" s="118">
        <v>0</v>
      </c>
      <c r="Z22" s="118">
        <v>0</v>
      </c>
      <c r="AA22" s="118">
        <v>0</v>
      </c>
      <c r="AB22" t="s">
        <v>1036</v>
      </c>
      <c r="AC22">
        <v>1</v>
      </c>
      <c r="AD22">
        <v>1</v>
      </c>
      <c r="AE22" s="118">
        <v>3777.06</v>
      </c>
      <c r="AF22" s="118">
        <v>1551.37</v>
      </c>
      <c r="AG22" t="s">
        <v>1037</v>
      </c>
      <c r="AH22">
        <v>1.0130999999999999</v>
      </c>
      <c r="AI22" s="118">
        <v>1571.69</v>
      </c>
      <c r="AJ22" s="118">
        <v>0</v>
      </c>
      <c r="AK22" s="118">
        <v>1571.69</v>
      </c>
      <c r="AL22" s="118">
        <v>-2205.37</v>
      </c>
      <c r="AM22" s="118">
        <v>0</v>
      </c>
      <c r="AN22" s="118">
        <v>-2205.37</v>
      </c>
    </row>
    <row r="23" spans="1:40" x14ac:dyDescent="0.2">
      <c r="A23" t="s">
        <v>240</v>
      </c>
      <c r="B23" t="s">
        <v>1031</v>
      </c>
      <c r="C23" t="s">
        <v>944</v>
      </c>
      <c r="D23">
        <v>2024</v>
      </c>
      <c r="E23" t="s">
        <v>1718</v>
      </c>
      <c r="F23" t="s">
        <v>1000</v>
      </c>
      <c r="G23" t="s">
        <v>946</v>
      </c>
      <c r="H23" s="117">
        <v>1093744187</v>
      </c>
      <c r="I23">
        <v>450346</v>
      </c>
      <c r="J23" t="s">
        <v>240</v>
      </c>
      <c r="K23" t="s">
        <v>1053</v>
      </c>
      <c r="L23" t="s">
        <v>12</v>
      </c>
      <c r="M23" t="s">
        <v>1034</v>
      </c>
      <c r="N23" s="34">
        <v>44075</v>
      </c>
      <c r="O23" s="34">
        <v>44439</v>
      </c>
      <c r="P23" t="s">
        <v>1035</v>
      </c>
      <c r="Q23" s="118">
        <v>38642521</v>
      </c>
      <c r="R23" s="118">
        <v>204749099</v>
      </c>
      <c r="S23" s="43">
        <v>0.18870000000000001</v>
      </c>
      <c r="T23" s="34">
        <v>44440</v>
      </c>
      <c r="U23" s="34">
        <v>44804</v>
      </c>
      <c r="V23" s="118">
        <v>4280338.66</v>
      </c>
      <c r="W23" s="118">
        <v>294378.96999999997</v>
      </c>
      <c r="X23" s="118">
        <v>0</v>
      </c>
      <c r="Y23" s="118">
        <v>0</v>
      </c>
      <c r="Z23" s="118">
        <v>0</v>
      </c>
      <c r="AA23" s="118">
        <v>0</v>
      </c>
      <c r="AB23" t="s">
        <v>1036</v>
      </c>
      <c r="AC23">
        <v>1</v>
      </c>
      <c r="AD23">
        <v>1</v>
      </c>
      <c r="AE23" s="118">
        <v>294378.96999999997</v>
      </c>
      <c r="AF23" s="118">
        <v>807699.91</v>
      </c>
      <c r="AG23" t="s">
        <v>1037</v>
      </c>
      <c r="AH23">
        <v>1.04</v>
      </c>
      <c r="AI23" s="118">
        <v>840007.91</v>
      </c>
      <c r="AJ23" s="118">
        <v>0</v>
      </c>
      <c r="AK23" s="118">
        <v>840007.91</v>
      </c>
      <c r="AL23" s="118">
        <v>545628.93999999994</v>
      </c>
      <c r="AM23" s="118">
        <v>0</v>
      </c>
      <c r="AN23" s="118">
        <v>545628.93999999994</v>
      </c>
    </row>
    <row r="24" spans="1:40" x14ac:dyDescent="0.2">
      <c r="A24" t="s">
        <v>414</v>
      </c>
      <c r="B24" t="s">
        <v>1031</v>
      </c>
      <c r="C24" t="s">
        <v>944</v>
      </c>
      <c r="D24">
        <v>2024</v>
      </c>
      <c r="E24" t="s">
        <v>1718</v>
      </c>
      <c r="F24" t="s">
        <v>1000</v>
      </c>
      <c r="G24" t="s">
        <v>946</v>
      </c>
      <c r="H24" t="s">
        <v>415</v>
      </c>
      <c r="I24">
        <v>450788</v>
      </c>
      <c r="J24" t="s">
        <v>414</v>
      </c>
      <c r="K24" t="s">
        <v>1056</v>
      </c>
      <c r="L24" t="s">
        <v>12</v>
      </c>
      <c r="M24" t="s">
        <v>1034</v>
      </c>
      <c r="N24" s="34">
        <v>44440</v>
      </c>
      <c r="O24" s="34">
        <v>44804</v>
      </c>
      <c r="P24" t="s">
        <v>1035</v>
      </c>
      <c r="Q24" s="118">
        <v>17069862</v>
      </c>
      <c r="R24" s="118">
        <v>175492682</v>
      </c>
      <c r="S24" s="43">
        <v>9.7299999999999998E-2</v>
      </c>
      <c r="T24" s="34">
        <v>44440</v>
      </c>
      <c r="U24" s="34">
        <v>44804</v>
      </c>
      <c r="V24" s="118">
        <v>4209393.9400000004</v>
      </c>
      <c r="W24" s="118">
        <v>157912.4</v>
      </c>
      <c r="X24" s="118">
        <v>0</v>
      </c>
      <c r="Y24" s="118">
        <v>0</v>
      </c>
      <c r="Z24" s="118">
        <v>0</v>
      </c>
      <c r="AA24" s="118">
        <v>0</v>
      </c>
      <c r="AB24" t="s">
        <v>1036</v>
      </c>
      <c r="AC24">
        <v>1</v>
      </c>
      <c r="AD24">
        <v>1</v>
      </c>
      <c r="AE24" s="118">
        <v>157912.4</v>
      </c>
      <c r="AF24" s="118">
        <v>409574.03</v>
      </c>
      <c r="AG24" t="s">
        <v>1037</v>
      </c>
      <c r="AH24">
        <v>1.0301</v>
      </c>
      <c r="AI24" s="118">
        <v>421902.21</v>
      </c>
      <c r="AJ24" s="118">
        <v>0</v>
      </c>
      <c r="AK24" s="118">
        <v>421902.21</v>
      </c>
      <c r="AL24" s="118">
        <v>263989.81</v>
      </c>
      <c r="AM24" s="118">
        <v>0</v>
      </c>
      <c r="AN24" s="118">
        <v>263989.81</v>
      </c>
    </row>
    <row r="25" spans="1:40" x14ac:dyDescent="0.2">
      <c r="A25" t="s">
        <v>357</v>
      </c>
      <c r="B25" t="s">
        <v>1031</v>
      </c>
      <c r="C25" t="s">
        <v>944</v>
      </c>
      <c r="D25">
        <v>2024</v>
      </c>
      <c r="E25" t="s">
        <v>1718</v>
      </c>
      <c r="F25" t="s">
        <v>1000</v>
      </c>
      <c r="G25" t="s">
        <v>946</v>
      </c>
      <c r="H25" t="s">
        <v>358</v>
      </c>
      <c r="I25">
        <v>450137</v>
      </c>
      <c r="J25" t="s">
        <v>357</v>
      </c>
      <c r="K25" t="s">
        <v>1058</v>
      </c>
      <c r="L25" t="s">
        <v>12</v>
      </c>
      <c r="M25" t="s">
        <v>1034</v>
      </c>
      <c r="N25" s="34">
        <v>44470</v>
      </c>
      <c r="O25" s="34">
        <v>44834</v>
      </c>
      <c r="P25" t="s">
        <v>1035</v>
      </c>
      <c r="Q25" s="118">
        <v>25961109</v>
      </c>
      <c r="R25" s="118">
        <v>81327596</v>
      </c>
      <c r="S25" s="43">
        <v>0.31919999999999998</v>
      </c>
      <c r="T25" s="34">
        <v>44440</v>
      </c>
      <c r="U25" s="34">
        <v>44804</v>
      </c>
      <c r="V25" s="118">
        <v>1742369.64</v>
      </c>
      <c r="W25" s="118">
        <v>205097.42</v>
      </c>
      <c r="X25" s="118">
        <v>0</v>
      </c>
      <c r="Y25" s="118">
        <v>0</v>
      </c>
      <c r="Z25" s="118">
        <v>0</v>
      </c>
      <c r="AA25" s="118">
        <v>0</v>
      </c>
      <c r="AB25" t="s">
        <v>1036</v>
      </c>
      <c r="AC25">
        <v>1</v>
      </c>
      <c r="AD25">
        <v>1</v>
      </c>
      <c r="AE25" s="118">
        <v>205097.42</v>
      </c>
      <c r="AF25" s="118">
        <v>556164.39</v>
      </c>
      <c r="AG25" t="s">
        <v>1037</v>
      </c>
      <c r="AH25">
        <v>1.0130999999999999</v>
      </c>
      <c r="AI25" s="118">
        <v>563450.14</v>
      </c>
      <c r="AJ25" s="118">
        <v>0</v>
      </c>
      <c r="AK25" s="118">
        <v>563450.14</v>
      </c>
      <c r="AL25" s="118">
        <v>358352.72</v>
      </c>
      <c r="AM25" s="118">
        <v>0</v>
      </c>
      <c r="AN25" s="118">
        <v>358352.72</v>
      </c>
    </row>
    <row r="26" spans="1:40" x14ac:dyDescent="0.2">
      <c r="A26" t="s">
        <v>1059</v>
      </c>
      <c r="B26" t="s">
        <v>1031</v>
      </c>
      <c r="C26" t="s">
        <v>944</v>
      </c>
      <c r="D26">
        <v>2024</v>
      </c>
      <c r="E26" t="s">
        <v>1718</v>
      </c>
      <c r="F26" t="s">
        <v>1000</v>
      </c>
      <c r="G26" t="s">
        <v>946</v>
      </c>
      <c r="H26" t="s">
        <v>1060</v>
      </c>
      <c r="I26">
        <v>450586</v>
      </c>
      <c r="J26" t="s">
        <v>1059</v>
      </c>
      <c r="K26" t="s">
        <v>1062</v>
      </c>
      <c r="L26" t="s">
        <v>11</v>
      </c>
      <c r="M26" t="s">
        <v>1034</v>
      </c>
      <c r="N26" s="34">
        <v>44378</v>
      </c>
      <c r="O26" s="34">
        <v>44742</v>
      </c>
      <c r="P26" t="s">
        <v>1035</v>
      </c>
      <c r="Q26" s="118">
        <v>1791168</v>
      </c>
      <c r="R26" s="118">
        <v>4219827</v>
      </c>
      <c r="S26" s="43">
        <v>0.42449999999999999</v>
      </c>
      <c r="T26" s="34">
        <v>44440</v>
      </c>
      <c r="U26" s="34">
        <v>44804</v>
      </c>
      <c r="V26" s="118">
        <v>44221.52</v>
      </c>
      <c r="W26" s="118">
        <v>29996.880000000001</v>
      </c>
      <c r="X26" s="118">
        <v>0</v>
      </c>
      <c r="Y26" s="118">
        <v>0</v>
      </c>
      <c r="Z26" s="118">
        <v>0</v>
      </c>
      <c r="AA26" s="118">
        <v>0</v>
      </c>
      <c r="AB26" t="s">
        <v>1036</v>
      </c>
      <c r="AC26">
        <v>1</v>
      </c>
      <c r="AD26">
        <v>1</v>
      </c>
      <c r="AE26" s="118">
        <v>29996.880000000001</v>
      </c>
      <c r="AF26" s="118">
        <v>18772.04</v>
      </c>
      <c r="AG26" t="s">
        <v>1037</v>
      </c>
      <c r="AH26">
        <v>1.04</v>
      </c>
      <c r="AI26" s="118">
        <v>19522.919999999998</v>
      </c>
      <c r="AJ26" s="118">
        <v>0</v>
      </c>
      <c r="AK26" s="118">
        <v>19522.919999999998</v>
      </c>
      <c r="AL26" s="118">
        <v>-10473.959999999999</v>
      </c>
      <c r="AM26" s="118">
        <v>0</v>
      </c>
      <c r="AN26" s="118">
        <v>-10473.959999999999</v>
      </c>
    </row>
    <row r="27" spans="1:40" x14ac:dyDescent="0.2">
      <c r="A27" t="s">
        <v>324</v>
      </c>
      <c r="B27" t="s">
        <v>1031</v>
      </c>
      <c r="C27" t="s">
        <v>944</v>
      </c>
      <c r="D27">
        <v>2024</v>
      </c>
      <c r="E27" t="s">
        <v>1718</v>
      </c>
      <c r="F27" t="s">
        <v>1000</v>
      </c>
      <c r="G27" t="s">
        <v>946</v>
      </c>
      <c r="H27" t="s">
        <v>325</v>
      </c>
      <c r="I27">
        <v>450851</v>
      </c>
      <c r="J27" t="s">
        <v>324</v>
      </c>
      <c r="K27" t="s">
        <v>1064</v>
      </c>
      <c r="L27" t="s">
        <v>12</v>
      </c>
      <c r="M27" t="s">
        <v>1034</v>
      </c>
      <c r="N27" s="34">
        <v>44378</v>
      </c>
      <c r="O27" s="34">
        <v>44742</v>
      </c>
      <c r="P27" t="s">
        <v>1035</v>
      </c>
      <c r="Q27" s="118">
        <v>49866735</v>
      </c>
      <c r="R27" s="118">
        <v>175068291</v>
      </c>
      <c r="S27" s="43">
        <v>0.2848</v>
      </c>
      <c r="T27" s="34">
        <v>44440</v>
      </c>
      <c r="U27" s="34">
        <v>44804</v>
      </c>
      <c r="V27" s="118">
        <v>16311.54</v>
      </c>
      <c r="W27" s="118">
        <v>1537.34</v>
      </c>
      <c r="X27" s="118">
        <v>0</v>
      </c>
      <c r="Y27" s="118">
        <v>0</v>
      </c>
      <c r="Z27" s="118">
        <v>0</v>
      </c>
      <c r="AA27" s="118">
        <v>0</v>
      </c>
      <c r="AB27" t="s">
        <v>1036</v>
      </c>
      <c r="AC27">
        <v>1</v>
      </c>
      <c r="AD27">
        <v>1</v>
      </c>
      <c r="AE27" s="118">
        <v>1537.34</v>
      </c>
      <c r="AF27" s="118">
        <v>4645.53</v>
      </c>
      <c r="AG27" t="s">
        <v>1037</v>
      </c>
      <c r="AH27">
        <v>1.04</v>
      </c>
      <c r="AI27" s="118">
        <v>4831.3500000000004</v>
      </c>
      <c r="AJ27" s="118">
        <v>0</v>
      </c>
      <c r="AK27" s="118">
        <v>4831.3500000000004</v>
      </c>
      <c r="AL27" s="118">
        <v>3294.01</v>
      </c>
      <c r="AM27" s="118">
        <v>0</v>
      </c>
      <c r="AN27" s="118">
        <v>3294.01</v>
      </c>
    </row>
    <row r="28" spans="1:40" x14ac:dyDescent="0.2">
      <c r="A28" t="s">
        <v>348</v>
      </c>
      <c r="B28" t="s">
        <v>1031</v>
      </c>
      <c r="C28" t="s">
        <v>944</v>
      </c>
      <c r="D28">
        <v>2024</v>
      </c>
      <c r="E28" t="s">
        <v>1718</v>
      </c>
      <c r="F28" t="s">
        <v>1000</v>
      </c>
      <c r="G28" t="s">
        <v>946</v>
      </c>
      <c r="H28" s="117">
        <v>1124305065</v>
      </c>
      <c r="I28">
        <v>670082</v>
      </c>
      <c r="J28" t="s">
        <v>348</v>
      </c>
      <c r="K28" t="s">
        <v>1066</v>
      </c>
      <c r="L28" t="s">
        <v>12</v>
      </c>
      <c r="M28" t="s">
        <v>1034</v>
      </c>
      <c r="N28" s="34">
        <v>44378</v>
      </c>
      <c r="O28" s="34">
        <v>44742</v>
      </c>
      <c r="P28" t="s">
        <v>1035</v>
      </c>
      <c r="Q28" s="118">
        <v>16186470</v>
      </c>
      <c r="R28" s="118">
        <v>62905011</v>
      </c>
      <c r="S28" s="43">
        <v>0.25729999999999997</v>
      </c>
      <c r="T28" s="34">
        <v>44440</v>
      </c>
      <c r="U28" s="34">
        <v>44804</v>
      </c>
      <c r="V28" s="118">
        <v>427724.02</v>
      </c>
      <c r="W28" s="118">
        <v>54503.89</v>
      </c>
      <c r="X28" s="118">
        <v>0</v>
      </c>
      <c r="Y28" s="118">
        <v>0</v>
      </c>
      <c r="Z28" s="118">
        <v>0</v>
      </c>
      <c r="AA28" s="118">
        <v>0</v>
      </c>
      <c r="AB28" t="s">
        <v>1036</v>
      </c>
      <c r="AC28">
        <v>1</v>
      </c>
      <c r="AD28">
        <v>1</v>
      </c>
      <c r="AE28" s="118">
        <v>54503.89</v>
      </c>
      <c r="AF28" s="118">
        <v>110053.39</v>
      </c>
      <c r="AG28" t="s">
        <v>1037</v>
      </c>
      <c r="AH28">
        <v>1.04</v>
      </c>
      <c r="AI28" s="118">
        <v>114455.53</v>
      </c>
      <c r="AJ28" s="118">
        <v>0</v>
      </c>
      <c r="AK28" s="118">
        <v>114455.53</v>
      </c>
      <c r="AL28" s="118">
        <v>59951.64</v>
      </c>
      <c r="AM28" s="118">
        <v>0</v>
      </c>
      <c r="AN28" s="118">
        <v>59951.64</v>
      </c>
    </row>
    <row r="29" spans="1:40" x14ac:dyDescent="0.2">
      <c r="A29" t="s">
        <v>330</v>
      </c>
      <c r="B29" t="s">
        <v>1031</v>
      </c>
      <c r="C29" t="s">
        <v>944</v>
      </c>
      <c r="D29">
        <v>2024</v>
      </c>
      <c r="E29" t="s">
        <v>1718</v>
      </c>
      <c r="F29" t="s">
        <v>1000</v>
      </c>
      <c r="G29" t="s">
        <v>946</v>
      </c>
      <c r="H29" t="s">
        <v>331</v>
      </c>
      <c r="I29">
        <v>450885</v>
      </c>
      <c r="J29" t="s">
        <v>330</v>
      </c>
      <c r="K29" t="s">
        <v>1068</v>
      </c>
      <c r="L29" t="s">
        <v>12</v>
      </c>
      <c r="M29" t="s">
        <v>1034</v>
      </c>
      <c r="N29" s="34">
        <v>44287</v>
      </c>
      <c r="O29" s="34">
        <v>44651</v>
      </c>
      <c r="P29" t="s">
        <v>1035</v>
      </c>
      <c r="Q29" s="118">
        <v>6579543</v>
      </c>
      <c r="R29" s="118">
        <v>25466927</v>
      </c>
      <c r="S29" s="43">
        <v>0.25840000000000002</v>
      </c>
      <c r="T29" s="34">
        <v>44440</v>
      </c>
      <c r="U29" s="34">
        <v>44804</v>
      </c>
      <c r="V29" s="118">
        <v>134616.53</v>
      </c>
      <c r="W29" s="118">
        <v>17534.73</v>
      </c>
      <c r="X29" s="118">
        <v>0</v>
      </c>
      <c r="Y29" s="118">
        <v>0</v>
      </c>
      <c r="Z29" s="118">
        <v>0</v>
      </c>
      <c r="AA29" s="118">
        <v>0</v>
      </c>
      <c r="AB29" t="s">
        <v>1036</v>
      </c>
      <c r="AC29">
        <v>1</v>
      </c>
      <c r="AD29">
        <v>1</v>
      </c>
      <c r="AE29" s="118">
        <v>17534.73</v>
      </c>
      <c r="AF29" s="118">
        <v>34784.910000000003</v>
      </c>
      <c r="AG29" t="s">
        <v>1037</v>
      </c>
      <c r="AH29">
        <v>1.04</v>
      </c>
      <c r="AI29" s="118">
        <v>36176.31</v>
      </c>
      <c r="AJ29" s="118">
        <v>0</v>
      </c>
      <c r="AK29" s="118">
        <v>36176.31</v>
      </c>
      <c r="AL29" s="118">
        <v>18641.580000000002</v>
      </c>
      <c r="AM29" s="118">
        <v>0</v>
      </c>
      <c r="AN29" s="118">
        <v>18641.580000000002</v>
      </c>
    </row>
    <row r="30" spans="1:40" x14ac:dyDescent="0.2">
      <c r="A30" t="s">
        <v>384</v>
      </c>
      <c r="B30" t="s">
        <v>1031</v>
      </c>
      <c r="C30" t="s">
        <v>944</v>
      </c>
      <c r="D30">
        <v>2024</v>
      </c>
      <c r="E30" t="s">
        <v>1718</v>
      </c>
      <c r="F30" t="s">
        <v>1000</v>
      </c>
      <c r="G30" t="s">
        <v>946</v>
      </c>
      <c r="H30" t="s">
        <v>385</v>
      </c>
      <c r="I30">
        <v>670128</v>
      </c>
      <c r="J30" t="s">
        <v>384</v>
      </c>
      <c r="K30" t="s">
        <v>1070</v>
      </c>
      <c r="L30" t="s">
        <v>12</v>
      </c>
      <c r="M30" t="s">
        <v>1034</v>
      </c>
      <c r="N30" s="34">
        <v>44470</v>
      </c>
      <c r="O30" s="34">
        <v>44834</v>
      </c>
      <c r="P30" t="s">
        <v>1035</v>
      </c>
      <c r="Q30" s="118">
        <v>5073507</v>
      </c>
      <c r="R30" s="118">
        <v>18949228</v>
      </c>
      <c r="S30" s="43">
        <v>0.26769999999999999</v>
      </c>
      <c r="T30" s="34">
        <v>44440</v>
      </c>
      <c r="U30" s="34">
        <v>44804</v>
      </c>
      <c r="V30" s="118">
        <v>172870.5</v>
      </c>
      <c r="W30" s="118">
        <v>23546.48</v>
      </c>
      <c r="X30" s="118">
        <v>0</v>
      </c>
      <c r="Y30" s="118">
        <v>0</v>
      </c>
      <c r="Z30" s="118">
        <v>0</v>
      </c>
      <c r="AA30" s="118">
        <v>0</v>
      </c>
      <c r="AB30" t="s">
        <v>1036</v>
      </c>
      <c r="AC30">
        <v>1</v>
      </c>
      <c r="AD30">
        <v>1</v>
      </c>
      <c r="AE30" s="118">
        <v>23546.48</v>
      </c>
      <c r="AF30" s="118">
        <v>46277.43</v>
      </c>
      <c r="AG30" t="s">
        <v>1037</v>
      </c>
      <c r="AH30">
        <v>1.0130999999999999</v>
      </c>
      <c r="AI30" s="118">
        <v>46883.66</v>
      </c>
      <c r="AJ30" s="118">
        <v>0</v>
      </c>
      <c r="AK30" s="118">
        <v>46883.66</v>
      </c>
      <c r="AL30" s="118">
        <v>23337.18</v>
      </c>
      <c r="AM30" s="118">
        <v>0</v>
      </c>
      <c r="AN30" s="118">
        <v>23337.18</v>
      </c>
    </row>
    <row r="31" spans="1:40" x14ac:dyDescent="0.2">
      <c r="A31" t="s">
        <v>336</v>
      </c>
      <c r="B31" t="s">
        <v>1031</v>
      </c>
      <c r="C31" t="s">
        <v>944</v>
      </c>
      <c r="D31">
        <v>2024</v>
      </c>
      <c r="E31" t="s">
        <v>1718</v>
      </c>
      <c r="F31" t="s">
        <v>1000</v>
      </c>
      <c r="G31" t="s">
        <v>946</v>
      </c>
      <c r="H31" s="117">
        <v>1073511762</v>
      </c>
      <c r="I31">
        <v>450563</v>
      </c>
      <c r="J31" t="s">
        <v>336</v>
      </c>
      <c r="K31" t="s">
        <v>1072</v>
      </c>
      <c r="L31" t="s">
        <v>12</v>
      </c>
      <c r="M31" t="s">
        <v>1034</v>
      </c>
      <c r="N31" s="34">
        <v>44378</v>
      </c>
      <c r="O31" s="34">
        <v>44742</v>
      </c>
      <c r="P31" t="s">
        <v>1035</v>
      </c>
      <c r="Q31" s="118">
        <v>26880198</v>
      </c>
      <c r="R31" s="118">
        <v>97460615</v>
      </c>
      <c r="S31" s="43">
        <v>0.27579999999999999</v>
      </c>
      <c r="T31" s="34">
        <v>44440</v>
      </c>
      <c r="U31" s="34">
        <v>44804</v>
      </c>
      <c r="V31" s="118">
        <v>338152.32</v>
      </c>
      <c r="W31" s="118">
        <v>41795.160000000003</v>
      </c>
      <c r="X31" s="118">
        <v>0</v>
      </c>
      <c r="Y31" s="118">
        <v>0</v>
      </c>
      <c r="Z31" s="118">
        <v>0</v>
      </c>
      <c r="AA31" s="118">
        <v>0</v>
      </c>
      <c r="AB31" t="s">
        <v>1036</v>
      </c>
      <c r="AC31">
        <v>1</v>
      </c>
      <c r="AD31">
        <v>1</v>
      </c>
      <c r="AE31" s="118">
        <v>41795.160000000003</v>
      </c>
      <c r="AF31" s="118">
        <v>93262.41</v>
      </c>
      <c r="AG31" t="s">
        <v>1037</v>
      </c>
      <c r="AH31">
        <v>1.04</v>
      </c>
      <c r="AI31" s="118">
        <v>96992.91</v>
      </c>
      <c r="AJ31" s="118">
        <v>0</v>
      </c>
      <c r="AK31" s="118">
        <v>96992.91</v>
      </c>
      <c r="AL31" s="118">
        <v>55197.75</v>
      </c>
      <c r="AM31" s="118">
        <v>0</v>
      </c>
      <c r="AN31" s="118">
        <v>55197.75</v>
      </c>
    </row>
    <row r="32" spans="1:40" x14ac:dyDescent="0.2">
      <c r="A32" t="s">
        <v>351</v>
      </c>
      <c r="B32" t="s">
        <v>1031</v>
      </c>
      <c r="C32" t="s">
        <v>944</v>
      </c>
      <c r="D32">
        <v>2024</v>
      </c>
      <c r="E32" t="s">
        <v>1718</v>
      </c>
      <c r="F32" t="s">
        <v>1000</v>
      </c>
      <c r="G32" t="s">
        <v>946</v>
      </c>
      <c r="H32" t="s">
        <v>352</v>
      </c>
      <c r="I32">
        <v>450079</v>
      </c>
      <c r="J32" t="s">
        <v>351</v>
      </c>
      <c r="K32" t="s">
        <v>1074</v>
      </c>
      <c r="L32" t="s">
        <v>12</v>
      </c>
      <c r="M32" t="s">
        <v>1034</v>
      </c>
      <c r="N32" s="34">
        <v>44378</v>
      </c>
      <c r="O32" s="34">
        <v>44742</v>
      </c>
      <c r="P32" t="s">
        <v>1035</v>
      </c>
      <c r="Q32" s="118">
        <v>14277439</v>
      </c>
      <c r="R32" s="118">
        <v>52548320</v>
      </c>
      <c r="S32" s="43">
        <v>0.2717</v>
      </c>
      <c r="T32" s="34">
        <v>44440</v>
      </c>
      <c r="U32" s="34">
        <v>44804</v>
      </c>
      <c r="V32" s="118">
        <v>1553670.52</v>
      </c>
      <c r="W32" s="118">
        <v>144762.23999999999</v>
      </c>
      <c r="X32" s="118">
        <v>0</v>
      </c>
      <c r="Y32" s="118">
        <v>0</v>
      </c>
      <c r="Z32" s="118">
        <v>0</v>
      </c>
      <c r="AA32" s="118">
        <v>0</v>
      </c>
      <c r="AB32" t="s">
        <v>1036</v>
      </c>
      <c r="AC32">
        <v>1</v>
      </c>
      <c r="AD32">
        <v>1</v>
      </c>
      <c r="AE32" s="118">
        <v>144762.23999999999</v>
      </c>
      <c r="AF32" s="118">
        <v>422132.28</v>
      </c>
      <c r="AG32" t="s">
        <v>1037</v>
      </c>
      <c r="AH32">
        <v>1.04</v>
      </c>
      <c r="AI32" s="118">
        <v>439017.57</v>
      </c>
      <c r="AJ32" s="118">
        <v>0</v>
      </c>
      <c r="AK32" s="118">
        <v>439017.57</v>
      </c>
      <c r="AL32" s="118">
        <v>294255.33</v>
      </c>
      <c r="AM32" s="118">
        <v>0</v>
      </c>
      <c r="AN32" s="118">
        <v>294255.33</v>
      </c>
    </row>
    <row r="33" spans="1:40" x14ac:dyDescent="0.2">
      <c r="A33" t="s">
        <v>339</v>
      </c>
      <c r="B33" t="s">
        <v>1031</v>
      </c>
      <c r="C33" t="s">
        <v>944</v>
      </c>
      <c r="D33">
        <v>2024</v>
      </c>
      <c r="E33" t="s">
        <v>1718</v>
      </c>
      <c r="F33" t="s">
        <v>1000</v>
      </c>
      <c r="G33" t="s">
        <v>946</v>
      </c>
      <c r="H33" t="s">
        <v>340</v>
      </c>
      <c r="I33">
        <v>450890</v>
      </c>
      <c r="J33" t="s">
        <v>339</v>
      </c>
      <c r="K33" t="s">
        <v>1076</v>
      </c>
      <c r="L33" t="s">
        <v>12</v>
      </c>
      <c r="M33" t="s">
        <v>1034</v>
      </c>
      <c r="N33" s="34">
        <v>44197</v>
      </c>
      <c r="O33" s="34">
        <v>44561</v>
      </c>
      <c r="P33" t="s">
        <v>1035</v>
      </c>
      <c r="Q33" s="118">
        <v>28188101</v>
      </c>
      <c r="R33" s="118">
        <v>88967397</v>
      </c>
      <c r="S33" s="43">
        <v>0.31680000000000003</v>
      </c>
      <c r="T33" s="34">
        <v>44440</v>
      </c>
      <c r="U33" s="34">
        <v>44804</v>
      </c>
      <c r="V33" s="118">
        <v>213712.25</v>
      </c>
      <c r="W33" s="118">
        <v>31062.38</v>
      </c>
      <c r="X33" s="118">
        <v>0</v>
      </c>
      <c r="Y33" s="118">
        <v>0</v>
      </c>
      <c r="Z33" s="118">
        <v>0</v>
      </c>
      <c r="AA33" s="118">
        <v>0</v>
      </c>
      <c r="AB33" t="s">
        <v>1036</v>
      </c>
      <c r="AC33">
        <v>1</v>
      </c>
      <c r="AD33">
        <v>1</v>
      </c>
      <c r="AE33" s="118">
        <v>31062.38</v>
      </c>
      <c r="AF33" s="118">
        <v>67704.039999999994</v>
      </c>
      <c r="AG33" t="s">
        <v>1037</v>
      </c>
      <c r="AH33">
        <v>1.04</v>
      </c>
      <c r="AI33" s="118">
        <v>70412.2</v>
      </c>
      <c r="AJ33" s="118">
        <v>0</v>
      </c>
      <c r="AK33" s="118">
        <v>70412.2</v>
      </c>
      <c r="AL33" s="118">
        <v>39349.82</v>
      </c>
      <c r="AM33" s="118">
        <v>0</v>
      </c>
      <c r="AN33" s="118">
        <v>39349.82</v>
      </c>
    </row>
    <row r="34" spans="1:40" x14ac:dyDescent="0.2">
      <c r="A34" t="s">
        <v>333</v>
      </c>
      <c r="B34" t="s">
        <v>1031</v>
      </c>
      <c r="C34" t="s">
        <v>944</v>
      </c>
      <c r="D34">
        <v>2024</v>
      </c>
      <c r="E34" t="s">
        <v>1718</v>
      </c>
      <c r="F34" t="s">
        <v>1000</v>
      </c>
      <c r="G34" t="s">
        <v>946</v>
      </c>
      <c r="H34" t="s">
        <v>334</v>
      </c>
      <c r="I34">
        <v>450372</v>
      </c>
      <c r="J34" t="s">
        <v>333</v>
      </c>
      <c r="K34" t="s">
        <v>1078</v>
      </c>
      <c r="L34" t="s">
        <v>12</v>
      </c>
      <c r="M34" t="s">
        <v>1034</v>
      </c>
      <c r="N34" s="34">
        <v>44378</v>
      </c>
      <c r="O34" s="34">
        <v>44742</v>
      </c>
      <c r="P34" t="s">
        <v>1035</v>
      </c>
      <c r="Q34" s="118">
        <v>28275265</v>
      </c>
      <c r="R34" s="118">
        <v>89476672</v>
      </c>
      <c r="S34" s="43">
        <v>0.316</v>
      </c>
      <c r="T34" s="34">
        <v>44440</v>
      </c>
      <c r="U34" s="34">
        <v>44804</v>
      </c>
      <c r="V34" s="118">
        <v>1226261.3500000001</v>
      </c>
      <c r="W34" s="118">
        <v>166455.76</v>
      </c>
      <c r="X34" s="118">
        <v>0</v>
      </c>
      <c r="Y34" s="118">
        <v>0</v>
      </c>
      <c r="Z34" s="118">
        <v>0</v>
      </c>
      <c r="AA34" s="118">
        <v>0</v>
      </c>
      <c r="AB34" t="s">
        <v>1036</v>
      </c>
      <c r="AC34">
        <v>1</v>
      </c>
      <c r="AD34">
        <v>1</v>
      </c>
      <c r="AE34" s="118">
        <v>166455.76</v>
      </c>
      <c r="AF34" s="118">
        <v>387498.59</v>
      </c>
      <c r="AG34" t="s">
        <v>1037</v>
      </c>
      <c r="AH34">
        <v>1.04</v>
      </c>
      <c r="AI34" s="118">
        <v>402998.53</v>
      </c>
      <c r="AJ34" s="118">
        <v>0</v>
      </c>
      <c r="AK34" s="118">
        <v>402998.53</v>
      </c>
      <c r="AL34" s="118">
        <v>236542.77</v>
      </c>
      <c r="AM34" s="118">
        <v>0</v>
      </c>
      <c r="AN34" s="118">
        <v>236542.77</v>
      </c>
    </row>
    <row r="35" spans="1:40" x14ac:dyDescent="0.2">
      <c r="A35" t="s">
        <v>387</v>
      </c>
      <c r="B35" t="s">
        <v>1031</v>
      </c>
      <c r="C35" t="s">
        <v>944</v>
      </c>
      <c r="D35">
        <v>2024</v>
      </c>
      <c r="E35" t="s">
        <v>1718</v>
      </c>
      <c r="F35" t="s">
        <v>1000</v>
      </c>
      <c r="G35" t="s">
        <v>946</v>
      </c>
      <c r="H35" t="s">
        <v>388</v>
      </c>
      <c r="I35">
        <v>670136</v>
      </c>
      <c r="J35" t="s">
        <v>387</v>
      </c>
      <c r="K35" t="s">
        <v>1080</v>
      </c>
      <c r="L35" t="s">
        <v>12</v>
      </c>
      <c r="M35" t="s">
        <v>1034</v>
      </c>
      <c r="N35" s="34">
        <v>44197</v>
      </c>
      <c r="O35" s="34">
        <v>44561</v>
      </c>
      <c r="P35" t="s">
        <v>1054</v>
      </c>
      <c r="Q35" s="118">
        <v>1946207</v>
      </c>
      <c r="R35" s="118">
        <v>7439967</v>
      </c>
      <c r="S35" s="43">
        <v>0.2616</v>
      </c>
      <c r="T35" s="34">
        <v>44440</v>
      </c>
      <c r="U35" s="34">
        <v>44804</v>
      </c>
      <c r="V35" s="118">
        <v>37020.06</v>
      </c>
      <c r="W35" s="118">
        <v>7495.21</v>
      </c>
      <c r="X35" s="118">
        <v>0</v>
      </c>
      <c r="Y35" s="118">
        <v>0</v>
      </c>
      <c r="Z35" s="118">
        <v>0</v>
      </c>
      <c r="AA35" s="118">
        <v>0</v>
      </c>
      <c r="AB35" t="s">
        <v>1036</v>
      </c>
      <c r="AC35">
        <v>1</v>
      </c>
      <c r="AD35">
        <v>1</v>
      </c>
      <c r="AE35" s="118">
        <v>7495.21</v>
      </c>
      <c r="AF35" s="118">
        <v>9684.4500000000007</v>
      </c>
      <c r="AG35" t="s">
        <v>1037</v>
      </c>
      <c r="AH35">
        <v>1.04</v>
      </c>
      <c r="AI35" s="118">
        <v>10071.83</v>
      </c>
      <c r="AJ35" s="118">
        <v>0</v>
      </c>
      <c r="AK35" s="118">
        <v>10071.83</v>
      </c>
      <c r="AL35" s="118">
        <v>2576.62</v>
      </c>
      <c r="AM35" s="118">
        <v>0</v>
      </c>
      <c r="AN35" s="118">
        <v>2576.62</v>
      </c>
    </row>
    <row r="36" spans="1:40" x14ac:dyDescent="0.2">
      <c r="A36" t="s">
        <v>390</v>
      </c>
      <c r="B36" t="s">
        <v>1031</v>
      </c>
      <c r="C36" t="s">
        <v>944</v>
      </c>
      <c r="D36">
        <v>2024</v>
      </c>
      <c r="E36" t="s">
        <v>1718</v>
      </c>
      <c r="F36" t="s">
        <v>1000</v>
      </c>
      <c r="G36" t="s">
        <v>946</v>
      </c>
      <c r="H36" s="117">
        <v>1144781501</v>
      </c>
      <c r="I36">
        <v>670131</v>
      </c>
      <c r="J36" t="s">
        <v>390</v>
      </c>
      <c r="K36" t="s">
        <v>1740</v>
      </c>
      <c r="L36" t="s">
        <v>12</v>
      </c>
      <c r="M36" t="s">
        <v>1034</v>
      </c>
      <c r="N36" s="34">
        <v>44440</v>
      </c>
      <c r="O36" s="34">
        <v>44804</v>
      </c>
      <c r="P36" t="s">
        <v>1054</v>
      </c>
      <c r="Q36" s="118">
        <v>1810408</v>
      </c>
      <c r="R36" s="118">
        <v>7515971</v>
      </c>
      <c r="S36" s="43">
        <v>0.2409</v>
      </c>
      <c r="T36" s="34">
        <v>44440</v>
      </c>
      <c r="U36" s="34">
        <v>44804</v>
      </c>
      <c r="V36" s="118">
        <v>89494.78</v>
      </c>
      <c r="W36" s="118">
        <v>15354.63</v>
      </c>
      <c r="X36" s="118">
        <v>0</v>
      </c>
      <c r="Y36" s="118">
        <v>0</v>
      </c>
      <c r="Z36" s="118">
        <v>0</v>
      </c>
      <c r="AA36" s="118">
        <v>0</v>
      </c>
      <c r="AB36" t="s">
        <v>1036</v>
      </c>
      <c r="AC36">
        <v>1</v>
      </c>
      <c r="AD36">
        <v>1</v>
      </c>
      <c r="AE36" s="118">
        <v>15354.63</v>
      </c>
      <c r="AF36" s="118">
        <v>21559.29</v>
      </c>
      <c r="AG36" t="s">
        <v>1037</v>
      </c>
      <c r="AH36">
        <v>1.0301</v>
      </c>
      <c r="AI36" s="118">
        <v>22208.22</v>
      </c>
      <c r="AJ36" s="118">
        <v>0</v>
      </c>
      <c r="AK36" s="118">
        <v>22208.22</v>
      </c>
      <c r="AL36" s="118">
        <v>6853.59</v>
      </c>
      <c r="AM36" s="118">
        <v>0</v>
      </c>
      <c r="AN36" s="118">
        <v>6853.59</v>
      </c>
    </row>
    <row r="37" spans="1:40" x14ac:dyDescent="0.2">
      <c r="A37" t="s">
        <v>321</v>
      </c>
      <c r="B37" t="s">
        <v>1031</v>
      </c>
      <c r="C37" t="s">
        <v>944</v>
      </c>
      <c r="D37">
        <v>2024</v>
      </c>
      <c r="E37" t="s">
        <v>1718</v>
      </c>
      <c r="F37" t="s">
        <v>1000</v>
      </c>
      <c r="G37" t="s">
        <v>946</v>
      </c>
      <c r="H37" t="s">
        <v>322</v>
      </c>
      <c r="I37">
        <v>450021</v>
      </c>
      <c r="J37" t="s">
        <v>321</v>
      </c>
      <c r="K37" t="s">
        <v>1082</v>
      </c>
      <c r="L37" t="s">
        <v>12</v>
      </c>
      <c r="M37" t="s">
        <v>1034</v>
      </c>
      <c r="N37" s="34">
        <v>44013</v>
      </c>
      <c r="O37" s="34">
        <v>44377</v>
      </c>
      <c r="P37" t="s">
        <v>1054</v>
      </c>
      <c r="Q37" s="118">
        <v>53676815</v>
      </c>
      <c r="R37" s="118">
        <v>172110179</v>
      </c>
      <c r="S37" s="43">
        <v>0.31190000000000001</v>
      </c>
      <c r="T37" s="34">
        <v>44440</v>
      </c>
      <c r="U37" s="34">
        <v>44804</v>
      </c>
      <c r="V37" s="118">
        <v>1794132.63</v>
      </c>
      <c r="W37" s="118">
        <v>250356.64</v>
      </c>
      <c r="X37" s="118">
        <v>0</v>
      </c>
      <c r="Y37" s="118">
        <v>0</v>
      </c>
      <c r="Z37" s="118">
        <v>0</v>
      </c>
      <c r="AA37" s="118">
        <v>0</v>
      </c>
      <c r="AB37" t="s">
        <v>1036</v>
      </c>
      <c r="AC37">
        <v>1</v>
      </c>
      <c r="AD37">
        <v>1</v>
      </c>
      <c r="AE37" s="118">
        <v>250356.64</v>
      </c>
      <c r="AF37" s="118">
        <v>559589.97</v>
      </c>
      <c r="AG37" t="s">
        <v>1037</v>
      </c>
      <c r="AH37">
        <v>1.04</v>
      </c>
      <c r="AI37" s="118">
        <v>581973.56999999995</v>
      </c>
      <c r="AJ37" s="118">
        <v>0</v>
      </c>
      <c r="AK37" s="118">
        <v>581973.56999999995</v>
      </c>
      <c r="AL37" s="118">
        <v>331616.93</v>
      </c>
      <c r="AM37" s="118">
        <v>0</v>
      </c>
      <c r="AN37" s="118">
        <v>331616.93</v>
      </c>
    </row>
    <row r="38" spans="1:40" x14ac:dyDescent="0.2">
      <c r="A38" t="s">
        <v>1741</v>
      </c>
      <c r="B38" t="s">
        <v>1031</v>
      </c>
      <c r="C38" t="s">
        <v>944</v>
      </c>
      <c r="D38">
        <v>2024</v>
      </c>
      <c r="E38" t="s">
        <v>1718</v>
      </c>
      <c r="F38" t="s">
        <v>1000</v>
      </c>
      <c r="G38" t="s">
        <v>946</v>
      </c>
      <c r="H38" t="s">
        <v>1742</v>
      </c>
      <c r="I38">
        <v>670109</v>
      </c>
      <c r="J38" t="s">
        <v>1741</v>
      </c>
      <c r="K38" t="s">
        <v>1743</v>
      </c>
      <c r="L38" t="s">
        <v>12</v>
      </c>
      <c r="M38" t="s">
        <v>1034</v>
      </c>
      <c r="N38" s="34">
        <v>44197</v>
      </c>
      <c r="O38" s="34">
        <v>44561</v>
      </c>
      <c r="P38" t="s">
        <v>1054</v>
      </c>
      <c r="Q38" s="118">
        <v>4986763</v>
      </c>
      <c r="R38" s="118">
        <v>29703270</v>
      </c>
      <c r="S38" s="43">
        <v>0.16789999999999999</v>
      </c>
      <c r="T38" s="34">
        <v>44440</v>
      </c>
      <c r="U38" s="34">
        <v>44804</v>
      </c>
      <c r="V38" s="118">
        <v>302551.92</v>
      </c>
      <c r="W38" s="118">
        <v>44116.39</v>
      </c>
      <c r="X38" s="118">
        <v>0</v>
      </c>
      <c r="Y38" s="118">
        <v>0</v>
      </c>
      <c r="Z38" s="118">
        <v>0</v>
      </c>
      <c r="AA38" s="118">
        <v>0</v>
      </c>
      <c r="AB38" t="s">
        <v>1036</v>
      </c>
      <c r="AC38">
        <v>1</v>
      </c>
      <c r="AD38">
        <v>1</v>
      </c>
      <c r="AE38" s="118">
        <v>44116.39</v>
      </c>
      <c r="AF38" s="118">
        <v>50798.47</v>
      </c>
      <c r="AG38" t="s">
        <v>1037</v>
      </c>
      <c r="AH38">
        <v>1.04</v>
      </c>
      <c r="AI38" s="118">
        <v>52830.41</v>
      </c>
      <c r="AJ38" s="118">
        <v>0</v>
      </c>
      <c r="AK38" s="118">
        <v>52830.41</v>
      </c>
      <c r="AL38" s="118">
        <v>8714.02</v>
      </c>
      <c r="AM38" s="118">
        <v>0</v>
      </c>
      <c r="AN38" s="118">
        <v>8714.02</v>
      </c>
    </row>
    <row r="39" spans="1:40" x14ac:dyDescent="0.2">
      <c r="A39" t="s">
        <v>1083</v>
      </c>
      <c r="B39" t="s">
        <v>1031</v>
      </c>
      <c r="C39" t="s">
        <v>944</v>
      </c>
      <c r="D39">
        <v>2024</v>
      </c>
      <c r="E39" t="s">
        <v>1718</v>
      </c>
      <c r="F39" t="s">
        <v>1000</v>
      </c>
      <c r="G39" t="s">
        <v>946</v>
      </c>
      <c r="H39" t="s">
        <v>1084</v>
      </c>
      <c r="I39">
        <v>450253</v>
      </c>
      <c r="J39" t="s">
        <v>1083</v>
      </c>
      <c r="K39" t="s">
        <v>1086</v>
      </c>
      <c r="L39" s="153" t="s">
        <v>12</v>
      </c>
      <c r="M39" t="s">
        <v>1034</v>
      </c>
      <c r="N39" s="34">
        <v>44378</v>
      </c>
      <c r="O39" s="34">
        <v>44742</v>
      </c>
      <c r="P39" t="s">
        <v>1054</v>
      </c>
      <c r="Q39" s="118">
        <v>4442525</v>
      </c>
      <c r="R39" s="118">
        <v>10328177</v>
      </c>
      <c r="S39" s="43">
        <v>0.43009999999999998</v>
      </c>
      <c r="T39" s="34">
        <v>44440</v>
      </c>
      <c r="U39" s="34">
        <v>44804</v>
      </c>
      <c r="V39" s="118">
        <v>32140.81</v>
      </c>
      <c r="W39" s="118">
        <v>11077.2</v>
      </c>
      <c r="X39" s="118">
        <v>0</v>
      </c>
      <c r="Y39" s="118">
        <v>0</v>
      </c>
      <c r="Z39" s="118">
        <v>0</v>
      </c>
      <c r="AA39" s="118">
        <v>0</v>
      </c>
      <c r="AB39" t="s">
        <v>1036</v>
      </c>
      <c r="AC39">
        <v>1</v>
      </c>
      <c r="AD39">
        <v>1</v>
      </c>
      <c r="AE39" s="118">
        <v>11077.2</v>
      </c>
      <c r="AF39" s="118">
        <v>13823.76</v>
      </c>
      <c r="AG39" t="s">
        <v>1037</v>
      </c>
      <c r="AH39">
        <v>1.04</v>
      </c>
      <c r="AI39" s="118">
        <v>14376.71</v>
      </c>
      <c r="AJ39" s="118">
        <v>0</v>
      </c>
      <c r="AK39" s="118">
        <v>14376.71</v>
      </c>
      <c r="AL39" s="118">
        <v>3299.51</v>
      </c>
      <c r="AM39" s="118">
        <v>0</v>
      </c>
      <c r="AN39" s="118">
        <v>3299.51</v>
      </c>
    </row>
    <row r="40" spans="1:40" x14ac:dyDescent="0.2">
      <c r="A40" t="s">
        <v>126</v>
      </c>
      <c r="B40" t="s">
        <v>1031</v>
      </c>
      <c r="C40" t="s">
        <v>944</v>
      </c>
      <c r="D40">
        <v>2024</v>
      </c>
      <c r="E40" t="s">
        <v>1718</v>
      </c>
      <c r="F40" t="s">
        <v>1000</v>
      </c>
      <c r="G40" t="s">
        <v>946</v>
      </c>
      <c r="H40" t="s">
        <v>127</v>
      </c>
      <c r="I40">
        <v>450213</v>
      </c>
      <c r="J40" t="s">
        <v>126</v>
      </c>
      <c r="K40" t="s">
        <v>1088</v>
      </c>
      <c r="L40" t="s">
        <v>11</v>
      </c>
      <c r="M40" t="s">
        <v>1034</v>
      </c>
      <c r="N40" s="34">
        <v>44197</v>
      </c>
      <c r="O40" s="34">
        <v>44561</v>
      </c>
      <c r="P40" t="s">
        <v>1035</v>
      </c>
      <c r="Q40" s="118">
        <v>41561156</v>
      </c>
      <c r="R40" s="118">
        <v>145460986</v>
      </c>
      <c r="S40" s="43">
        <v>0.28570000000000001</v>
      </c>
      <c r="T40" s="34">
        <v>44440</v>
      </c>
      <c r="U40" s="34">
        <v>44804</v>
      </c>
      <c r="V40" s="118">
        <v>21220865.620000001</v>
      </c>
      <c r="W40" s="118">
        <v>3866643.86</v>
      </c>
      <c r="X40" s="118">
        <v>0</v>
      </c>
      <c r="Y40" s="118">
        <v>0</v>
      </c>
      <c r="Z40" s="118">
        <v>0</v>
      </c>
      <c r="AA40" s="118">
        <v>0</v>
      </c>
      <c r="AB40" t="s">
        <v>1036</v>
      </c>
      <c r="AC40">
        <v>1</v>
      </c>
      <c r="AD40">
        <v>1</v>
      </c>
      <c r="AE40" s="118">
        <v>3866643.86</v>
      </c>
      <c r="AF40" s="118">
        <v>6062801.3099999996</v>
      </c>
      <c r="AG40" t="s">
        <v>1037</v>
      </c>
      <c r="AH40">
        <v>1.04</v>
      </c>
      <c r="AI40" s="118">
        <v>6305313.3600000003</v>
      </c>
      <c r="AJ40" s="118">
        <v>0</v>
      </c>
      <c r="AK40" s="118">
        <v>6305313.3600000003</v>
      </c>
      <c r="AL40" s="118">
        <v>2438669.5</v>
      </c>
      <c r="AM40" s="118">
        <v>0</v>
      </c>
      <c r="AN40" s="118">
        <v>2438669.5</v>
      </c>
    </row>
    <row r="41" spans="1:40" x14ac:dyDescent="0.2">
      <c r="A41" t="s">
        <v>117</v>
      </c>
      <c r="B41" t="s">
        <v>1031</v>
      </c>
      <c r="C41" t="s">
        <v>944</v>
      </c>
      <c r="D41">
        <v>2024</v>
      </c>
      <c r="E41" t="s">
        <v>1718</v>
      </c>
      <c r="F41" t="s">
        <v>1000</v>
      </c>
      <c r="G41" t="s">
        <v>946</v>
      </c>
      <c r="H41" t="s">
        <v>118</v>
      </c>
      <c r="I41">
        <v>451378</v>
      </c>
      <c r="J41" t="s">
        <v>117</v>
      </c>
      <c r="K41" t="s">
        <v>1090</v>
      </c>
      <c r="L41" t="s">
        <v>12</v>
      </c>
      <c r="M41" t="s">
        <v>1091</v>
      </c>
      <c r="N41" s="34">
        <v>44470</v>
      </c>
      <c r="O41" s="34">
        <v>44834</v>
      </c>
      <c r="P41" t="s">
        <v>1035</v>
      </c>
      <c r="Q41" s="118">
        <v>1236247</v>
      </c>
      <c r="R41" s="118">
        <v>13350636</v>
      </c>
      <c r="S41" s="43">
        <v>9.2600000000000002E-2</v>
      </c>
      <c r="T41" s="34">
        <v>44440</v>
      </c>
      <c r="U41" s="34">
        <v>44804</v>
      </c>
      <c r="V41" s="118">
        <v>86949.94</v>
      </c>
      <c r="W41" s="118">
        <v>16575.57</v>
      </c>
      <c r="X41" s="118">
        <v>0</v>
      </c>
      <c r="Y41" s="118">
        <v>0</v>
      </c>
      <c r="Z41" s="118">
        <v>0</v>
      </c>
      <c r="AA41" s="118">
        <v>0</v>
      </c>
      <c r="AB41" t="s">
        <v>1036</v>
      </c>
      <c r="AC41">
        <v>1</v>
      </c>
      <c r="AD41">
        <v>1</v>
      </c>
      <c r="AE41" s="118">
        <v>16575.57</v>
      </c>
      <c r="AF41" s="118">
        <v>8051.56</v>
      </c>
      <c r="AG41" t="s">
        <v>1037</v>
      </c>
      <c r="AH41">
        <v>1.0130999999999999</v>
      </c>
      <c r="AI41" s="118">
        <v>8157.04</v>
      </c>
      <c r="AJ41" s="118">
        <v>0</v>
      </c>
      <c r="AK41" s="118">
        <v>8157.04</v>
      </c>
      <c r="AL41" s="118">
        <v>-8418.5300000000007</v>
      </c>
      <c r="AM41" s="118">
        <v>0</v>
      </c>
      <c r="AN41" s="118">
        <v>-8418.5300000000007</v>
      </c>
    </row>
    <row r="42" spans="1:40" x14ac:dyDescent="0.2">
      <c r="A42" t="s">
        <v>1092</v>
      </c>
      <c r="B42" t="s">
        <v>1031</v>
      </c>
      <c r="C42" t="s">
        <v>944</v>
      </c>
      <c r="D42">
        <v>2024</v>
      </c>
      <c r="E42" t="s">
        <v>1718</v>
      </c>
      <c r="F42" t="s">
        <v>1000</v>
      </c>
      <c r="G42" t="s">
        <v>946</v>
      </c>
      <c r="H42" s="117">
        <v>1104383371</v>
      </c>
      <c r="I42">
        <v>451385</v>
      </c>
      <c r="J42" t="s">
        <v>1092</v>
      </c>
      <c r="K42" t="s">
        <v>1095</v>
      </c>
      <c r="L42" t="s">
        <v>11</v>
      </c>
      <c r="M42" t="s">
        <v>1091</v>
      </c>
      <c r="N42" s="34">
        <v>44378</v>
      </c>
      <c r="O42" s="34">
        <v>44742</v>
      </c>
      <c r="P42" t="s">
        <v>1035</v>
      </c>
      <c r="Q42" s="118">
        <v>1304631</v>
      </c>
      <c r="R42" s="118">
        <v>5202563</v>
      </c>
      <c r="S42" s="43">
        <v>0.25080000000000002</v>
      </c>
      <c r="T42" s="34">
        <v>44440</v>
      </c>
      <c r="U42" s="34">
        <v>44804</v>
      </c>
      <c r="V42" s="118">
        <v>67182.7</v>
      </c>
      <c r="W42" s="118">
        <v>37228.93</v>
      </c>
      <c r="X42" s="118">
        <v>0</v>
      </c>
      <c r="Y42" s="118">
        <v>0</v>
      </c>
      <c r="Z42" s="118">
        <v>0</v>
      </c>
      <c r="AA42" s="118">
        <v>0</v>
      </c>
      <c r="AB42" t="s">
        <v>1036</v>
      </c>
      <c r="AC42">
        <v>1</v>
      </c>
      <c r="AD42">
        <v>1</v>
      </c>
      <c r="AE42" s="118">
        <v>37228.93</v>
      </c>
      <c r="AF42" s="118">
        <v>16849.419999999998</v>
      </c>
      <c r="AG42" t="s">
        <v>1037</v>
      </c>
      <c r="AH42">
        <v>1.04</v>
      </c>
      <c r="AI42" s="118">
        <v>17523.400000000001</v>
      </c>
      <c r="AJ42" s="118">
        <v>0</v>
      </c>
      <c r="AK42" s="118">
        <v>17523.400000000001</v>
      </c>
      <c r="AL42" s="118">
        <v>-19705.53</v>
      </c>
      <c r="AM42" s="118">
        <v>0</v>
      </c>
      <c r="AN42" s="118">
        <v>-19705.53</v>
      </c>
    </row>
    <row r="43" spans="1:40" x14ac:dyDescent="0.2">
      <c r="A43" t="s">
        <v>57</v>
      </c>
      <c r="B43" t="s">
        <v>1031</v>
      </c>
      <c r="C43" t="s">
        <v>944</v>
      </c>
      <c r="D43">
        <v>2024</v>
      </c>
      <c r="E43" t="s">
        <v>1718</v>
      </c>
      <c r="F43" t="s">
        <v>1000</v>
      </c>
      <c r="G43" t="s">
        <v>946</v>
      </c>
      <c r="H43" s="117">
        <v>1114903523</v>
      </c>
      <c r="I43">
        <v>450200</v>
      </c>
      <c r="J43" t="s">
        <v>57</v>
      </c>
      <c r="K43" t="s">
        <v>1097</v>
      </c>
      <c r="L43" t="s">
        <v>12</v>
      </c>
      <c r="M43" t="s">
        <v>1034</v>
      </c>
      <c r="N43" s="34">
        <v>44197</v>
      </c>
      <c r="O43" s="34">
        <v>44561</v>
      </c>
      <c r="P43" t="s">
        <v>1035</v>
      </c>
      <c r="Q43" s="118">
        <v>13277941</v>
      </c>
      <c r="R43" s="118">
        <v>61397191</v>
      </c>
      <c r="S43" s="43">
        <v>0.21629999999999999</v>
      </c>
      <c r="T43" s="34">
        <v>44440</v>
      </c>
      <c r="U43" s="34">
        <v>44804</v>
      </c>
      <c r="V43" s="118">
        <v>553769.92000000004</v>
      </c>
      <c r="W43" s="118">
        <v>37817.35</v>
      </c>
      <c r="X43" s="118">
        <v>0</v>
      </c>
      <c r="Y43" s="118">
        <v>0</v>
      </c>
      <c r="Z43" s="118">
        <v>0</v>
      </c>
      <c r="AA43" s="118">
        <v>0</v>
      </c>
      <c r="AB43" t="s">
        <v>1036</v>
      </c>
      <c r="AC43">
        <v>1</v>
      </c>
      <c r="AD43">
        <v>1</v>
      </c>
      <c r="AE43" s="118">
        <v>37817.35</v>
      </c>
      <c r="AF43" s="118">
        <v>119780.43</v>
      </c>
      <c r="AG43" t="s">
        <v>1037</v>
      </c>
      <c r="AH43">
        <v>1.04</v>
      </c>
      <c r="AI43" s="118">
        <v>124571.65</v>
      </c>
      <c r="AJ43" s="118">
        <v>0</v>
      </c>
      <c r="AK43" s="118">
        <v>124571.65</v>
      </c>
      <c r="AL43" s="118">
        <v>86754.3</v>
      </c>
      <c r="AM43" s="118">
        <v>0</v>
      </c>
      <c r="AN43" s="118">
        <v>86754.3</v>
      </c>
    </row>
    <row r="44" spans="1:40" x14ac:dyDescent="0.2">
      <c r="A44" t="s">
        <v>288</v>
      </c>
      <c r="B44" t="s">
        <v>1031</v>
      </c>
      <c r="C44" t="s">
        <v>944</v>
      </c>
      <c r="D44">
        <v>2024</v>
      </c>
      <c r="E44" t="s">
        <v>1718</v>
      </c>
      <c r="F44" t="s">
        <v>1000</v>
      </c>
      <c r="G44" t="s">
        <v>946</v>
      </c>
      <c r="H44" t="s">
        <v>289</v>
      </c>
      <c r="I44">
        <v>450231</v>
      </c>
      <c r="J44" t="s">
        <v>288</v>
      </c>
      <c r="K44" t="s">
        <v>1099</v>
      </c>
      <c r="L44" t="s">
        <v>12</v>
      </c>
      <c r="M44" t="s">
        <v>1034</v>
      </c>
      <c r="N44" s="34">
        <v>44197</v>
      </c>
      <c r="O44" s="34">
        <v>44561</v>
      </c>
      <c r="P44" t="s">
        <v>1054</v>
      </c>
      <c r="Q44" s="118">
        <v>67111155</v>
      </c>
      <c r="R44" s="118">
        <v>269387539</v>
      </c>
      <c r="S44" s="43">
        <v>0.24909999999999999</v>
      </c>
      <c r="T44" s="34">
        <v>44440</v>
      </c>
      <c r="U44" s="34">
        <v>44804</v>
      </c>
      <c r="V44" s="118">
        <v>3252653.04</v>
      </c>
      <c r="W44" s="118">
        <v>316060.3</v>
      </c>
      <c r="X44" s="118">
        <v>0</v>
      </c>
      <c r="Y44" s="118">
        <v>0</v>
      </c>
      <c r="Z44" s="118">
        <v>0</v>
      </c>
      <c r="AA44" s="118">
        <v>0</v>
      </c>
      <c r="AB44" t="s">
        <v>1036</v>
      </c>
      <c r="AC44">
        <v>1</v>
      </c>
      <c r="AD44">
        <v>1</v>
      </c>
      <c r="AE44" s="118">
        <v>316060.3</v>
      </c>
      <c r="AF44" s="118">
        <v>810235.87</v>
      </c>
      <c r="AG44" t="s">
        <v>1037</v>
      </c>
      <c r="AH44">
        <v>1.04</v>
      </c>
      <c r="AI44" s="118">
        <v>842645.3</v>
      </c>
      <c r="AJ44" s="118">
        <v>0</v>
      </c>
      <c r="AK44" s="118">
        <v>842645.3</v>
      </c>
      <c r="AL44" s="118">
        <v>526585</v>
      </c>
      <c r="AM44" s="118">
        <v>0</v>
      </c>
      <c r="AN44" s="118">
        <v>526585</v>
      </c>
    </row>
    <row r="45" spans="1:40" x14ac:dyDescent="0.2">
      <c r="A45" t="s">
        <v>591</v>
      </c>
      <c r="B45" t="s">
        <v>1031</v>
      </c>
      <c r="C45" t="s">
        <v>944</v>
      </c>
      <c r="D45">
        <v>2024</v>
      </c>
      <c r="E45" t="s">
        <v>1718</v>
      </c>
      <c r="F45" t="s">
        <v>1000</v>
      </c>
      <c r="G45" t="s">
        <v>946</v>
      </c>
      <c r="H45" t="s">
        <v>592</v>
      </c>
      <c r="I45">
        <v>451305</v>
      </c>
      <c r="J45" t="s">
        <v>591</v>
      </c>
      <c r="K45" t="s">
        <v>1101</v>
      </c>
      <c r="L45" t="s">
        <v>12</v>
      </c>
      <c r="M45" t="s">
        <v>1091</v>
      </c>
      <c r="N45" s="34">
        <v>44378</v>
      </c>
      <c r="O45" s="34">
        <v>44742</v>
      </c>
      <c r="P45" t="s">
        <v>1035</v>
      </c>
      <c r="Q45" s="118">
        <v>587178</v>
      </c>
      <c r="R45" s="118">
        <v>7594276</v>
      </c>
      <c r="S45" s="43">
        <v>7.7299999999999994E-2</v>
      </c>
      <c r="T45" s="34">
        <v>44440</v>
      </c>
      <c r="U45" s="34">
        <v>44804</v>
      </c>
      <c r="V45" s="118">
        <v>166515.78</v>
      </c>
      <c r="W45" s="118">
        <v>40404.89</v>
      </c>
      <c r="X45" s="118">
        <v>0</v>
      </c>
      <c r="Y45" s="118">
        <v>0</v>
      </c>
      <c r="Z45" s="118">
        <v>0</v>
      </c>
      <c r="AA45" s="118">
        <v>0</v>
      </c>
      <c r="AB45" t="s">
        <v>1036</v>
      </c>
      <c r="AC45">
        <v>1</v>
      </c>
      <c r="AD45">
        <v>1</v>
      </c>
      <c r="AE45" s="118">
        <v>40404.89</v>
      </c>
      <c r="AF45" s="118">
        <v>12871.67</v>
      </c>
      <c r="AG45" t="s">
        <v>1037</v>
      </c>
      <c r="AH45">
        <v>1.04</v>
      </c>
      <c r="AI45" s="118">
        <v>13386.54</v>
      </c>
      <c r="AJ45" s="118">
        <v>0</v>
      </c>
      <c r="AK45" s="118">
        <v>13386.54</v>
      </c>
      <c r="AL45" s="118">
        <v>-27018.35</v>
      </c>
      <c r="AM45" s="118">
        <v>0</v>
      </c>
      <c r="AN45" s="118">
        <v>-27018.35</v>
      </c>
    </row>
    <row r="46" spans="1:40" x14ac:dyDescent="0.2">
      <c r="A46" t="s">
        <v>1744</v>
      </c>
      <c r="B46" t="s">
        <v>1031</v>
      </c>
      <c r="C46" t="s">
        <v>944</v>
      </c>
      <c r="D46">
        <v>2024</v>
      </c>
      <c r="E46" t="s">
        <v>1718</v>
      </c>
      <c r="F46" t="s">
        <v>1000</v>
      </c>
      <c r="G46" t="s">
        <v>946</v>
      </c>
      <c r="H46" t="s">
        <v>1745</v>
      </c>
      <c r="I46">
        <v>451312</v>
      </c>
      <c r="J46" t="s">
        <v>1744</v>
      </c>
      <c r="K46" t="s">
        <v>1746</v>
      </c>
      <c r="L46" t="s">
        <v>12</v>
      </c>
      <c r="M46" t="s">
        <v>1091</v>
      </c>
      <c r="N46" s="34">
        <v>44197</v>
      </c>
      <c r="O46" s="34">
        <v>44561</v>
      </c>
      <c r="P46" t="s">
        <v>1035</v>
      </c>
      <c r="Q46" s="118">
        <v>2258489</v>
      </c>
      <c r="R46" s="118">
        <v>4263780</v>
      </c>
      <c r="S46" s="43">
        <v>0.52969999999999995</v>
      </c>
      <c r="T46" s="34">
        <v>44440</v>
      </c>
      <c r="U46" s="34">
        <v>44804</v>
      </c>
      <c r="V46" s="118">
        <v>5320.91</v>
      </c>
      <c r="W46" s="118">
        <v>3279.01</v>
      </c>
      <c r="X46" s="118">
        <v>0</v>
      </c>
      <c r="Y46" s="118">
        <v>0</v>
      </c>
      <c r="Z46" s="118">
        <v>0</v>
      </c>
      <c r="AA46" s="118">
        <v>0</v>
      </c>
      <c r="AB46" t="s">
        <v>1036</v>
      </c>
      <c r="AC46">
        <v>1</v>
      </c>
      <c r="AD46">
        <v>1</v>
      </c>
      <c r="AE46" s="118">
        <v>3279.01</v>
      </c>
      <c r="AF46" s="118">
        <v>2818.49</v>
      </c>
      <c r="AG46" t="s">
        <v>1037</v>
      </c>
      <c r="AH46">
        <v>1.04</v>
      </c>
      <c r="AI46" s="118">
        <v>2931.23</v>
      </c>
      <c r="AJ46" s="118">
        <v>0</v>
      </c>
      <c r="AK46" s="118">
        <v>2931.23</v>
      </c>
      <c r="AL46" s="118">
        <v>-347.78</v>
      </c>
      <c r="AM46" s="118">
        <v>0</v>
      </c>
      <c r="AN46" s="118">
        <v>-347.78</v>
      </c>
    </row>
    <row r="47" spans="1:40" x14ac:dyDescent="0.2">
      <c r="A47" t="s">
        <v>300</v>
      </c>
      <c r="B47" t="s">
        <v>1031</v>
      </c>
      <c r="C47" t="s">
        <v>944</v>
      </c>
      <c r="D47">
        <v>2024</v>
      </c>
      <c r="E47" t="s">
        <v>1718</v>
      </c>
      <c r="F47" t="s">
        <v>1000</v>
      </c>
      <c r="G47" t="s">
        <v>946</v>
      </c>
      <c r="H47" t="s">
        <v>301</v>
      </c>
      <c r="I47">
        <v>450210</v>
      </c>
      <c r="J47" t="s">
        <v>300</v>
      </c>
      <c r="K47" t="s">
        <v>1103</v>
      </c>
      <c r="L47" t="s">
        <v>12</v>
      </c>
      <c r="M47" t="s">
        <v>1034</v>
      </c>
      <c r="N47" s="34">
        <v>44409</v>
      </c>
      <c r="O47" s="34">
        <v>44773</v>
      </c>
      <c r="P47" t="s">
        <v>1035</v>
      </c>
      <c r="Q47" s="118">
        <v>1865229</v>
      </c>
      <c r="R47" s="118">
        <v>13581419</v>
      </c>
      <c r="S47" s="43">
        <v>0.13730000000000001</v>
      </c>
      <c r="T47" s="34">
        <v>44440</v>
      </c>
      <c r="U47" s="34">
        <v>44804</v>
      </c>
      <c r="V47" s="118">
        <v>150530.6</v>
      </c>
      <c r="W47" s="118">
        <v>23233.27</v>
      </c>
      <c r="X47" s="118">
        <v>0</v>
      </c>
      <c r="Y47" s="118">
        <v>0</v>
      </c>
      <c r="Z47" s="118">
        <v>0</v>
      </c>
      <c r="AA47" s="118">
        <v>0</v>
      </c>
      <c r="AB47" t="s">
        <v>1036</v>
      </c>
      <c r="AC47">
        <v>1</v>
      </c>
      <c r="AD47">
        <v>1</v>
      </c>
      <c r="AE47" s="118">
        <v>23233.27</v>
      </c>
      <c r="AF47" s="118">
        <v>20667.849999999999</v>
      </c>
      <c r="AG47" t="s">
        <v>1037</v>
      </c>
      <c r="AH47">
        <v>1.0301</v>
      </c>
      <c r="AI47" s="118">
        <v>21289.95</v>
      </c>
      <c r="AJ47" s="118">
        <v>0</v>
      </c>
      <c r="AK47" s="118">
        <v>21289.95</v>
      </c>
      <c r="AL47" s="118">
        <v>-1943.32</v>
      </c>
      <c r="AM47" s="118">
        <v>0</v>
      </c>
      <c r="AN47" s="118">
        <v>-1943.32</v>
      </c>
    </row>
    <row r="48" spans="1:40" x14ac:dyDescent="0.2">
      <c r="A48" t="s">
        <v>606</v>
      </c>
      <c r="B48" t="s">
        <v>1031</v>
      </c>
      <c r="C48" t="s">
        <v>944</v>
      </c>
      <c r="D48">
        <v>2024</v>
      </c>
      <c r="E48" t="s">
        <v>1718</v>
      </c>
      <c r="F48" t="s">
        <v>1000</v>
      </c>
      <c r="G48" t="s">
        <v>946</v>
      </c>
      <c r="H48" s="117">
        <v>1033118716</v>
      </c>
      <c r="I48">
        <v>451350</v>
      </c>
      <c r="J48" t="s">
        <v>606</v>
      </c>
      <c r="K48" t="s">
        <v>1105</v>
      </c>
      <c r="L48" t="s">
        <v>11</v>
      </c>
      <c r="M48" t="s">
        <v>1091</v>
      </c>
      <c r="N48" s="34">
        <v>44470</v>
      </c>
      <c r="O48" s="34">
        <v>44834</v>
      </c>
      <c r="P48" t="s">
        <v>1035</v>
      </c>
      <c r="Q48" s="118">
        <v>1211999</v>
      </c>
      <c r="R48" s="118">
        <v>1951912</v>
      </c>
      <c r="S48" s="43">
        <v>0.62090000000000001</v>
      </c>
      <c r="T48" s="34">
        <v>44440</v>
      </c>
      <c r="U48" s="34">
        <v>44804</v>
      </c>
      <c r="V48" s="118">
        <v>9008.15</v>
      </c>
      <c r="W48" s="118">
        <v>5251.39</v>
      </c>
      <c r="X48" s="118">
        <v>0</v>
      </c>
      <c r="Y48" s="118">
        <v>0</v>
      </c>
      <c r="Z48" s="118">
        <v>0</v>
      </c>
      <c r="AA48" s="118">
        <v>0</v>
      </c>
      <c r="AB48" t="s">
        <v>1036</v>
      </c>
      <c r="AC48">
        <v>1</v>
      </c>
      <c r="AD48">
        <v>1</v>
      </c>
      <c r="AE48" s="118">
        <v>5251.39</v>
      </c>
      <c r="AF48" s="118">
        <v>5593.16</v>
      </c>
      <c r="AG48" t="s">
        <v>1037</v>
      </c>
      <c r="AH48">
        <v>1.0130999999999999</v>
      </c>
      <c r="AI48" s="118">
        <v>5666.43</v>
      </c>
      <c r="AJ48" s="118">
        <v>0</v>
      </c>
      <c r="AK48" s="118">
        <v>5666.43</v>
      </c>
      <c r="AL48" s="118">
        <v>415.04</v>
      </c>
      <c r="AM48" s="118">
        <v>0</v>
      </c>
      <c r="AN48" s="118">
        <v>415.04</v>
      </c>
    </row>
    <row r="49" spans="1:40" x14ac:dyDescent="0.2">
      <c r="A49" t="s">
        <v>1106</v>
      </c>
      <c r="B49" t="s">
        <v>1031</v>
      </c>
      <c r="C49" t="s">
        <v>944</v>
      </c>
      <c r="D49">
        <v>2024</v>
      </c>
      <c r="E49" t="s">
        <v>1718</v>
      </c>
      <c r="F49" t="s">
        <v>1000</v>
      </c>
      <c r="G49" t="s">
        <v>946</v>
      </c>
      <c r="H49" s="117">
        <v>1013142553</v>
      </c>
      <c r="I49">
        <v>670061</v>
      </c>
      <c r="J49" t="s">
        <v>1106</v>
      </c>
      <c r="K49" t="s">
        <v>1109</v>
      </c>
      <c r="L49" t="s">
        <v>12</v>
      </c>
      <c r="M49" t="s">
        <v>1034</v>
      </c>
      <c r="N49" s="34">
        <v>44197</v>
      </c>
      <c r="O49" s="34">
        <v>44561</v>
      </c>
      <c r="P49" t="s">
        <v>1035</v>
      </c>
      <c r="Q49" s="118">
        <v>9812486</v>
      </c>
      <c r="R49" s="118">
        <v>24100929</v>
      </c>
      <c r="S49" s="43">
        <v>0.40710000000000002</v>
      </c>
      <c r="T49" s="34">
        <v>44440</v>
      </c>
      <c r="U49" s="34">
        <v>44804</v>
      </c>
      <c r="V49" s="118">
        <v>122538.65</v>
      </c>
      <c r="W49" s="118">
        <v>9828.6299999999992</v>
      </c>
      <c r="X49" s="118">
        <v>0</v>
      </c>
      <c r="Y49" s="118">
        <v>0</v>
      </c>
      <c r="Z49" s="118">
        <v>0</v>
      </c>
      <c r="AA49" s="118">
        <v>0</v>
      </c>
      <c r="AB49" t="s">
        <v>1036</v>
      </c>
      <c r="AC49">
        <v>1</v>
      </c>
      <c r="AD49">
        <v>1</v>
      </c>
      <c r="AE49" s="118">
        <v>9828.6299999999992</v>
      </c>
      <c r="AF49" s="118">
        <v>49885.48</v>
      </c>
      <c r="AG49" t="s">
        <v>1037</v>
      </c>
      <c r="AH49">
        <v>1.04</v>
      </c>
      <c r="AI49" s="118">
        <v>51880.9</v>
      </c>
      <c r="AJ49" s="118">
        <v>0</v>
      </c>
      <c r="AK49" s="118">
        <v>51880.9</v>
      </c>
      <c r="AL49" s="118">
        <v>42052.27</v>
      </c>
      <c r="AM49" s="118">
        <v>0</v>
      </c>
      <c r="AN49" s="118">
        <v>42052.27</v>
      </c>
    </row>
    <row r="50" spans="1:40" x14ac:dyDescent="0.2">
      <c r="A50" t="s">
        <v>432</v>
      </c>
      <c r="B50" t="s">
        <v>1031</v>
      </c>
      <c r="C50" t="s">
        <v>944</v>
      </c>
      <c r="D50">
        <v>2024</v>
      </c>
      <c r="E50" t="s">
        <v>1718</v>
      </c>
      <c r="F50" t="s">
        <v>1000</v>
      </c>
      <c r="G50" t="s">
        <v>946</v>
      </c>
      <c r="H50" t="s">
        <v>433</v>
      </c>
      <c r="I50">
        <v>670043</v>
      </c>
      <c r="J50" t="s">
        <v>432</v>
      </c>
      <c r="K50" t="s">
        <v>1111</v>
      </c>
      <c r="L50" t="s">
        <v>12</v>
      </c>
      <c r="M50" t="s">
        <v>1034</v>
      </c>
      <c r="N50" s="34">
        <v>44166</v>
      </c>
      <c r="O50" s="34">
        <v>44530</v>
      </c>
      <c r="P50" t="s">
        <v>1054</v>
      </c>
      <c r="Q50" s="118">
        <v>13061586</v>
      </c>
      <c r="R50" s="118">
        <v>80099751</v>
      </c>
      <c r="S50" s="43">
        <v>0.16309999999999999</v>
      </c>
      <c r="T50" s="34">
        <v>44440</v>
      </c>
      <c r="U50" s="34">
        <v>44804</v>
      </c>
      <c r="V50" s="118">
        <v>478190.29</v>
      </c>
      <c r="W50" s="118">
        <v>26264.37</v>
      </c>
      <c r="X50" s="118">
        <v>0</v>
      </c>
      <c r="Y50" s="118">
        <v>0</v>
      </c>
      <c r="Z50" s="118">
        <v>0</v>
      </c>
      <c r="AA50" s="118">
        <v>0</v>
      </c>
      <c r="AB50" t="s">
        <v>1036</v>
      </c>
      <c r="AC50">
        <v>1</v>
      </c>
      <c r="AD50">
        <v>1</v>
      </c>
      <c r="AE50" s="118">
        <v>26264.37</v>
      </c>
      <c r="AF50" s="118">
        <v>77992.84</v>
      </c>
      <c r="AG50" t="s">
        <v>1037</v>
      </c>
      <c r="AH50">
        <v>1.04</v>
      </c>
      <c r="AI50" s="118">
        <v>81112.55</v>
      </c>
      <c r="AJ50" s="118">
        <v>0</v>
      </c>
      <c r="AK50" s="118">
        <v>81112.55</v>
      </c>
      <c r="AL50" s="118">
        <v>54848.18</v>
      </c>
      <c r="AM50" s="118">
        <v>0</v>
      </c>
      <c r="AN50" s="118">
        <v>54848.18</v>
      </c>
    </row>
    <row r="51" spans="1:40" x14ac:dyDescent="0.2">
      <c r="A51" t="s">
        <v>1747</v>
      </c>
      <c r="B51" t="s">
        <v>1031</v>
      </c>
      <c r="C51" t="s">
        <v>944</v>
      </c>
      <c r="D51">
        <v>2024</v>
      </c>
      <c r="E51" t="s">
        <v>1718</v>
      </c>
      <c r="F51" t="s">
        <v>1000</v>
      </c>
      <c r="G51" t="s">
        <v>946</v>
      </c>
      <c r="H51" t="s">
        <v>1748</v>
      </c>
      <c r="I51">
        <v>451320</v>
      </c>
      <c r="J51" t="s">
        <v>1747</v>
      </c>
      <c r="K51" t="s">
        <v>1749</v>
      </c>
      <c r="L51" t="s">
        <v>11</v>
      </c>
      <c r="M51" t="s">
        <v>1091</v>
      </c>
      <c r="N51" s="34">
        <v>44105</v>
      </c>
      <c r="O51" s="34">
        <v>44469</v>
      </c>
      <c r="P51" t="s">
        <v>1035</v>
      </c>
      <c r="Q51" s="118">
        <v>1174399</v>
      </c>
      <c r="R51" s="118">
        <v>3215465</v>
      </c>
      <c r="S51" s="43">
        <v>0.36520000000000002</v>
      </c>
      <c r="T51" s="34">
        <v>44440</v>
      </c>
      <c r="U51" s="34">
        <v>44804</v>
      </c>
      <c r="V51" s="118">
        <v>13314.63</v>
      </c>
      <c r="W51" s="118">
        <v>7057.7</v>
      </c>
      <c r="X51" s="118">
        <v>0</v>
      </c>
      <c r="Y51" s="118">
        <v>0</v>
      </c>
      <c r="Z51" s="118">
        <v>0</v>
      </c>
      <c r="AA51" s="118">
        <v>0</v>
      </c>
      <c r="AB51" t="s">
        <v>1036</v>
      </c>
      <c r="AC51">
        <v>1</v>
      </c>
      <c r="AD51">
        <v>1</v>
      </c>
      <c r="AE51" s="118">
        <v>7057.7</v>
      </c>
      <c r="AF51" s="118">
        <v>4862.5</v>
      </c>
      <c r="AG51" t="s">
        <v>1037</v>
      </c>
      <c r="AH51">
        <v>1.04</v>
      </c>
      <c r="AI51" s="118">
        <v>5057</v>
      </c>
      <c r="AJ51" s="118">
        <v>0</v>
      </c>
      <c r="AK51" s="118">
        <v>5057</v>
      </c>
      <c r="AL51" s="118">
        <v>-2000.7</v>
      </c>
      <c r="AM51" s="118">
        <v>0</v>
      </c>
      <c r="AN51" s="118">
        <v>-2000.7</v>
      </c>
    </row>
    <row r="52" spans="1:40" x14ac:dyDescent="0.2">
      <c r="A52" t="s">
        <v>699</v>
      </c>
      <c r="B52" t="s">
        <v>1031</v>
      </c>
      <c r="C52" t="s">
        <v>944</v>
      </c>
      <c r="D52">
        <v>2024</v>
      </c>
      <c r="E52" t="s">
        <v>1718</v>
      </c>
      <c r="F52" t="s">
        <v>1000</v>
      </c>
      <c r="G52" t="s">
        <v>946</v>
      </c>
      <c r="H52" t="s">
        <v>700</v>
      </c>
      <c r="I52">
        <v>450097</v>
      </c>
      <c r="J52" t="s">
        <v>699</v>
      </c>
      <c r="K52" t="s">
        <v>1113</v>
      </c>
      <c r="L52" t="s">
        <v>12</v>
      </c>
      <c r="M52" t="s">
        <v>1034</v>
      </c>
      <c r="N52" s="34">
        <v>44197</v>
      </c>
      <c r="O52" s="34">
        <v>44561</v>
      </c>
      <c r="P52" t="s">
        <v>1054</v>
      </c>
      <c r="Q52" s="118">
        <v>7770756</v>
      </c>
      <c r="R52" s="118">
        <v>74547646</v>
      </c>
      <c r="S52" s="43">
        <v>0.1042</v>
      </c>
      <c r="T52" s="34">
        <v>44440</v>
      </c>
      <c r="U52" s="34">
        <v>44804</v>
      </c>
      <c r="V52" s="118">
        <v>4762112.05</v>
      </c>
      <c r="W52" s="118">
        <v>213893.02</v>
      </c>
      <c r="X52" s="118">
        <v>0</v>
      </c>
      <c r="Y52" s="118">
        <v>0</v>
      </c>
      <c r="Z52" s="118">
        <v>0</v>
      </c>
      <c r="AA52" s="118">
        <v>0</v>
      </c>
      <c r="AB52" t="s">
        <v>1036</v>
      </c>
      <c r="AC52">
        <v>1</v>
      </c>
      <c r="AD52">
        <v>1</v>
      </c>
      <c r="AE52" s="118">
        <v>213893.02</v>
      </c>
      <c r="AF52" s="118">
        <v>496212.08</v>
      </c>
      <c r="AG52" t="s">
        <v>1037</v>
      </c>
      <c r="AH52">
        <v>1.04</v>
      </c>
      <c r="AI52" s="118">
        <v>516060.56</v>
      </c>
      <c r="AJ52" s="118">
        <v>0</v>
      </c>
      <c r="AK52" s="118">
        <v>516060.56</v>
      </c>
      <c r="AL52" s="118">
        <v>302167.53999999998</v>
      </c>
      <c r="AM52" s="118">
        <v>0</v>
      </c>
      <c r="AN52" s="118">
        <v>302167.53999999998</v>
      </c>
    </row>
    <row r="53" spans="1:40" x14ac:dyDescent="0.2">
      <c r="A53" t="s">
        <v>756</v>
      </c>
      <c r="B53" t="s">
        <v>1031</v>
      </c>
      <c r="C53" t="s">
        <v>944</v>
      </c>
      <c r="D53">
        <v>2024</v>
      </c>
      <c r="E53" t="s">
        <v>1718</v>
      </c>
      <c r="F53" t="s">
        <v>1000</v>
      </c>
      <c r="G53" t="s">
        <v>946</v>
      </c>
      <c r="H53" s="117">
        <v>1063466035</v>
      </c>
      <c r="I53">
        <v>450617</v>
      </c>
      <c r="J53" t="s">
        <v>756</v>
      </c>
      <c r="K53" t="s">
        <v>1115</v>
      </c>
      <c r="L53" t="s">
        <v>12</v>
      </c>
      <c r="M53" t="s">
        <v>1034</v>
      </c>
      <c r="N53" s="34">
        <v>44197</v>
      </c>
      <c r="O53" s="34">
        <v>44561</v>
      </c>
      <c r="P53" t="s">
        <v>1054</v>
      </c>
      <c r="Q53" s="118">
        <v>24163350</v>
      </c>
      <c r="R53" s="118">
        <v>189327481</v>
      </c>
      <c r="S53" s="43">
        <v>0.12759999999999999</v>
      </c>
      <c r="T53" s="34">
        <v>44440</v>
      </c>
      <c r="U53" s="34">
        <v>44804</v>
      </c>
      <c r="V53" s="118">
        <v>2278168.0299999998</v>
      </c>
      <c r="W53" s="118">
        <v>128957.06</v>
      </c>
      <c r="X53" s="118">
        <v>0</v>
      </c>
      <c r="Y53" s="118">
        <v>0</v>
      </c>
      <c r="Z53" s="118">
        <v>0</v>
      </c>
      <c r="AA53" s="118">
        <v>0</v>
      </c>
      <c r="AB53" t="s">
        <v>1036</v>
      </c>
      <c r="AC53">
        <v>1</v>
      </c>
      <c r="AD53">
        <v>1</v>
      </c>
      <c r="AE53" s="118">
        <v>128957.06</v>
      </c>
      <c r="AF53" s="118">
        <v>290694.24</v>
      </c>
      <c r="AG53" t="s">
        <v>1037</v>
      </c>
      <c r="AH53">
        <v>1.04</v>
      </c>
      <c r="AI53" s="118">
        <v>302322.01</v>
      </c>
      <c r="AJ53" s="118">
        <v>0</v>
      </c>
      <c r="AK53" s="118">
        <v>302322.01</v>
      </c>
      <c r="AL53" s="118">
        <v>173364.95</v>
      </c>
      <c r="AM53" s="118">
        <v>0</v>
      </c>
      <c r="AN53" s="118">
        <v>173364.95</v>
      </c>
    </row>
    <row r="54" spans="1:40" x14ac:dyDescent="0.2">
      <c r="A54" t="s">
        <v>687</v>
      </c>
      <c r="B54" t="s">
        <v>1031</v>
      </c>
      <c r="C54" t="s">
        <v>944</v>
      </c>
      <c r="D54">
        <v>2024</v>
      </c>
      <c r="E54" t="s">
        <v>1718</v>
      </c>
      <c r="F54" t="s">
        <v>1000</v>
      </c>
      <c r="G54" t="s">
        <v>946</v>
      </c>
      <c r="H54" t="s">
        <v>688</v>
      </c>
      <c r="I54">
        <v>450222</v>
      </c>
      <c r="J54" t="s">
        <v>687</v>
      </c>
      <c r="K54" t="s">
        <v>1117</v>
      </c>
      <c r="L54" t="s">
        <v>12</v>
      </c>
      <c r="M54" t="s">
        <v>1034</v>
      </c>
      <c r="N54" s="34">
        <v>44197</v>
      </c>
      <c r="O54" s="34">
        <v>44561</v>
      </c>
      <c r="P54" t="s">
        <v>1054</v>
      </c>
      <c r="Q54" s="118">
        <v>14003140</v>
      </c>
      <c r="R54" s="118">
        <v>127974359</v>
      </c>
      <c r="S54" s="43">
        <v>0.1094</v>
      </c>
      <c r="T54" s="34">
        <v>44440</v>
      </c>
      <c r="U54" s="34">
        <v>44804</v>
      </c>
      <c r="V54" s="118">
        <v>1214994.07</v>
      </c>
      <c r="W54" s="118">
        <v>72493.52</v>
      </c>
      <c r="X54" s="118">
        <v>0</v>
      </c>
      <c r="Y54" s="118">
        <v>0</v>
      </c>
      <c r="Z54" s="118">
        <v>0</v>
      </c>
      <c r="AA54" s="118">
        <v>0</v>
      </c>
      <c r="AB54" t="s">
        <v>1036</v>
      </c>
      <c r="AC54">
        <v>1</v>
      </c>
      <c r="AD54">
        <v>1</v>
      </c>
      <c r="AE54" s="118">
        <v>72493.52</v>
      </c>
      <c r="AF54" s="118">
        <v>132920.35</v>
      </c>
      <c r="AG54" t="s">
        <v>1037</v>
      </c>
      <c r="AH54">
        <v>1.04</v>
      </c>
      <c r="AI54" s="118">
        <v>138237.16</v>
      </c>
      <c r="AJ54" s="118">
        <v>0</v>
      </c>
      <c r="AK54" s="118">
        <v>138237.16</v>
      </c>
      <c r="AL54" s="118">
        <v>65743.64</v>
      </c>
      <c r="AM54" s="118">
        <v>0</v>
      </c>
      <c r="AN54" s="118">
        <v>65743.64</v>
      </c>
    </row>
    <row r="55" spans="1:40" x14ac:dyDescent="0.2">
      <c r="A55" t="s">
        <v>759</v>
      </c>
      <c r="B55" t="s">
        <v>1031</v>
      </c>
      <c r="C55" t="s">
        <v>944</v>
      </c>
      <c r="D55">
        <v>2024</v>
      </c>
      <c r="E55" t="s">
        <v>1718</v>
      </c>
      <c r="F55" t="s">
        <v>1000</v>
      </c>
      <c r="G55" t="s">
        <v>946</v>
      </c>
      <c r="H55" t="s">
        <v>760</v>
      </c>
      <c r="I55">
        <v>670106</v>
      </c>
      <c r="J55" t="s">
        <v>759</v>
      </c>
      <c r="K55" t="s">
        <v>1119</v>
      </c>
      <c r="L55" t="s">
        <v>12</v>
      </c>
      <c r="M55" t="s">
        <v>1034</v>
      </c>
      <c r="N55" s="34">
        <v>44228</v>
      </c>
      <c r="O55" s="34">
        <v>44592</v>
      </c>
      <c r="P55" t="s">
        <v>1035</v>
      </c>
      <c r="Q55" s="118">
        <v>2453950</v>
      </c>
      <c r="R55" s="118">
        <v>22338334</v>
      </c>
      <c r="S55" s="43">
        <v>0.1099</v>
      </c>
      <c r="T55" s="34">
        <v>44440</v>
      </c>
      <c r="U55" s="34">
        <v>44804</v>
      </c>
      <c r="V55" s="118">
        <v>684689.28</v>
      </c>
      <c r="W55" s="118">
        <v>39429.050000000003</v>
      </c>
      <c r="X55" s="118">
        <v>0</v>
      </c>
      <c r="Y55" s="118">
        <v>0</v>
      </c>
      <c r="Z55" s="118">
        <v>0</v>
      </c>
      <c r="AA55" s="118">
        <v>0</v>
      </c>
      <c r="AB55" t="s">
        <v>1036</v>
      </c>
      <c r="AC55">
        <v>1</v>
      </c>
      <c r="AD55">
        <v>1</v>
      </c>
      <c r="AE55" s="118">
        <v>39429.050000000003</v>
      </c>
      <c r="AF55" s="118">
        <v>75247.350000000006</v>
      </c>
      <c r="AG55" t="s">
        <v>1037</v>
      </c>
      <c r="AH55">
        <v>1.04</v>
      </c>
      <c r="AI55" s="118">
        <v>78257.240000000005</v>
      </c>
      <c r="AJ55" s="118">
        <v>0</v>
      </c>
      <c r="AK55" s="118">
        <v>78257.240000000005</v>
      </c>
      <c r="AL55" s="118">
        <v>38828.19</v>
      </c>
      <c r="AM55" s="118">
        <v>0</v>
      </c>
      <c r="AN55" s="118">
        <v>38828.19</v>
      </c>
    </row>
    <row r="56" spans="1:40" x14ac:dyDescent="0.2">
      <c r="A56" t="s">
        <v>129</v>
      </c>
      <c r="B56" t="s">
        <v>1031</v>
      </c>
      <c r="C56" t="s">
        <v>944</v>
      </c>
      <c r="D56">
        <v>2024</v>
      </c>
      <c r="E56" t="s">
        <v>1718</v>
      </c>
      <c r="F56" t="s">
        <v>1000</v>
      </c>
      <c r="G56" t="s">
        <v>946</v>
      </c>
      <c r="H56" t="s">
        <v>130</v>
      </c>
      <c r="I56">
        <v>450644</v>
      </c>
      <c r="J56" t="s">
        <v>129</v>
      </c>
      <c r="K56" t="s">
        <v>1121</v>
      </c>
      <c r="L56" t="s">
        <v>12</v>
      </c>
      <c r="M56" t="s">
        <v>1034</v>
      </c>
      <c r="N56" s="34">
        <v>44197</v>
      </c>
      <c r="O56" s="34">
        <v>44561</v>
      </c>
      <c r="P56" t="s">
        <v>1054</v>
      </c>
      <c r="Q56" s="118">
        <v>8010288</v>
      </c>
      <c r="R56" s="118">
        <v>71634796</v>
      </c>
      <c r="S56" s="43">
        <v>0.1118</v>
      </c>
      <c r="T56" s="34">
        <v>44440</v>
      </c>
      <c r="U56" s="34">
        <v>44804</v>
      </c>
      <c r="V56" s="118">
        <v>2330001.52</v>
      </c>
      <c r="W56" s="118">
        <v>82283.39</v>
      </c>
      <c r="X56" s="118">
        <v>0</v>
      </c>
      <c r="Y56" s="118">
        <v>0</v>
      </c>
      <c r="Z56" s="118">
        <v>0</v>
      </c>
      <c r="AA56" s="118">
        <v>0</v>
      </c>
      <c r="AB56" t="s">
        <v>1036</v>
      </c>
      <c r="AC56">
        <v>1</v>
      </c>
      <c r="AD56">
        <v>1</v>
      </c>
      <c r="AE56" s="118">
        <v>82283.39</v>
      </c>
      <c r="AF56" s="118">
        <v>260494.17</v>
      </c>
      <c r="AG56" t="s">
        <v>1037</v>
      </c>
      <c r="AH56">
        <v>1.04</v>
      </c>
      <c r="AI56" s="118">
        <v>270913.94</v>
      </c>
      <c r="AJ56" s="118">
        <v>0</v>
      </c>
      <c r="AK56" s="118">
        <v>270913.94</v>
      </c>
      <c r="AL56" s="118">
        <v>188630.55</v>
      </c>
      <c r="AM56" s="118">
        <v>0</v>
      </c>
      <c r="AN56" s="118">
        <v>188630.55</v>
      </c>
    </row>
    <row r="57" spans="1:40" x14ac:dyDescent="0.2">
      <c r="A57" t="s">
        <v>669</v>
      </c>
      <c r="B57" t="s">
        <v>1031</v>
      </c>
      <c r="C57" t="s">
        <v>944</v>
      </c>
      <c r="D57">
        <v>2024</v>
      </c>
      <c r="E57" t="s">
        <v>1718</v>
      </c>
      <c r="F57" t="s">
        <v>1000</v>
      </c>
      <c r="G57" t="s">
        <v>946</v>
      </c>
      <c r="H57" s="117">
        <v>1023065794</v>
      </c>
      <c r="I57">
        <v>450674</v>
      </c>
      <c r="J57" t="s">
        <v>669</v>
      </c>
      <c r="K57" t="s">
        <v>1123</v>
      </c>
      <c r="L57" t="s">
        <v>12</v>
      </c>
      <c r="M57" t="s">
        <v>1034</v>
      </c>
      <c r="N57" s="34">
        <v>44256</v>
      </c>
      <c r="O57" s="34">
        <v>44620</v>
      </c>
      <c r="P57" t="s">
        <v>1035</v>
      </c>
      <c r="Q57" s="118">
        <v>2858959</v>
      </c>
      <c r="R57" s="118">
        <v>12733006</v>
      </c>
      <c r="S57" s="43">
        <v>0.22450000000000001</v>
      </c>
      <c r="T57" s="34">
        <v>44440</v>
      </c>
      <c r="U57" s="34">
        <v>44804</v>
      </c>
      <c r="V57" s="118">
        <v>1837282.44</v>
      </c>
      <c r="W57" s="118">
        <v>92902.62</v>
      </c>
      <c r="X57" s="118">
        <v>0</v>
      </c>
      <c r="Y57" s="118">
        <v>0</v>
      </c>
      <c r="Z57" s="118">
        <v>0</v>
      </c>
      <c r="AA57" s="118">
        <v>0</v>
      </c>
      <c r="AB57" t="s">
        <v>1036</v>
      </c>
      <c r="AC57">
        <v>1</v>
      </c>
      <c r="AD57">
        <v>1</v>
      </c>
      <c r="AE57" s="118">
        <v>92902.62</v>
      </c>
      <c r="AF57" s="118">
        <v>412469.91</v>
      </c>
      <c r="AG57" t="s">
        <v>1037</v>
      </c>
      <c r="AH57">
        <v>1.04</v>
      </c>
      <c r="AI57" s="118">
        <v>428968.71</v>
      </c>
      <c r="AJ57" s="118">
        <v>0</v>
      </c>
      <c r="AK57" s="118">
        <v>428968.71</v>
      </c>
      <c r="AL57" s="118">
        <v>336066.09</v>
      </c>
      <c r="AM57" s="118">
        <v>0</v>
      </c>
      <c r="AN57" s="118">
        <v>336066.09</v>
      </c>
    </row>
    <row r="58" spans="1:40" x14ac:dyDescent="0.2">
      <c r="A58" t="s">
        <v>561</v>
      </c>
      <c r="B58" t="s">
        <v>1031</v>
      </c>
      <c r="C58" t="s">
        <v>944</v>
      </c>
      <c r="D58">
        <v>2024</v>
      </c>
      <c r="E58" t="s">
        <v>1718</v>
      </c>
      <c r="F58" t="s">
        <v>1000</v>
      </c>
      <c r="G58" t="s">
        <v>946</v>
      </c>
      <c r="H58" t="s">
        <v>562</v>
      </c>
      <c r="I58">
        <v>450193</v>
      </c>
      <c r="J58" t="s">
        <v>561</v>
      </c>
      <c r="K58" t="s">
        <v>1125</v>
      </c>
      <c r="L58" t="s">
        <v>12</v>
      </c>
      <c r="M58" t="s">
        <v>1034</v>
      </c>
      <c r="N58" s="34">
        <v>44378</v>
      </c>
      <c r="O58" s="34">
        <v>44742</v>
      </c>
      <c r="P58" t="s">
        <v>1035</v>
      </c>
      <c r="Q58" s="118">
        <v>87244716</v>
      </c>
      <c r="R58" s="118">
        <v>353674182</v>
      </c>
      <c r="S58" s="43">
        <v>0.2467</v>
      </c>
      <c r="T58" s="34">
        <v>44440</v>
      </c>
      <c r="U58" s="34">
        <v>44804</v>
      </c>
      <c r="V58" s="118">
        <v>1473292.65</v>
      </c>
      <c r="W58" s="118">
        <v>168773.05</v>
      </c>
      <c r="X58" s="118">
        <v>0</v>
      </c>
      <c r="Y58" s="118">
        <v>0</v>
      </c>
      <c r="Z58" s="118">
        <v>0</v>
      </c>
      <c r="AA58" s="118">
        <v>0</v>
      </c>
      <c r="AB58" t="s">
        <v>1036</v>
      </c>
      <c r="AC58">
        <v>1</v>
      </c>
      <c r="AD58">
        <v>1</v>
      </c>
      <c r="AE58" s="118">
        <v>168773.05</v>
      </c>
      <c r="AF58" s="118">
        <v>363461.3</v>
      </c>
      <c r="AG58" t="s">
        <v>1037</v>
      </c>
      <c r="AH58">
        <v>1.04</v>
      </c>
      <c r="AI58" s="118">
        <v>377999.75</v>
      </c>
      <c r="AJ58" s="118">
        <v>0</v>
      </c>
      <c r="AK58" s="118">
        <v>377999.75</v>
      </c>
      <c r="AL58" s="118">
        <v>209226.7</v>
      </c>
      <c r="AM58" s="118">
        <v>0</v>
      </c>
      <c r="AN58" s="118">
        <v>209226.7</v>
      </c>
    </row>
    <row r="59" spans="1:40" x14ac:dyDescent="0.2">
      <c r="A59" t="s">
        <v>612</v>
      </c>
      <c r="B59" t="s">
        <v>1031</v>
      </c>
      <c r="C59" t="s">
        <v>944</v>
      </c>
      <c r="D59">
        <v>2024</v>
      </c>
      <c r="E59" t="s">
        <v>1718</v>
      </c>
      <c r="F59" t="s">
        <v>1000</v>
      </c>
      <c r="G59" t="s">
        <v>946</v>
      </c>
      <c r="H59" t="s">
        <v>613</v>
      </c>
      <c r="I59">
        <v>453302</v>
      </c>
      <c r="J59" t="s">
        <v>612</v>
      </c>
      <c r="K59" t="s">
        <v>1127</v>
      </c>
      <c r="L59" t="s">
        <v>12</v>
      </c>
      <c r="M59" t="s">
        <v>1034</v>
      </c>
      <c r="N59" s="34">
        <v>44197</v>
      </c>
      <c r="O59" s="34">
        <v>44561</v>
      </c>
      <c r="P59" t="s">
        <v>1054</v>
      </c>
      <c r="Q59" s="118">
        <v>996063</v>
      </c>
      <c r="R59" s="118">
        <v>3148233</v>
      </c>
      <c r="S59" s="43">
        <v>0.31640000000000001</v>
      </c>
      <c r="T59" s="34">
        <v>44440</v>
      </c>
      <c r="U59" s="34">
        <v>44804</v>
      </c>
      <c r="V59" s="118">
        <v>17047819.079999998</v>
      </c>
      <c r="W59" s="118">
        <v>2345574.42</v>
      </c>
      <c r="X59" s="118">
        <v>0</v>
      </c>
      <c r="Y59" s="118">
        <v>0</v>
      </c>
      <c r="Z59" s="118">
        <v>0</v>
      </c>
      <c r="AA59" s="118">
        <v>0</v>
      </c>
      <c r="AB59" t="s">
        <v>1036</v>
      </c>
      <c r="AC59">
        <v>1</v>
      </c>
      <c r="AD59">
        <v>1</v>
      </c>
      <c r="AE59" s="118">
        <v>2345574.42</v>
      </c>
      <c r="AF59" s="118">
        <v>5393929.96</v>
      </c>
      <c r="AG59" t="s">
        <v>1037</v>
      </c>
      <c r="AH59">
        <v>1.04</v>
      </c>
      <c r="AI59" s="118">
        <v>5609687.1600000001</v>
      </c>
      <c r="AJ59" s="118">
        <v>0</v>
      </c>
      <c r="AK59" s="118">
        <v>5609687.1600000001</v>
      </c>
      <c r="AL59" s="118">
        <v>3264112.74</v>
      </c>
      <c r="AM59" s="118">
        <v>0</v>
      </c>
      <c r="AN59" s="118">
        <v>3264112.74</v>
      </c>
    </row>
    <row r="60" spans="1:40" x14ac:dyDescent="0.2">
      <c r="A60" t="s">
        <v>615</v>
      </c>
      <c r="B60" t="s">
        <v>1031</v>
      </c>
      <c r="C60" t="s">
        <v>944</v>
      </c>
      <c r="D60">
        <v>2024</v>
      </c>
      <c r="E60" t="s">
        <v>1718</v>
      </c>
      <c r="F60" t="s">
        <v>1000</v>
      </c>
      <c r="G60" t="s">
        <v>946</v>
      </c>
      <c r="H60" t="s">
        <v>616</v>
      </c>
      <c r="I60">
        <v>453316</v>
      </c>
      <c r="J60" t="s">
        <v>615</v>
      </c>
      <c r="K60" t="s">
        <v>1129</v>
      </c>
      <c r="L60" t="s">
        <v>12</v>
      </c>
      <c r="M60" t="s">
        <v>1034</v>
      </c>
      <c r="N60" s="34">
        <v>44197</v>
      </c>
      <c r="O60" s="34">
        <v>44561</v>
      </c>
      <c r="P60" t="s">
        <v>1035</v>
      </c>
      <c r="Q60" s="118">
        <v>43181</v>
      </c>
      <c r="R60" s="118">
        <v>227431</v>
      </c>
      <c r="S60" s="43">
        <v>0.18990000000000001</v>
      </c>
      <c r="T60" s="34">
        <v>44440</v>
      </c>
      <c r="U60" s="34">
        <v>44804</v>
      </c>
      <c r="V60" s="118">
        <v>3413409.37</v>
      </c>
      <c r="W60" s="118">
        <v>410215.07</v>
      </c>
      <c r="X60" s="118">
        <v>0</v>
      </c>
      <c r="Y60" s="118">
        <v>0</v>
      </c>
      <c r="Z60" s="118">
        <v>0</v>
      </c>
      <c r="AA60" s="118">
        <v>0</v>
      </c>
      <c r="AB60" t="s">
        <v>1036</v>
      </c>
      <c r="AC60">
        <v>1</v>
      </c>
      <c r="AD60">
        <v>1</v>
      </c>
      <c r="AE60" s="118">
        <v>410215.07</v>
      </c>
      <c r="AF60" s="118">
        <v>648206.43999999994</v>
      </c>
      <c r="AG60" t="s">
        <v>1037</v>
      </c>
      <c r="AH60">
        <v>1.04</v>
      </c>
      <c r="AI60" s="118">
        <v>674134.7</v>
      </c>
      <c r="AJ60" s="118">
        <v>0</v>
      </c>
      <c r="AK60" s="118">
        <v>674134.7</v>
      </c>
      <c r="AL60" s="118">
        <v>263919.63</v>
      </c>
      <c r="AM60" s="118">
        <v>0</v>
      </c>
      <c r="AN60" s="118">
        <v>263919.63</v>
      </c>
    </row>
    <row r="61" spans="1:40" x14ac:dyDescent="0.2">
      <c r="A61" t="s">
        <v>162</v>
      </c>
      <c r="B61" t="s">
        <v>1031</v>
      </c>
      <c r="C61" t="s">
        <v>944</v>
      </c>
      <c r="D61">
        <v>2024</v>
      </c>
      <c r="E61" t="s">
        <v>1718</v>
      </c>
      <c r="F61" t="s">
        <v>1000</v>
      </c>
      <c r="G61" t="s">
        <v>946</v>
      </c>
      <c r="H61" t="s">
        <v>163</v>
      </c>
      <c r="I61">
        <v>450369</v>
      </c>
      <c r="J61" t="s">
        <v>162</v>
      </c>
      <c r="K61" t="s">
        <v>1131</v>
      </c>
      <c r="L61" t="s">
        <v>11</v>
      </c>
      <c r="M61" t="s">
        <v>1034</v>
      </c>
      <c r="N61" s="34">
        <v>44470</v>
      </c>
      <c r="O61" s="34">
        <v>44834</v>
      </c>
      <c r="P61" t="s">
        <v>1035</v>
      </c>
      <c r="Q61" s="118">
        <v>5787494</v>
      </c>
      <c r="R61" s="118">
        <v>12637860</v>
      </c>
      <c r="S61" s="43">
        <v>0.45789999999999997</v>
      </c>
      <c r="T61" s="34">
        <v>44440</v>
      </c>
      <c r="U61" s="34">
        <v>44804</v>
      </c>
      <c r="V61" s="118">
        <v>96197.89</v>
      </c>
      <c r="W61" s="118">
        <v>45355.26</v>
      </c>
      <c r="X61" s="118">
        <v>0</v>
      </c>
      <c r="Y61" s="118">
        <v>0</v>
      </c>
      <c r="Z61" s="118">
        <v>0</v>
      </c>
      <c r="AA61" s="118">
        <v>0</v>
      </c>
      <c r="AB61" t="s">
        <v>1036</v>
      </c>
      <c r="AC61">
        <v>1</v>
      </c>
      <c r="AD61">
        <v>1</v>
      </c>
      <c r="AE61" s="118">
        <v>45355.26</v>
      </c>
      <c r="AF61" s="118">
        <v>44049.01</v>
      </c>
      <c r="AG61" t="s">
        <v>1037</v>
      </c>
      <c r="AH61">
        <v>1.0130999999999999</v>
      </c>
      <c r="AI61" s="118">
        <v>44626.05</v>
      </c>
      <c r="AJ61" s="118">
        <v>0</v>
      </c>
      <c r="AK61" s="118">
        <v>44626.05</v>
      </c>
      <c r="AL61" s="118">
        <v>-729.21</v>
      </c>
      <c r="AM61" s="118">
        <v>0</v>
      </c>
      <c r="AN61" s="118">
        <v>-729.21</v>
      </c>
    </row>
    <row r="62" spans="1:40" x14ac:dyDescent="0.2">
      <c r="A62" t="s">
        <v>543</v>
      </c>
      <c r="B62" t="s">
        <v>1031</v>
      </c>
      <c r="C62" t="s">
        <v>944</v>
      </c>
      <c r="D62">
        <v>2024</v>
      </c>
      <c r="E62" t="s">
        <v>1718</v>
      </c>
      <c r="F62" t="s">
        <v>1000</v>
      </c>
      <c r="G62" t="s">
        <v>946</v>
      </c>
      <c r="H62" s="117">
        <v>1124092036</v>
      </c>
      <c r="I62">
        <v>450032</v>
      </c>
      <c r="J62" t="s">
        <v>543</v>
      </c>
      <c r="K62" t="s">
        <v>1133</v>
      </c>
      <c r="L62" t="s">
        <v>12</v>
      </c>
      <c r="M62" t="s">
        <v>1034</v>
      </c>
      <c r="N62" s="34">
        <v>44378</v>
      </c>
      <c r="O62" s="34">
        <v>44742</v>
      </c>
      <c r="P62" t="s">
        <v>1035</v>
      </c>
      <c r="Q62" s="118">
        <v>59247058</v>
      </c>
      <c r="R62" s="118">
        <v>319606358</v>
      </c>
      <c r="S62" s="43">
        <v>0.18540000000000001</v>
      </c>
      <c r="T62" s="34">
        <v>44440</v>
      </c>
      <c r="U62" s="34">
        <v>44804</v>
      </c>
      <c r="V62" s="118">
        <v>6152552.9800000004</v>
      </c>
      <c r="W62" s="118">
        <v>288064.2</v>
      </c>
      <c r="X62" s="118">
        <v>0</v>
      </c>
      <c r="Y62" s="118">
        <v>0</v>
      </c>
      <c r="Z62" s="118">
        <v>0</v>
      </c>
      <c r="AA62" s="118">
        <v>0</v>
      </c>
      <c r="AB62" t="s">
        <v>1036</v>
      </c>
      <c r="AC62">
        <v>1</v>
      </c>
      <c r="AD62">
        <v>1</v>
      </c>
      <c r="AE62" s="118">
        <v>288064.2</v>
      </c>
      <c r="AF62" s="118">
        <v>1140683.32</v>
      </c>
      <c r="AG62" t="s">
        <v>1037</v>
      </c>
      <c r="AH62">
        <v>1.04</v>
      </c>
      <c r="AI62" s="118">
        <v>1186310.6499999999</v>
      </c>
      <c r="AJ62" s="118">
        <v>0</v>
      </c>
      <c r="AK62" s="118">
        <v>1186310.6499999999</v>
      </c>
      <c r="AL62" s="118">
        <v>898246.45</v>
      </c>
      <c r="AM62" s="118">
        <v>0</v>
      </c>
      <c r="AN62" s="118">
        <v>898246.45</v>
      </c>
    </row>
    <row r="63" spans="1:40" x14ac:dyDescent="0.2">
      <c r="A63" t="s">
        <v>540</v>
      </c>
      <c r="B63" t="s">
        <v>1031</v>
      </c>
      <c r="C63" t="s">
        <v>944</v>
      </c>
      <c r="D63">
        <v>2024</v>
      </c>
      <c r="E63" t="s">
        <v>1718</v>
      </c>
      <c r="F63" t="s">
        <v>1000</v>
      </c>
      <c r="G63" t="s">
        <v>946</v>
      </c>
      <c r="H63" t="s">
        <v>541</v>
      </c>
      <c r="I63">
        <v>450801</v>
      </c>
      <c r="J63" t="s">
        <v>540</v>
      </c>
      <c r="K63" t="s">
        <v>1135</v>
      </c>
      <c r="L63" t="s">
        <v>12</v>
      </c>
      <c r="M63" t="s">
        <v>1034</v>
      </c>
      <c r="N63" s="34">
        <v>44378</v>
      </c>
      <c r="O63" s="34">
        <v>44742</v>
      </c>
      <c r="P63" t="s">
        <v>1035</v>
      </c>
      <c r="Q63" s="118">
        <v>62197276</v>
      </c>
      <c r="R63" s="118">
        <v>362173550</v>
      </c>
      <c r="S63" s="43">
        <v>0.17169999999999999</v>
      </c>
      <c r="T63" s="34">
        <v>44440</v>
      </c>
      <c r="U63" s="34">
        <v>44804</v>
      </c>
      <c r="V63" s="118">
        <v>2413923.48</v>
      </c>
      <c r="W63" s="118">
        <v>165685.34</v>
      </c>
      <c r="X63" s="118">
        <v>0</v>
      </c>
      <c r="Y63" s="118">
        <v>0</v>
      </c>
      <c r="Z63" s="118">
        <v>0</v>
      </c>
      <c r="AA63" s="118">
        <v>0</v>
      </c>
      <c r="AB63" t="s">
        <v>1036</v>
      </c>
      <c r="AC63">
        <v>1</v>
      </c>
      <c r="AD63">
        <v>1</v>
      </c>
      <c r="AE63" s="118">
        <v>165685.34</v>
      </c>
      <c r="AF63" s="118">
        <v>414470.66</v>
      </c>
      <c r="AG63" t="s">
        <v>1037</v>
      </c>
      <c r="AH63">
        <v>1.04</v>
      </c>
      <c r="AI63" s="118">
        <v>431049.49</v>
      </c>
      <c r="AJ63" s="118">
        <v>0</v>
      </c>
      <c r="AK63" s="118">
        <v>431049.49</v>
      </c>
      <c r="AL63" s="118">
        <v>265364.15000000002</v>
      </c>
      <c r="AM63" s="118">
        <v>0</v>
      </c>
      <c r="AN63" s="118">
        <v>265364.15000000002</v>
      </c>
    </row>
    <row r="64" spans="1:40" x14ac:dyDescent="0.2">
      <c r="A64" t="s">
        <v>546</v>
      </c>
      <c r="B64" t="s">
        <v>1031</v>
      </c>
      <c r="C64" t="s">
        <v>944</v>
      </c>
      <c r="D64">
        <v>2024</v>
      </c>
      <c r="E64" t="s">
        <v>1718</v>
      </c>
      <c r="F64" t="s">
        <v>1000</v>
      </c>
      <c r="G64" t="s">
        <v>946</v>
      </c>
      <c r="H64" t="s">
        <v>547</v>
      </c>
      <c r="I64">
        <v>450034</v>
      </c>
      <c r="J64" t="s">
        <v>546</v>
      </c>
      <c r="K64" t="s">
        <v>1137</v>
      </c>
      <c r="L64" t="s">
        <v>12</v>
      </c>
      <c r="M64" t="s">
        <v>1034</v>
      </c>
      <c r="N64" s="34">
        <v>44378</v>
      </c>
      <c r="O64" s="34">
        <v>44742</v>
      </c>
      <c r="P64" t="s">
        <v>1035</v>
      </c>
      <c r="Q64" s="118">
        <v>40331332</v>
      </c>
      <c r="R64" s="118">
        <v>187884638</v>
      </c>
      <c r="S64" s="43">
        <v>0.2147</v>
      </c>
      <c r="T64" s="34">
        <v>44440</v>
      </c>
      <c r="U64" s="34">
        <v>44804</v>
      </c>
      <c r="V64" s="118">
        <v>2038770.9</v>
      </c>
      <c r="W64" s="118">
        <v>144188.44</v>
      </c>
      <c r="X64" s="118">
        <v>0</v>
      </c>
      <c r="Y64" s="118">
        <v>0</v>
      </c>
      <c r="Z64" s="118">
        <v>0</v>
      </c>
      <c r="AA64" s="118">
        <v>0</v>
      </c>
      <c r="AB64" t="s">
        <v>1036</v>
      </c>
      <c r="AC64">
        <v>1</v>
      </c>
      <c r="AD64">
        <v>1</v>
      </c>
      <c r="AE64" s="118">
        <v>144188.44</v>
      </c>
      <c r="AF64" s="118">
        <v>437724.11</v>
      </c>
      <c r="AG64" t="s">
        <v>1037</v>
      </c>
      <c r="AH64">
        <v>1.04</v>
      </c>
      <c r="AI64" s="118">
        <v>455233.07</v>
      </c>
      <c r="AJ64" s="118">
        <v>0</v>
      </c>
      <c r="AK64" s="118">
        <v>455233.07</v>
      </c>
      <c r="AL64" s="118">
        <v>311044.63</v>
      </c>
      <c r="AM64" s="118">
        <v>0</v>
      </c>
      <c r="AN64" s="118">
        <v>311044.63</v>
      </c>
    </row>
    <row r="65" spans="1:40" x14ac:dyDescent="0.2">
      <c r="A65" t="s">
        <v>537</v>
      </c>
      <c r="B65" t="s">
        <v>1031</v>
      </c>
      <c r="C65" t="s">
        <v>944</v>
      </c>
      <c r="D65">
        <v>2024</v>
      </c>
      <c r="E65" t="s">
        <v>1718</v>
      </c>
      <c r="F65" t="s">
        <v>1000</v>
      </c>
      <c r="G65" t="s">
        <v>946</v>
      </c>
      <c r="H65" t="s">
        <v>538</v>
      </c>
      <c r="I65">
        <v>450573</v>
      </c>
      <c r="J65" t="s">
        <v>537</v>
      </c>
      <c r="K65" t="s">
        <v>1139</v>
      </c>
      <c r="L65" t="s">
        <v>12</v>
      </c>
      <c r="M65" t="s">
        <v>1034</v>
      </c>
      <c r="N65" s="34">
        <v>44378</v>
      </c>
      <c r="O65" s="34">
        <v>44742</v>
      </c>
      <c r="P65" t="s">
        <v>1035</v>
      </c>
      <c r="Q65" s="118">
        <v>3743146</v>
      </c>
      <c r="R65" s="118">
        <v>18091466</v>
      </c>
      <c r="S65" s="43">
        <v>0.2069</v>
      </c>
      <c r="T65" s="34">
        <v>44440</v>
      </c>
      <c r="U65" s="34">
        <v>44804</v>
      </c>
      <c r="V65" s="118">
        <v>297122.15000000002</v>
      </c>
      <c r="W65" s="118">
        <v>48387.13</v>
      </c>
      <c r="X65" s="118">
        <v>0</v>
      </c>
      <c r="Y65" s="118">
        <v>0</v>
      </c>
      <c r="Z65" s="118">
        <v>0</v>
      </c>
      <c r="AA65" s="118">
        <v>0</v>
      </c>
      <c r="AB65" t="s">
        <v>1036</v>
      </c>
      <c r="AC65">
        <v>1</v>
      </c>
      <c r="AD65">
        <v>1</v>
      </c>
      <c r="AE65" s="118">
        <v>48387.13</v>
      </c>
      <c r="AF65" s="118">
        <v>61474.57</v>
      </c>
      <c r="AG65" t="s">
        <v>1037</v>
      </c>
      <c r="AH65">
        <v>1.04</v>
      </c>
      <c r="AI65" s="118">
        <v>63933.55</v>
      </c>
      <c r="AJ65" s="118">
        <v>0</v>
      </c>
      <c r="AK65" s="118">
        <v>63933.55</v>
      </c>
      <c r="AL65" s="118">
        <v>15546.42</v>
      </c>
      <c r="AM65" s="118">
        <v>0</v>
      </c>
      <c r="AN65" s="118">
        <v>15546.42</v>
      </c>
    </row>
    <row r="66" spans="1:40" x14ac:dyDescent="0.2">
      <c r="A66" t="s">
        <v>525</v>
      </c>
      <c r="B66" t="s">
        <v>1031</v>
      </c>
      <c r="C66" t="s">
        <v>944</v>
      </c>
      <c r="D66">
        <v>2024</v>
      </c>
      <c r="E66" t="s">
        <v>1718</v>
      </c>
      <c r="F66" t="s">
        <v>1000</v>
      </c>
      <c r="G66" t="s">
        <v>946</v>
      </c>
      <c r="H66" s="117">
        <v>1033568621</v>
      </c>
      <c r="I66">
        <v>450236</v>
      </c>
      <c r="J66" t="s">
        <v>525</v>
      </c>
      <c r="K66" t="s">
        <v>527</v>
      </c>
      <c r="L66" t="s">
        <v>12</v>
      </c>
      <c r="M66" t="s">
        <v>1034</v>
      </c>
      <c r="N66" s="34">
        <v>44378</v>
      </c>
      <c r="O66" s="34">
        <v>44742</v>
      </c>
      <c r="P66" t="s">
        <v>1035</v>
      </c>
      <c r="Q66" s="118">
        <v>22835562</v>
      </c>
      <c r="R66" s="118">
        <v>113696886</v>
      </c>
      <c r="S66" s="43">
        <v>0.20080000000000001</v>
      </c>
      <c r="T66" s="34">
        <v>44440</v>
      </c>
      <c r="U66" s="34">
        <v>44804</v>
      </c>
      <c r="V66" s="118">
        <v>902892.15</v>
      </c>
      <c r="W66" s="118">
        <v>123801.36</v>
      </c>
      <c r="X66" s="118">
        <v>0</v>
      </c>
      <c r="Y66" s="118">
        <v>0</v>
      </c>
      <c r="Z66" s="118">
        <v>0</v>
      </c>
      <c r="AA66" s="118">
        <v>0</v>
      </c>
      <c r="AB66" t="s">
        <v>1036</v>
      </c>
      <c r="AC66">
        <v>1</v>
      </c>
      <c r="AD66">
        <v>1</v>
      </c>
      <c r="AE66" s="118">
        <v>123801.36</v>
      </c>
      <c r="AF66" s="118">
        <v>181300.74</v>
      </c>
      <c r="AG66" t="s">
        <v>1037</v>
      </c>
      <c r="AH66">
        <v>1.04</v>
      </c>
      <c r="AI66" s="118">
        <v>188552.77</v>
      </c>
      <c r="AJ66" s="118">
        <v>0</v>
      </c>
      <c r="AK66" s="118">
        <v>188552.77</v>
      </c>
      <c r="AL66" s="118">
        <v>64751.41</v>
      </c>
      <c r="AM66" s="118">
        <v>0</v>
      </c>
      <c r="AN66" s="118">
        <v>64751.41</v>
      </c>
    </row>
    <row r="67" spans="1:40" x14ac:dyDescent="0.2">
      <c r="A67" t="s">
        <v>552</v>
      </c>
      <c r="B67" t="s">
        <v>1031</v>
      </c>
      <c r="C67" t="s">
        <v>944</v>
      </c>
      <c r="D67">
        <v>2024</v>
      </c>
      <c r="E67" t="s">
        <v>1718</v>
      </c>
      <c r="F67" t="s">
        <v>1000</v>
      </c>
      <c r="G67" t="s">
        <v>946</v>
      </c>
      <c r="H67" t="s">
        <v>553</v>
      </c>
      <c r="I67">
        <v>453315</v>
      </c>
      <c r="J67" t="s">
        <v>552</v>
      </c>
      <c r="K67" t="s">
        <v>1142</v>
      </c>
      <c r="L67" t="s">
        <v>12</v>
      </c>
      <c r="M67" t="s">
        <v>1034</v>
      </c>
      <c r="N67" s="34">
        <v>44378</v>
      </c>
      <c r="O67" s="34">
        <v>44742</v>
      </c>
      <c r="P67" t="s">
        <v>1035</v>
      </c>
      <c r="Q67" s="118">
        <v>141639</v>
      </c>
      <c r="R67" s="118">
        <v>636780</v>
      </c>
      <c r="S67" s="43">
        <v>0.22239999999999999</v>
      </c>
      <c r="T67" s="34">
        <v>44440</v>
      </c>
      <c r="U67" s="34">
        <v>44804</v>
      </c>
      <c r="V67" s="118">
        <v>3796049.45</v>
      </c>
      <c r="W67" s="118">
        <v>422633.97</v>
      </c>
      <c r="X67" s="118">
        <v>0</v>
      </c>
      <c r="Y67" s="118">
        <v>0</v>
      </c>
      <c r="Z67" s="118">
        <v>0</v>
      </c>
      <c r="AA67" s="118">
        <v>0</v>
      </c>
      <c r="AB67" t="s">
        <v>1036</v>
      </c>
      <c r="AC67">
        <v>1</v>
      </c>
      <c r="AD67">
        <v>1</v>
      </c>
      <c r="AE67" s="118">
        <v>422633.97</v>
      </c>
      <c r="AF67" s="118">
        <v>844241.4</v>
      </c>
      <c r="AG67" t="s">
        <v>1037</v>
      </c>
      <c r="AH67">
        <v>1.04</v>
      </c>
      <c r="AI67" s="118">
        <v>878011.06</v>
      </c>
      <c r="AJ67" s="118">
        <v>0</v>
      </c>
      <c r="AK67" s="118">
        <v>878011.06</v>
      </c>
      <c r="AL67" s="118">
        <v>455377.09</v>
      </c>
      <c r="AM67" s="118">
        <v>0</v>
      </c>
      <c r="AN67" s="118">
        <v>455377.09</v>
      </c>
    </row>
    <row r="68" spans="1:40" x14ac:dyDescent="0.2">
      <c r="A68" t="s">
        <v>555</v>
      </c>
      <c r="B68" t="s">
        <v>1031</v>
      </c>
      <c r="C68" t="s">
        <v>944</v>
      </c>
      <c r="D68">
        <v>2024</v>
      </c>
      <c r="E68" t="s">
        <v>1718</v>
      </c>
      <c r="F68" t="s">
        <v>1000</v>
      </c>
      <c r="G68" t="s">
        <v>946</v>
      </c>
      <c r="H68" t="s">
        <v>556</v>
      </c>
      <c r="I68">
        <v>450237</v>
      </c>
      <c r="J68" t="s">
        <v>555</v>
      </c>
      <c r="K68" t="s">
        <v>1144</v>
      </c>
      <c r="L68" t="s">
        <v>12</v>
      </c>
      <c r="M68" t="s">
        <v>1034</v>
      </c>
      <c r="N68" s="34">
        <v>44378</v>
      </c>
      <c r="O68" s="34">
        <v>44742</v>
      </c>
      <c r="P68" t="s">
        <v>1035</v>
      </c>
      <c r="Q68" s="118">
        <v>58625991</v>
      </c>
      <c r="R68" s="118">
        <v>287175663</v>
      </c>
      <c r="S68" s="43">
        <v>0.2041</v>
      </c>
      <c r="T68" s="34">
        <v>44440</v>
      </c>
      <c r="U68" s="34">
        <v>44804</v>
      </c>
      <c r="V68" s="118">
        <v>3834394.88</v>
      </c>
      <c r="W68" s="118">
        <v>254518.7</v>
      </c>
      <c r="X68" s="118">
        <v>0</v>
      </c>
      <c r="Y68" s="118">
        <v>0</v>
      </c>
      <c r="Z68" s="118">
        <v>0</v>
      </c>
      <c r="AA68" s="118">
        <v>0</v>
      </c>
      <c r="AB68" t="s">
        <v>1036</v>
      </c>
      <c r="AC68">
        <v>1</v>
      </c>
      <c r="AD68">
        <v>1</v>
      </c>
      <c r="AE68" s="118">
        <v>254518.7</v>
      </c>
      <c r="AF68" s="118">
        <v>782600</v>
      </c>
      <c r="AG68" t="s">
        <v>1037</v>
      </c>
      <c r="AH68">
        <v>1.04</v>
      </c>
      <c r="AI68" s="118">
        <v>813904</v>
      </c>
      <c r="AJ68" s="118">
        <v>0</v>
      </c>
      <c r="AK68" s="118">
        <v>813904</v>
      </c>
      <c r="AL68" s="118">
        <v>559385.30000000005</v>
      </c>
      <c r="AM68" s="118">
        <v>0</v>
      </c>
      <c r="AN68" s="118">
        <v>559385.30000000005</v>
      </c>
    </row>
    <row r="69" spans="1:40" x14ac:dyDescent="0.2">
      <c r="A69" t="s">
        <v>549</v>
      </c>
      <c r="B69" t="s">
        <v>1031</v>
      </c>
      <c r="C69" t="s">
        <v>944</v>
      </c>
      <c r="D69">
        <v>2024</v>
      </c>
      <c r="E69" t="s">
        <v>1718</v>
      </c>
      <c r="F69" t="s">
        <v>1000</v>
      </c>
      <c r="G69" t="s">
        <v>946</v>
      </c>
      <c r="H69" t="s">
        <v>550</v>
      </c>
      <c r="I69">
        <v>450272</v>
      </c>
      <c r="J69" t="s">
        <v>549</v>
      </c>
      <c r="K69" t="s">
        <v>1146</v>
      </c>
      <c r="L69" t="s">
        <v>12</v>
      </c>
      <c r="M69" t="s">
        <v>1034</v>
      </c>
      <c r="N69" s="34">
        <v>44378</v>
      </c>
      <c r="O69" s="34">
        <v>44742</v>
      </c>
      <c r="P69" t="s">
        <v>1035</v>
      </c>
      <c r="Q69" s="118">
        <v>13781974</v>
      </c>
      <c r="R69" s="118">
        <v>93751818</v>
      </c>
      <c r="S69" s="43">
        <v>0.14699999999999999</v>
      </c>
      <c r="T69" s="34">
        <v>44440</v>
      </c>
      <c r="U69" s="34">
        <v>44804</v>
      </c>
      <c r="V69" s="118">
        <v>1444018.96</v>
      </c>
      <c r="W69" s="118">
        <v>97807.15</v>
      </c>
      <c r="X69" s="118">
        <v>0</v>
      </c>
      <c r="Y69" s="118">
        <v>0</v>
      </c>
      <c r="Z69" s="118">
        <v>0</v>
      </c>
      <c r="AA69" s="118">
        <v>0</v>
      </c>
      <c r="AB69" t="s">
        <v>1036</v>
      </c>
      <c r="AC69">
        <v>1</v>
      </c>
      <c r="AD69">
        <v>1</v>
      </c>
      <c r="AE69" s="118">
        <v>97807.15</v>
      </c>
      <c r="AF69" s="118">
        <v>212270.79</v>
      </c>
      <c r="AG69" t="s">
        <v>1037</v>
      </c>
      <c r="AH69">
        <v>1.04</v>
      </c>
      <c r="AI69" s="118">
        <v>220761.62</v>
      </c>
      <c r="AJ69" s="118">
        <v>0</v>
      </c>
      <c r="AK69" s="118">
        <v>220761.62</v>
      </c>
      <c r="AL69" s="118">
        <v>122954.47</v>
      </c>
      <c r="AM69" s="118">
        <v>0</v>
      </c>
      <c r="AN69" s="118">
        <v>122954.47</v>
      </c>
    </row>
    <row r="70" spans="1:40" x14ac:dyDescent="0.2">
      <c r="A70" t="s">
        <v>513</v>
      </c>
      <c r="B70" t="s">
        <v>1031</v>
      </c>
      <c r="C70" t="s">
        <v>944</v>
      </c>
      <c r="D70">
        <v>2024</v>
      </c>
      <c r="E70" t="s">
        <v>1718</v>
      </c>
      <c r="F70" t="s">
        <v>1000</v>
      </c>
      <c r="G70" t="s">
        <v>946</v>
      </c>
      <c r="H70" s="117">
        <v>1003885641</v>
      </c>
      <c r="I70">
        <v>450828</v>
      </c>
      <c r="J70" t="s">
        <v>513</v>
      </c>
      <c r="K70" t="s">
        <v>1148</v>
      </c>
      <c r="L70" t="s">
        <v>12</v>
      </c>
      <c r="M70" t="s">
        <v>1034</v>
      </c>
      <c r="N70" s="34">
        <v>44378</v>
      </c>
      <c r="O70" s="34">
        <v>44742</v>
      </c>
      <c r="P70" t="s">
        <v>1035</v>
      </c>
      <c r="Q70" s="118">
        <v>5409559</v>
      </c>
      <c r="R70" s="118">
        <v>43769685</v>
      </c>
      <c r="S70" s="43">
        <v>0.1236</v>
      </c>
      <c r="T70" s="34">
        <v>44440</v>
      </c>
      <c r="U70" s="34">
        <v>44804</v>
      </c>
      <c r="V70" s="118">
        <v>1645162.25</v>
      </c>
      <c r="W70" s="118">
        <v>264165.57</v>
      </c>
      <c r="X70" s="118">
        <v>0</v>
      </c>
      <c r="Y70" s="118">
        <v>0</v>
      </c>
      <c r="Z70" s="118">
        <v>0</v>
      </c>
      <c r="AA70" s="118">
        <v>0</v>
      </c>
      <c r="AB70" t="s">
        <v>1036</v>
      </c>
      <c r="AC70">
        <v>1</v>
      </c>
      <c r="AD70">
        <v>1</v>
      </c>
      <c r="AE70" s="118">
        <v>264165.57</v>
      </c>
      <c r="AF70" s="118">
        <v>203342.05</v>
      </c>
      <c r="AG70" t="s">
        <v>1037</v>
      </c>
      <c r="AH70">
        <v>1.04</v>
      </c>
      <c r="AI70" s="118">
        <v>211475.73</v>
      </c>
      <c r="AJ70" s="118">
        <v>0</v>
      </c>
      <c r="AK70" s="118">
        <v>211475.73</v>
      </c>
      <c r="AL70" s="118">
        <v>-52689.84</v>
      </c>
      <c r="AM70" s="118">
        <v>0</v>
      </c>
      <c r="AN70" s="118">
        <v>-52689.84</v>
      </c>
    </row>
    <row r="71" spans="1:40" x14ac:dyDescent="0.2">
      <c r="A71" t="s">
        <v>516</v>
      </c>
      <c r="B71" t="s">
        <v>1031</v>
      </c>
      <c r="C71" t="s">
        <v>944</v>
      </c>
      <c r="D71">
        <v>2024</v>
      </c>
      <c r="E71" t="s">
        <v>1718</v>
      </c>
      <c r="F71" t="s">
        <v>1000</v>
      </c>
      <c r="G71" t="s">
        <v>946</v>
      </c>
      <c r="H71" t="s">
        <v>517</v>
      </c>
      <c r="I71">
        <v>450082</v>
      </c>
      <c r="J71" t="s">
        <v>516</v>
      </c>
      <c r="K71" t="s">
        <v>1150</v>
      </c>
      <c r="L71" t="s">
        <v>12</v>
      </c>
      <c r="M71" t="s">
        <v>1034</v>
      </c>
      <c r="N71" s="34">
        <v>44378</v>
      </c>
      <c r="O71" s="34">
        <v>44742</v>
      </c>
      <c r="P71" t="s">
        <v>1035</v>
      </c>
      <c r="Q71" s="118">
        <v>2603649</v>
      </c>
      <c r="R71" s="118">
        <v>25234663</v>
      </c>
      <c r="S71" s="43">
        <v>0.1032</v>
      </c>
      <c r="T71" s="34">
        <v>44440</v>
      </c>
      <c r="U71" s="34">
        <v>44804</v>
      </c>
      <c r="V71" s="118">
        <v>971601.88</v>
      </c>
      <c r="W71" s="118">
        <v>87907.13</v>
      </c>
      <c r="X71" s="118">
        <v>0</v>
      </c>
      <c r="Y71" s="118">
        <v>0</v>
      </c>
      <c r="Z71" s="118">
        <v>0</v>
      </c>
      <c r="AA71" s="118">
        <v>0</v>
      </c>
      <c r="AB71" t="s">
        <v>1036</v>
      </c>
      <c r="AC71">
        <v>1</v>
      </c>
      <c r="AD71">
        <v>1</v>
      </c>
      <c r="AE71" s="118">
        <v>87907.13</v>
      </c>
      <c r="AF71" s="118">
        <v>100269.31</v>
      </c>
      <c r="AG71" t="s">
        <v>1037</v>
      </c>
      <c r="AH71">
        <v>1.04</v>
      </c>
      <c r="AI71" s="118">
        <v>104280.08</v>
      </c>
      <c r="AJ71" s="118">
        <v>0</v>
      </c>
      <c r="AK71" s="118">
        <v>104280.08</v>
      </c>
      <c r="AL71" s="118">
        <v>16372.95</v>
      </c>
      <c r="AM71" s="118">
        <v>0</v>
      </c>
      <c r="AN71" s="118">
        <v>16372.95</v>
      </c>
    </row>
    <row r="72" spans="1:40" x14ac:dyDescent="0.2">
      <c r="A72" t="s">
        <v>519</v>
      </c>
      <c r="B72" t="s">
        <v>1031</v>
      </c>
      <c r="C72" t="s">
        <v>944</v>
      </c>
      <c r="D72">
        <v>2024</v>
      </c>
      <c r="E72" t="s">
        <v>1718</v>
      </c>
      <c r="F72" t="s">
        <v>1000</v>
      </c>
      <c r="G72" t="s">
        <v>946</v>
      </c>
      <c r="H72" t="s">
        <v>520</v>
      </c>
      <c r="I72">
        <v>450046</v>
      </c>
      <c r="J72" t="s">
        <v>519</v>
      </c>
      <c r="K72" t="s">
        <v>1152</v>
      </c>
      <c r="L72" s="153" t="s">
        <v>12</v>
      </c>
      <c r="M72" t="s">
        <v>1034</v>
      </c>
      <c r="N72" s="34">
        <v>44378</v>
      </c>
      <c r="O72" s="34">
        <v>44742</v>
      </c>
      <c r="P72" t="s">
        <v>1035</v>
      </c>
      <c r="Q72" s="118">
        <v>39528664</v>
      </c>
      <c r="R72" s="118">
        <v>205263059</v>
      </c>
      <c r="S72" s="43">
        <v>0.19259999999999999</v>
      </c>
      <c r="T72" s="34">
        <v>44440</v>
      </c>
      <c r="U72" s="34">
        <v>44804</v>
      </c>
      <c r="V72" s="118">
        <v>10404450.939999999</v>
      </c>
      <c r="W72" s="118">
        <v>961411.04</v>
      </c>
      <c r="X72" s="118">
        <v>0</v>
      </c>
      <c r="Y72" s="118">
        <v>0</v>
      </c>
      <c r="Z72" s="118">
        <v>0</v>
      </c>
      <c r="AA72" s="118">
        <v>0</v>
      </c>
      <c r="AB72" t="s">
        <v>1036</v>
      </c>
      <c r="AC72">
        <v>1</v>
      </c>
      <c r="AD72">
        <v>1</v>
      </c>
      <c r="AE72" s="118">
        <v>961411.04</v>
      </c>
      <c r="AF72" s="118">
        <v>2003897.25</v>
      </c>
      <c r="AG72" t="s">
        <v>1037</v>
      </c>
      <c r="AH72">
        <v>1.04</v>
      </c>
      <c r="AI72" s="118">
        <v>2084053.14</v>
      </c>
      <c r="AJ72" s="118">
        <v>0</v>
      </c>
      <c r="AK72" s="118">
        <v>2084053.14</v>
      </c>
      <c r="AL72" s="118">
        <v>1122642.1000000001</v>
      </c>
      <c r="AM72" s="118">
        <v>0</v>
      </c>
      <c r="AN72" s="118">
        <v>1122642.1000000001</v>
      </c>
    </row>
    <row r="73" spans="1:40" x14ac:dyDescent="0.2">
      <c r="A73" t="s">
        <v>522</v>
      </c>
      <c r="B73" t="s">
        <v>1031</v>
      </c>
      <c r="C73" t="s">
        <v>944</v>
      </c>
      <c r="D73">
        <v>2024</v>
      </c>
      <c r="E73" t="s">
        <v>1718</v>
      </c>
      <c r="F73" t="s">
        <v>1000</v>
      </c>
      <c r="G73" t="s">
        <v>946</v>
      </c>
      <c r="H73" s="117">
        <v>1093783391</v>
      </c>
      <c r="I73">
        <v>450163</v>
      </c>
      <c r="J73" t="s">
        <v>522</v>
      </c>
      <c r="K73" t="s">
        <v>1154</v>
      </c>
      <c r="L73" t="s">
        <v>12</v>
      </c>
      <c r="M73" t="s">
        <v>1034</v>
      </c>
      <c r="N73" s="34">
        <v>44378</v>
      </c>
      <c r="O73" s="34">
        <v>44742</v>
      </c>
      <c r="P73" t="s">
        <v>1035</v>
      </c>
      <c r="Q73" s="118">
        <v>2351026</v>
      </c>
      <c r="R73" s="118">
        <v>22853167</v>
      </c>
      <c r="S73" s="43">
        <v>0.10290000000000001</v>
      </c>
      <c r="T73" s="34">
        <v>44440</v>
      </c>
      <c r="U73" s="34">
        <v>44804</v>
      </c>
      <c r="V73" s="118">
        <v>984514.44</v>
      </c>
      <c r="W73" s="118">
        <v>71451.69</v>
      </c>
      <c r="X73" s="118">
        <v>0</v>
      </c>
      <c r="Y73" s="118">
        <v>0</v>
      </c>
      <c r="Z73" s="118">
        <v>0</v>
      </c>
      <c r="AA73" s="118">
        <v>0</v>
      </c>
      <c r="AB73" t="s">
        <v>1036</v>
      </c>
      <c r="AC73">
        <v>1</v>
      </c>
      <c r="AD73">
        <v>1</v>
      </c>
      <c r="AE73" s="118">
        <v>71451.69</v>
      </c>
      <c r="AF73" s="118">
        <v>101306.54</v>
      </c>
      <c r="AG73" t="s">
        <v>1037</v>
      </c>
      <c r="AH73">
        <v>1.04</v>
      </c>
      <c r="AI73" s="118">
        <v>105358.8</v>
      </c>
      <c r="AJ73" s="118">
        <v>0</v>
      </c>
      <c r="AK73" s="118">
        <v>105358.8</v>
      </c>
      <c r="AL73" s="118">
        <v>33907.11</v>
      </c>
      <c r="AM73" s="118">
        <v>0</v>
      </c>
      <c r="AN73" s="118">
        <v>33907.11</v>
      </c>
    </row>
    <row r="74" spans="1:40" x14ac:dyDescent="0.2">
      <c r="A74" t="s">
        <v>267</v>
      </c>
      <c r="B74" t="s">
        <v>1031</v>
      </c>
      <c r="C74" t="s">
        <v>944</v>
      </c>
      <c r="D74">
        <v>2024</v>
      </c>
      <c r="E74" t="s">
        <v>1718</v>
      </c>
      <c r="F74" t="s">
        <v>1000</v>
      </c>
      <c r="G74" t="s">
        <v>946</v>
      </c>
      <c r="H74" s="117">
        <v>1124052162</v>
      </c>
      <c r="I74">
        <v>450023</v>
      </c>
      <c r="J74" t="s">
        <v>267</v>
      </c>
      <c r="K74" t="s">
        <v>1156</v>
      </c>
      <c r="L74" t="s">
        <v>11</v>
      </c>
      <c r="M74" t="s">
        <v>1034</v>
      </c>
      <c r="N74" s="34">
        <v>44378</v>
      </c>
      <c r="O74" s="34">
        <v>44742</v>
      </c>
      <c r="P74" t="s">
        <v>1035</v>
      </c>
      <c r="Q74" s="118">
        <v>35460901</v>
      </c>
      <c r="R74" s="118">
        <v>99847022</v>
      </c>
      <c r="S74" s="43">
        <v>0.35520000000000002</v>
      </c>
      <c r="T74" s="34">
        <v>44440</v>
      </c>
      <c r="U74" s="34">
        <v>44804</v>
      </c>
      <c r="V74" s="118">
        <v>723529.17</v>
      </c>
      <c r="W74" s="118">
        <v>90540.3</v>
      </c>
      <c r="X74" s="118">
        <v>0</v>
      </c>
      <c r="Y74" s="118">
        <v>0</v>
      </c>
      <c r="Z74" s="118">
        <v>0</v>
      </c>
      <c r="AA74" s="118">
        <v>0</v>
      </c>
      <c r="AB74" t="s">
        <v>1036</v>
      </c>
      <c r="AC74">
        <v>1</v>
      </c>
      <c r="AD74">
        <v>1</v>
      </c>
      <c r="AE74" s="118">
        <v>90540.3</v>
      </c>
      <c r="AF74" s="118">
        <v>256997.56</v>
      </c>
      <c r="AG74" t="s">
        <v>1037</v>
      </c>
      <c r="AH74">
        <v>1.04</v>
      </c>
      <c r="AI74" s="118">
        <v>267277.46000000002</v>
      </c>
      <c r="AJ74" s="118">
        <v>0</v>
      </c>
      <c r="AK74" s="118">
        <v>267277.46000000002</v>
      </c>
      <c r="AL74" s="118">
        <v>176737.16</v>
      </c>
      <c r="AM74" s="118">
        <v>0</v>
      </c>
      <c r="AN74" s="118">
        <v>176737.16</v>
      </c>
    </row>
    <row r="75" spans="1:40" x14ac:dyDescent="0.2">
      <c r="A75" t="s">
        <v>174</v>
      </c>
      <c r="B75" t="s">
        <v>1031</v>
      </c>
      <c r="C75" t="s">
        <v>944</v>
      </c>
      <c r="D75">
        <v>2024</v>
      </c>
      <c r="E75" t="s">
        <v>1718</v>
      </c>
      <c r="F75" t="s">
        <v>1000</v>
      </c>
      <c r="G75" t="s">
        <v>946</v>
      </c>
      <c r="H75" t="s">
        <v>175</v>
      </c>
      <c r="I75">
        <v>450647</v>
      </c>
      <c r="J75" t="s">
        <v>174</v>
      </c>
      <c r="K75" t="s">
        <v>1158</v>
      </c>
      <c r="L75" t="s">
        <v>12</v>
      </c>
      <c r="M75" t="s">
        <v>1034</v>
      </c>
      <c r="N75" s="34">
        <v>44348</v>
      </c>
      <c r="O75" s="34">
        <v>44712</v>
      </c>
      <c r="P75" t="s">
        <v>1035</v>
      </c>
      <c r="Q75" s="118">
        <v>42796374</v>
      </c>
      <c r="R75" s="118">
        <v>336759536</v>
      </c>
      <c r="S75" s="43">
        <v>0.12709999999999999</v>
      </c>
      <c r="T75" s="34">
        <v>44440</v>
      </c>
      <c r="U75" s="34">
        <v>44804</v>
      </c>
      <c r="V75" s="118">
        <v>2186562.0099999998</v>
      </c>
      <c r="W75" s="118">
        <v>152007.07999999999</v>
      </c>
      <c r="X75" s="118">
        <v>0</v>
      </c>
      <c r="Y75" s="118">
        <v>0</v>
      </c>
      <c r="Z75" s="118">
        <v>0</v>
      </c>
      <c r="AA75" s="118">
        <v>0</v>
      </c>
      <c r="AB75" t="s">
        <v>1036</v>
      </c>
      <c r="AC75">
        <v>1</v>
      </c>
      <c r="AD75">
        <v>1</v>
      </c>
      <c r="AE75" s="118">
        <v>152007.07999999999</v>
      </c>
      <c r="AF75" s="118">
        <v>277912.03000000003</v>
      </c>
      <c r="AG75" t="s">
        <v>1037</v>
      </c>
      <c r="AH75">
        <v>1.04</v>
      </c>
      <c r="AI75" s="118">
        <v>289028.51</v>
      </c>
      <c r="AJ75" s="118">
        <v>0</v>
      </c>
      <c r="AK75" s="118">
        <v>289028.51</v>
      </c>
      <c r="AL75" s="118">
        <v>137021.43</v>
      </c>
      <c r="AM75" s="118">
        <v>0</v>
      </c>
      <c r="AN75" s="118">
        <v>137021.43</v>
      </c>
    </row>
    <row r="76" spans="1:40" x14ac:dyDescent="0.2">
      <c r="A76" t="s">
        <v>171</v>
      </c>
      <c r="B76" t="s">
        <v>1031</v>
      </c>
      <c r="C76" t="s">
        <v>944</v>
      </c>
      <c r="D76">
        <v>2024</v>
      </c>
      <c r="E76" t="s">
        <v>1718</v>
      </c>
      <c r="F76" t="s">
        <v>1000</v>
      </c>
      <c r="G76" t="s">
        <v>946</v>
      </c>
      <c r="H76" s="117">
        <v>1134172406</v>
      </c>
      <c r="I76">
        <v>450675</v>
      </c>
      <c r="J76" t="s">
        <v>171</v>
      </c>
      <c r="K76" t="s">
        <v>1160</v>
      </c>
      <c r="L76" t="s">
        <v>12</v>
      </c>
      <c r="M76" t="s">
        <v>1034</v>
      </c>
      <c r="N76" s="34">
        <v>44348</v>
      </c>
      <c r="O76" s="34">
        <v>44712</v>
      </c>
      <c r="P76" t="s">
        <v>1054</v>
      </c>
      <c r="Q76" s="118">
        <v>8924551</v>
      </c>
      <c r="R76" s="118">
        <v>99110006</v>
      </c>
      <c r="S76" s="43">
        <v>0.09</v>
      </c>
      <c r="T76" s="34">
        <v>44440</v>
      </c>
      <c r="U76" s="34">
        <v>44804</v>
      </c>
      <c r="V76" s="118">
        <v>2920922.55</v>
      </c>
      <c r="W76" s="118">
        <v>125254.27</v>
      </c>
      <c r="X76" s="118">
        <v>0</v>
      </c>
      <c r="Y76" s="118">
        <v>0</v>
      </c>
      <c r="Z76" s="118">
        <v>0</v>
      </c>
      <c r="AA76" s="118">
        <v>0</v>
      </c>
      <c r="AB76" t="s">
        <v>1036</v>
      </c>
      <c r="AC76">
        <v>1</v>
      </c>
      <c r="AD76">
        <v>1</v>
      </c>
      <c r="AE76" s="118">
        <v>125254.27</v>
      </c>
      <c r="AF76" s="118">
        <v>262883.03000000003</v>
      </c>
      <c r="AG76" t="s">
        <v>1037</v>
      </c>
      <c r="AH76">
        <v>1.04</v>
      </c>
      <c r="AI76" s="118">
        <v>273398.34999999998</v>
      </c>
      <c r="AJ76" s="118">
        <v>0</v>
      </c>
      <c r="AK76" s="118">
        <v>273398.34999999998</v>
      </c>
      <c r="AL76" s="118">
        <v>148144.07999999999</v>
      </c>
      <c r="AM76" s="118">
        <v>0</v>
      </c>
      <c r="AN76" s="118">
        <v>148144.07999999999</v>
      </c>
    </row>
    <row r="77" spans="1:40" x14ac:dyDescent="0.2">
      <c r="A77" t="s">
        <v>177</v>
      </c>
      <c r="B77" t="s">
        <v>1031</v>
      </c>
      <c r="C77" t="s">
        <v>944</v>
      </c>
      <c r="D77">
        <v>2024</v>
      </c>
      <c r="E77" t="s">
        <v>1718</v>
      </c>
      <c r="F77" t="s">
        <v>1000</v>
      </c>
      <c r="G77" t="s">
        <v>946</v>
      </c>
      <c r="H77" t="s">
        <v>178</v>
      </c>
      <c r="I77">
        <v>450634</v>
      </c>
      <c r="J77" t="s">
        <v>177</v>
      </c>
      <c r="K77" t="s">
        <v>1162</v>
      </c>
      <c r="L77" t="s">
        <v>12</v>
      </c>
      <c r="M77" t="s">
        <v>1034</v>
      </c>
      <c r="N77" s="34">
        <v>44197</v>
      </c>
      <c r="O77" s="34">
        <v>44561</v>
      </c>
      <c r="P77" t="s">
        <v>1054</v>
      </c>
      <c r="Q77" s="118">
        <v>13859341</v>
      </c>
      <c r="R77" s="118">
        <v>132693085</v>
      </c>
      <c r="S77" s="43">
        <v>0.10440000000000001</v>
      </c>
      <c r="T77" s="34">
        <v>44440</v>
      </c>
      <c r="U77" s="34">
        <v>44804</v>
      </c>
      <c r="V77" s="118">
        <v>1777027</v>
      </c>
      <c r="W77" s="118">
        <v>69896.259999999995</v>
      </c>
      <c r="X77" s="118">
        <v>0</v>
      </c>
      <c r="Y77" s="118">
        <v>0</v>
      </c>
      <c r="Z77" s="118">
        <v>0</v>
      </c>
      <c r="AA77" s="118">
        <v>0</v>
      </c>
      <c r="AB77" t="s">
        <v>1036</v>
      </c>
      <c r="AC77">
        <v>1</v>
      </c>
      <c r="AD77">
        <v>1</v>
      </c>
      <c r="AE77" s="118">
        <v>69896.259999999995</v>
      </c>
      <c r="AF77" s="118">
        <v>185521.62</v>
      </c>
      <c r="AG77" t="s">
        <v>1037</v>
      </c>
      <c r="AH77">
        <v>1.04</v>
      </c>
      <c r="AI77" s="118">
        <v>192942.48</v>
      </c>
      <c r="AJ77" s="118">
        <v>0</v>
      </c>
      <c r="AK77" s="118">
        <v>192942.48</v>
      </c>
      <c r="AL77" s="118">
        <v>123046.22</v>
      </c>
      <c r="AM77" s="118">
        <v>0</v>
      </c>
      <c r="AN77" s="118">
        <v>123046.22</v>
      </c>
    </row>
    <row r="78" spans="1:40" x14ac:dyDescent="0.2">
      <c r="A78" t="s">
        <v>183</v>
      </c>
      <c r="B78" t="s">
        <v>1031</v>
      </c>
      <c r="C78" t="s">
        <v>944</v>
      </c>
      <c r="D78">
        <v>2024</v>
      </c>
      <c r="E78" t="s">
        <v>1718</v>
      </c>
      <c r="F78" t="s">
        <v>1000</v>
      </c>
      <c r="G78" t="s">
        <v>946</v>
      </c>
      <c r="H78" t="s">
        <v>184</v>
      </c>
      <c r="I78">
        <v>450822</v>
      </c>
      <c r="J78" t="s">
        <v>183</v>
      </c>
      <c r="K78" t="s">
        <v>1164</v>
      </c>
      <c r="L78" t="s">
        <v>12</v>
      </c>
      <c r="M78" t="s">
        <v>1034</v>
      </c>
      <c r="N78" s="34">
        <v>44197</v>
      </c>
      <c r="O78" s="34">
        <v>44561</v>
      </c>
      <c r="P78" t="s">
        <v>1035</v>
      </c>
      <c r="Q78" s="118">
        <v>3141346</v>
      </c>
      <c r="R78" s="118">
        <v>38849892</v>
      </c>
      <c r="S78" s="43">
        <v>8.09E-2</v>
      </c>
      <c r="T78" s="34">
        <v>44440</v>
      </c>
      <c r="U78" s="34">
        <v>44804</v>
      </c>
      <c r="V78" s="118">
        <v>883667.86</v>
      </c>
      <c r="W78" s="118">
        <v>43309.81</v>
      </c>
      <c r="X78" s="118">
        <v>0</v>
      </c>
      <c r="Y78" s="118">
        <v>0</v>
      </c>
      <c r="Z78" s="118">
        <v>0</v>
      </c>
      <c r="AA78" s="118">
        <v>0</v>
      </c>
      <c r="AB78" t="s">
        <v>1036</v>
      </c>
      <c r="AC78">
        <v>1</v>
      </c>
      <c r="AD78">
        <v>1</v>
      </c>
      <c r="AE78" s="118">
        <v>43309.81</v>
      </c>
      <c r="AF78" s="118">
        <v>71488.73</v>
      </c>
      <c r="AG78" t="s">
        <v>1037</v>
      </c>
      <c r="AH78">
        <v>1.04</v>
      </c>
      <c r="AI78" s="118">
        <v>74348.28</v>
      </c>
      <c r="AJ78" s="118">
        <v>0</v>
      </c>
      <c r="AK78" s="118">
        <v>74348.28</v>
      </c>
      <c r="AL78" s="118">
        <v>31038.47</v>
      </c>
      <c r="AM78" s="118">
        <v>0</v>
      </c>
      <c r="AN78" s="118">
        <v>31038.47</v>
      </c>
    </row>
    <row r="79" spans="1:40" x14ac:dyDescent="0.2">
      <c r="A79" t="s">
        <v>189</v>
      </c>
      <c r="B79" t="s">
        <v>1031</v>
      </c>
      <c r="C79" t="s">
        <v>944</v>
      </c>
      <c r="D79">
        <v>2024</v>
      </c>
      <c r="E79" t="s">
        <v>1718</v>
      </c>
      <c r="F79" t="s">
        <v>1000</v>
      </c>
      <c r="G79" t="s">
        <v>946</v>
      </c>
      <c r="H79" t="s">
        <v>190</v>
      </c>
      <c r="I79">
        <v>450403</v>
      </c>
      <c r="J79" t="s">
        <v>189</v>
      </c>
      <c r="K79" t="s">
        <v>1166</v>
      </c>
      <c r="L79" t="s">
        <v>12</v>
      </c>
      <c r="M79" t="s">
        <v>1034</v>
      </c>
      <c r="N79" s="34">
        <v>44440</v>
      </c>
      <c r="O79" s="34">
        <v>44804</v>
      </c>
      <c r="P79" t="s">
        <v>1035</v>
      </c>
      <c r="Q79" s="118">
        <v>11756594</v>
      </c>
      <c r="R79" s="118">
        <v>112373711</v>
      </c>
      <c r="S79" s="43">
        <v>0.1046</v>
      </c>
      <c r="T79" s="34">
        <v>44440</v>
      </c>
      <c r="U79" s="34">
        <v>44804</v>
      </c>
      <c r="V79" s="118">
        <v>1102116.07</v>
      </c>
      <c r="W79" s="118">
        <v>50545.09</v>
      </c>
      <c r="X79" s="118">
        <v>0</v>
      </c>
      <c r="Y79" s="118">
        <v>0</v>
      </c>
      <c r="Z79" s="118">
        <v>0</v>
      </c>
      <c r="AA79" s="118">
        <v>0</v>
      </c>
      <c r="AB79" t="s">
        <v>1036</v>
      </c>
      <c r="AC79">
        <v>1</v>
      </c>
      <c r="AD79">
        <v>1</v>
      </c>
      <c r="AE79" s="118">
        <v>50545.09</v>
      </c>
      <c r="AF79" s="118">
        <v>115281.34</v>
      </c>
      <c r="AG79" t="s">
        <v>1037</v>
      </c>
      <c r="AH79">
        <v>1.0301</v>
      </c>
      <c r="AI79" s="118">
        <v>118751.31</v>
      </c>
      <c r="AJ79" s="118">
        <v>0</v>
      </c>
      <c r="AK79" s="118">
        <v>118751.31</v>
      </c>
      <c r="AL79" s="118">
        <v>68206.22</v>
      </c>
      <c r="AM79" s="118">
        <v>0</v>
      </c>
      <c r="AN79" s="118">
        <v>68206.22</v>
      </c>
    </row>
    <row r="80" spans="1:40" x14ac:dyDescent="0.2">
      <c r="A80" t="s">
        <v>195</v>
      </c>
      <c r="B80" t="s">
        <v>1031</v>
      </c>
      <c r="C80" t="s">
        <v>944</v>
      </c>
      <c r="D80">
        <v>2024</v>
      </c>
      <c r="E80" t="s">
        <v>1718</v>
      </c>
      <c r="F80" t="s">
        <v>1000</v>
      </c>
      <c r="G80" t="s">
        <v>946</v>
      </c>
      <c r="H80" t="s">
        <v>196</v>
      </c>
      <c r="I80">
        <v>450651</v>
      </c>
      <c r="J80" t="s">
        <v>195</v>
      </c>
      <c r="K80" t="s">
        <v>1168</v>
      </c>
      <c r="L80" t="s">
        <v>12</v>
      </c>
      <c r="M80" t="s">
        <v>1034</v>
      </c>
      <c r="N80" s="34">
        <v>44287</v>
      </c>
      <c r="O80" s="34">
        <v>44651</v>
      </c>
      <c r="P80" t="s">
        <v>1035</v>
      </c>
      <c r="Q80" s="118">
        <v>28738515</v>
      </c>
      <c r="R80" s="118">
        <v>254250808</v>
      </c>
      <c r="S80" s="43">
        <v>0.113</v>
      </c>
      <c r="T80" s="34">
        <v>44440</v>
      </c>
      <c r="U80" s="34">
        <v>44804</v>
      </c>
      <c r="V80" s="118">
        <v>1379499.36</v>
      </c>
      <c r="W80" s="118">
        <v>66761.78</v>
      </c>
      <c r="X80" s="118">
        <v>0</v>
      </c>
      <c r="Y80" s="118">
        <v>0</v>
      </c>
      <c r="Z80" s="118">
        <v>0</v>
      </c>
      <c r="AA80" s="118">
        <v>0</v>
      </c>
      <c r="AB80" t="s">
        <v>1036</v>
      </c>
      <c r="AC80">
        <v>1</v>
      </c>
      <c r="AD80">
        <v>1</v>
      </c>
      <c r="AE80" s="118">
        <v>66761.78</v>
      </c>
      <c r="AF80" s="118">
        <v>155883.43</v>
      </c>
      <c r="AG80" t="s">
        <v>1037</v>
      </c>
      <c r="AH80">
        <v>1.04</v>
      </c>
      <c r="AI80" s="118">
        <v>162118.76999999999</v>
      </c>
      <c r="AJ80" s="118">
        <v>0</v>
      </c>
      <c r="AK80" s="118">
        <v>162118.76999999999</v>
      </c>
      <c r="AL80" s="118">
        <v>95356.99</v>
      </c>
      <c r="AM80" s="118">
        <v>0</v>
      </c>
      <c r="AN80" s="118">
        <v>95356.99</v>
      </c>
    </row>
    <row r="81" spans="1:40" x14ac:dyDescent="0.2">
      <c r="A81" t="s">
        <v>192</v>
      </c>
      <c r="B81" t="s">
        <v>1031</v>
      </c>
      <c r="C81" t="s">
        <v>944</v>
      </c>
      <c r="D81">
        <v>2024</v>
      </c>
      <c r="E81" t="s">
        <v>1718</v>
      </c>
      <c r="F81" t="s">
        <v>1000</v>
      </c>
      <c r="G81" t="s">
        <v>946</v>
      </c>
      <c r="H81" t="s">
        <v>193</v>
      </c>
      <c r="I81">
        <v>450087</v>
      </c>
      <c r="J81" t="s">
        <v>192</v>
      </c>
      <c r="K81" t="s">
        <v>1170</v>
      </c>
      <c r="L81" t="s">
        <v>12</v>
      </c>
      <c r="M81" t="s">
        <v>1034</v>
      </c>
      <c r="N81" s="34">
        <v>44348</v>
      </c>
      <c r="O81" s="34">
        <v>44712</v>
      </c>
      <c r="P81" t="s">
        <v>1035</v>
      </c>
      <c r="Q81" s="118">
        <v>7258222</v>
      </c>
      <c r="R81" s="118">
        <v>63938064</v>
      </c>
      <c r="S81" s="43">
        <v>0.1135</v>
      </c>
      <c r="T81" s="34">
        <v>44440</v>
      </c>
      <c r="U81" s="34">
        <v>44804</v>
      </c>
      <c r="V81" s="118">
        <v>922851.05</v>
      </c>
      <c r="W81" s="118">
        <v>39806.769999999997</v>
      </c>
      <c r="X81" s="118">
        <v>0</v>
      </c>
      <c r="Y81" s="118">
        <v>0</v>
      </c>
      <c r="Z81" s="118">
        <v>0</v>
      </c>
      <c r="AA81" s="118">
        <v>0</v>
      </c>
      <c r="AB81" t="s">
        <v>1036</v>
      </c>
      <c r="AC81">
        <v>1</v>
      </c>
      <c r="AD81">
        <v>1</v>
      </c>
      <c r="AE81" s="118">
        <v>39806.769999999997</v>
      </c>
      <c r="AF81" s="118">
        <v>104743.59</v>
      </c>
      <c r="AG81" t="s">
        <v>1037</v>
      </c>
      <c r="AH81">
        <v>1.04</v>
      </c>
      <c r="AI81" s="118">
        <v>108933.33</v>
      </c>
      <c r="AJ81" s="118">
        <v>0</v>
      </c>
      <c r="AK81" s="118">
        <v>108933.33</v>
      </c>
      <c r="AL81" s="118">
        <v>69126.559999999998</v>
      </c>
      <c r="AM81" s="118">
        <v>0</v>
      </c>
      <c r="AN81" s="118">
        <v>69126.559999999998</v>
      </c>
    </row>
    <row r="82" spans="1:40" x14ac:dyDescent="0.2">
      <c r="A82" t="s">
        <v>180</v>
      </c>
      <c r="B82" t="s">
        <v>1031</v>
      </c>
      <c r="C82" t="s">
        <v>944</v>
      </c>
      <c r="D82">
        <v>2024</v>
      </c>
      <c r="E82" t="s">
        <v>1718</v>
      </c>
      <c r="F82" t="s">
        <v>1000</v>
      </c>
      <c r="G82" t="s">
        <v>946</v>
      </c>
      <c r="H82" t="s">
        <v>181</v>
      </c>
      <c r="I82">
        <v>450672</v>
      </c>
      <c r="J82" t="s">
        <v>180</v>
      </c>
      <c r="K82" t="s">
        <v>1172</v>
      </c>
      <c r="L82" t="s">
        <v>12</v>
      </c>
      <c r="M82" t="s">
        <v>1034</v>
      </c>
      <c r="N82" s="34">
        <v>44228</v>
      </c>
      <c r="O82" s="34">
        <v>44592</v>
      </c>
      <c r="P82" t="s">
        <v>1035</v>
      </c>
      <c r="Q82" s="118">
        <v>22161562</v>
      </c>
      <c r="R82" s="118">
        <v>188629998</v>
      </c>
      <c r="S82" s="43">
        <v>0.11749999999999999</v>
      </c>
      <c r="T82" s="34">
        <v>44440</v>
      </c>
      <c r="U82" s="34">
        <v>44804</v>
      </c>
      <c r="V82" s="118">
        <v>654903.47</v>
      </c>
      <c r="W82" s="118">
        <v>28661.48</v>
      </c>
      <c r="X82" s="118">
        <v>0</v>
      </c>
      <c r="Y82" s="118">
        <v>0</v>
      </c>
      <c r="Z82" s="118">
        <v>0</v>
      </c>
      <c r="AA82" s="118">
        <v>0</v>
      </c>
      <c r="AB82" t="s">
        <v>1036</v>
      </c>
      <c r="AC82">
        <v>1</v>
      </c>
      <c r="AD82">
        <v>1</v>
      </c>
      <c r="AE82" s="118">
        <v>28661.48</v>
      </c>
      <c r="AF82" s="118">
        <v>76951.16</v>
      </c>
      <c r="AG82" t="s">
        <v>1037</v>
      </c>
      <c r="AH82">
        <v>1.04</v>
      </c>
      <c r="AI82" s="118">
        <v>80029.210000000006</v>
      </c>
      <c r="AJ82" s="118">
        <v>0</v>
      </c>
      <c r="AK82" s="118">
        <v>80029.210000000006</v>
      </c>
      <c r="AL82" s="118">
        <v>51367.73</v>
      </c>
      <c r="AM82" s="118">
        <v>0</v>
      </c>
      <c r="AN82" s="118">
        <v>51367.73</v>
      </c>
    </row>
    <row r="83" spans="1:40" x14ac:dyDescent="0.2">
      <c r="A83" t="s">
        <v>417</v>
      </c>
      <c r="B83" t="s">
        <v>1031</v>
      </c>
      <c r="C83" t="s">
        <v>944</v>
      </c>
      <c r="D83">
        <v>2024</v>
      </c>
      <c r="E83" t="s">
        <v>1718</v>
      </c>
      <c r="F83" t="s">
        <v>1000</v>
      </c>
      <c r="G83" t="s">
        <v>946</v>
      </c>
      <c r="H83" t="s">
        <v>418</v>
      </c>
      <c r="I83">
        <v>450711</v>
      </c>
      <c r="J83" t="s">
        <v>417</v>
      </c>
      <c r="K83" t="s">
        <v>1174</v>
      </c>
      <c r="L83" t="s">
        <v>12</v>
      </c>
      <c r="M83" t="s">
        <v>1034</v>
      </c>
      <c r="N83" s="34">
        <v>44470</v>
      </c>
      <c r="O83" s="34">
        <v>44834</v>
      </c>
      <c r="P83" t="s">
        <v>1035</v>
      </c>
      <c r="Q83" s="118">
        <v>8542441</v>
      </c>
      <c r="R83" s="118">
        <v>96105901</v>
      </c>
      <c r="S83" s="43">
        <v>8.8900000000000007E-2</v>
      </c>
      <c r="T83" s="34">
        <v>44440</v>
      </c>
      <c r="U83" s="34">
        <v>44804</v>
      </c>
      <c r="V83" s="118">
        <v>3347831.5</v>
      </c>
      <c r="W83" s="118">
        <v>175057.33</v>
      </c>
      <c r="X83" s="118">
        <v>0</v>
      </c>
      <c r="Y83" s="118">
        <v>0</v>
      </c>
      <c r="Z83" s="118">
        <v>0</v>
      </c>
      <c r="AA83" s="118">
        <v>0</v>
      </c>
      <c r="AB83" t="s">
        <v>1036</v>
      </c>
      <c r="AC83">
        <v>1</v>
      </c>
      <c r="AD83">
        <v>1</v>
      </c>
      <c r="AE83" s="118">
        <v>175057.33</v>
      </c>
      <c r="AF83" s="118">
        <v>297622.21999999997</v>
      </c>
      <c r="AG83" t="s">
        <v>1037</v>
      </c>
      <c r="AH83">
        <v>1.0130999999999999</v>
      </c>
      <c r="AI83" s="118">
        <v>301521.07</v>
      </c>
      <c r="AJ83" s="118">
        <v>0</v>
      </c>
      <c r="AK83" s="118">
        <v>301521.07</v>
      </c>
      <c r="AL83" s="118">
        <v>126463.74</v>
      </c>
      <c r="AM83" s="118">
        <v>0</v>
      </c>
      <c r="AN83" s="118">
        <v>126463.74</v>
      </c>
    </row>
    <row r="84" spans="1:40" x14ac:dyDescent="0.2">
      <c r="A84" t="s">
        <v>420</v>
      </c>
      <c r="B84" t="s">
        <v>1031</v>
      </c>
      <c r="C84" t="s">
        <v>944</v>
      </c>
      <c r="D84">
        <v>2024</v>
      </c>
      <c r="E84" t="s">
        <v>1718</v>
      </c>
      <c r="F84" t="s">
        <v>1000</v>
      </c>
      <c r="G84" t="s">
        <v>946</v>
      </c>
      <c r="H84" s="117">
        <v>1043267701</v>
      </c>
      <c r="I84">
        <v>450662</v>
      </c>
      <c r="J84" t="s">
        <v>420</v>
      </c>
      <c r="K84" t="s">
        <v>1176</v>
      </c>
      <c r="L84" t="s">
        <v>12</v>
      </c>
      <c r="M84" t="s">
        <v>1034</v>
      </c>
      <c r="N84" s="34">
        <v>44287</v>
      </c>
      <c r="O84" s="34">
        <v>44651</v>
      </c>
      <c r="P84" t="s">
        <v>1035</v>
      </c>
      <c r="Q84" s="118">
        <v>6093501</v>
      </c>
      <c r="R84" s="118">
        <v>66982103</v>
      </c>
      <c r="S84" s="43">
        <v>9.0999999999999998E-2</v>
      </c>
      <c r="T84" s="34">
        <v>44440</v>
      </c>
      <c r="U84" s="34">
        <v>44804</v>
      </c>
      <c r="V84" s="118">
        <v>2160532.37</v>
      </c>
      <c r="W84" s="118">
        <v>120210.28</v>
      </c>
      <c r="X84" s="118">
        <v>0</v>
      </c>
      <c r="Y84" s="118">
        <v>0</v>
      </c>
      <c r="Z84" s="118">
        <v>0</v>
      </c>
      <c r="AA84" s="118">
        <v>0</v>
      </c>
      <c r="AB84" t="s">
        <v>1036</v>
      </c>
      <c r="AC84">
        <v>1</v>
      </c>
      <c r="AD84">
        <v>1</v>
      </c>
      <c r="AE84" s="118">
        <v>120210.28</v>
      </c>
      <c r="AF84" s="118">
        <v>196608.45</v>
      </c>
      <c r="AG84" t="s">
        <v>1037</v>
      </c>
      <c r="AH84">
        <v>1.04</v>
      </c>
      <c r="AI84" s="118">
        <v>204472.79</v>
      </c>
      <c r="AJ84" s="118">
        <v>0</v>
      </c>
      <c r="AK84" s="118">
        <v>204472.79</v>
      </c>
      <c r="AL84" s="118">
        <v>84262.51</v>
      </c>
      <c r="AM84" s="118">
        <v>0</v>
      </c>
      <c r="AN84" s="118">
        <v>84262.51</v>
      </c>
    </row>
    <row r="85" spans="1:40" x14ac:dyDescent="0.2">
      <c r="A85" t="s">
        <v>1177</v>
      </c>
      <c r="B85" t="s">
        <v>1031</v>
      </c>
      <c r="C85" t="s">
        <v>944</v>
      </c>
      <c r="D85">
        <v>2024</v>
      </c>
      <c r="E85" t="s">
        <v>1718</v>
      </c>
      <c r="F85" t="s">
        <v>1000</v>
      </c>
      <c r="G85" t="s">
        <v>946</v>
      </c>
      <c r="H85" t="s">
        <v>1178</v>
      </c>
      <c r="I85">
        <v>450370</v>
      </c>
      <c r="J85" t="s">
        <v>1177</v>
      </c>
      <c r="K85" t="s">
        <v>1180</v>
      </c>
      <c r="L85" t="s">
        <v>12</v>
      </c>
      <c r="M85" t="s">
        <v>1034</v>
      </c>
      <c r="N85" s="34">
        <v>44317</v>
      </c>
      <c r="O85" s="34">
        <v>44681</v>
      </c>
      <c r="P85" t="s">
        <v>1035</v>
      </c>
      <c r="Q85" s="118">
        <v>10089060</v>
      </c>
      <c r="R85" s="118">
        <v>18681576</v>
      </c>
      <c r="S85" s="43">
        <v>0.54010000000000002</v>
      </c>
      <c r="T85" s="34">
        <v>44440</v>
      </c>
      <c r="U85" s="34">
        <v>44804</v>
      </c>
      <c r="V85" s="118">
        <v>121086.07</v>
      </c>
      <c r="W85" s="118">
        <v>57933.21</v>
      </c>
      <c r="X85" s="118">
        <v>0</v>
      </c>
      <c r="Y85" s="118">
        <v>0</v>
      </c>
      <c r="Z85" s="118">
        <v>0</v>
      </c>
      <c r="AA85" s="118">
        <v>0</v>
      </c>
      <c r="AB85" t="s">
        <v>1036</v>
      </c>
      <c r="AC85">
        <v>1</v>
      </c>
      <c r="AD85">
        <v>1</v>
      </c>
      <c r="AE85" s="118">
        <v>57933.21</v>
      </c>
      <c r="AF85" s="118">
        <v>65398.59</v>
      </c>
      <c r="AG85" t="s">
        <v>1037</v>
      </c>
      <c r="AH85">
        <v>1.04</v>
      </c>
      <c r="AI85" s="118">
        <v>68014.53</v>
      </c>
      <c r="AJ85" s="118">
        <v>0</v>
      </c>
      <c r="AK85" s="118">
        <v>68014.53</v>
      </c>
      <c r="AL85" s="118">
        <v>10081.32</v>
      </c>
      <c r="AM85" s="118">
        <v>0</v>
      </c>
      <c r="AN85" s="118">
        <v>10081.32</v>
      </c>
    </row>
    <row r="86" spans="1:40" x14ac:dyDescent="0.2">
      <c r="A86" t="s">
        <v>474</v>
      </c>
      <c r="B86" t="s">
        <v>1031</v>
      </c>
      <c r="C86" t="s">
        <v>944</v>
      </c>
      <c r="D86">
        <v>2024</v>
      </c>
      <c r="E86" t="s">
        <v>1718</v>
      </c>
      <c r="F86" t="s">
        <v>1000</v>
      </c>
      <c r="G86" t="s">
        <v>946</v>
      </c>
      <c r="H86" t="s">
        <v>475</v>
      </c>
      <c r="I86">
        <v>451382</v>
      </c>
      <c r="J86" t="s">
        <v>474</v>
      </c>
      <c r="K86" t="s">
        <v>1750</v>
      </c>
      <c r="L86" t="s">
        <v>12</v>
      </c>
      <c r="M86" t="s">
        <v>1091</v>
      </c>
      <c r="N86" s="34">
        <v>44197</v>
      </c>
      <c r="O86" s="34">
        <v>44561</v>
      </c>
      <c r="P86" t="s">
        <v>1035</v>
      </c>
      <c r="Q86" s="118">
        <v>3555981</v>
      </c>
      <c r="R86" s="118">
        <v>14254517</v>
      </c>
      <c r="S86" s="43">
        <v>0.2495</v>
      </c>
      <c r="T86" s="34">
        <v>44440</v>
      </c>
      <c r="U86" s="34">
        <v>44804</v>
      </c>
      <c r="V86" s="118">
        <v>21550.3</v>
      </c>
      <c r="W86" s="118">
        <v>13255.77</v>
      </c>
      <c r="X86" s="118">
        <v>0</v>
      </c>
      <c r="Y86" s="118">
        <v>0</v>
      </c>
      <c r="Z86" s="118">
        <v>0</v>
      </c>
      <c r="AA86" s="118">
        <v>0</v>
      </c>
      <c r="AB86" t="s">
        <v>1036</v>
      </c>
      <c r="AC86">
        <v>1</v>
      </c>
      <c r="AD86">
        <v>1</v>
      </c>
      <c r="AE86" s="118">
        <v>13255.77</v>
      </c>
      <c r="AF86" s="118">
        <v>5376.8</v>
      </c>
      <c r="AG86" t="s">
        <v>1037</v>
      </c>
      <c r="AH86">
        <v>1.04</v>
      </c>
      <c r="AI86" s="118">
        <v>5591.87</v>
      </c>
      <c r="AJ86" s="118">
        <v>0</v>
      </c>
      <c r="AK86" s="118">
        <v>5591.87</v>
      </c>
      <c r="AL86" s="118">
        <v>-7663.9</v>
      </c>
      <c r="AM86" s="118">
        <v>0</v>
      </c>
      <c r="AN86" s="118">
        <v>-7663.9</v>
      </c>
    </row>
    <row r="87" spans="1:40" x14ac:dyDescent="0.2">
      <c r="A87" t="s">
        <v>579</v>
      </c>
      <c r="B87" t="s">
        <v>1031</v>
      </c>
      <c r="C87" t="s">
        <v>944</v>
      </c>
      <c r="D87">
        <v>2024</v>
      </c>
      <c r="E87" t="s">
        <v>1718</v>
      </c>
      <c r="F87" t="s">
        <v>1000</v>
      </c>
      <c r="G87" t="s">
        <v>946</v>
      </c>
      <c r="H87" t="s">
        <v>580</v>
      </c>
      <c r="I87">
        <v>450072</v>
      </c>
      <c r="J87" t="s">
        <v>579</v>
      </c>
      <c r="K87" t="s">
        <v>1182</v>
      </c>
      <c r="L87" t="s">
        <v>12</v>
      </c>
      <c r="M87" t="s">
        <v>1034</v>
      </c>
      <c r="N87" s="34">
        <v>44378</v>
      </c>
      <c r="O87" s="34">
        <v>44742</v>
      </c>
      <c r="P87" t="s">
        <v>1035</v>
      </c>
      <c r="Q87" s="118">
        <v>13457734</v>
      </c>
      <c r="R87" s="118">
        <v>51361284</v>
      </c>
      <c r="S87" s="43">
        <v>0.26200000000000001</v>
      </c>
      <c r="T87" s="34">
        <v>44440</v>
      </c>
      <c r="U87" s="34">
        <v>44804</v>
      </c>
      <c r="V87" s="118">
        <v>614938.81999999995</v>
      </c>
      <c r="W87" s="118">
        <v>80611.570000000007</v>
      </c>
      <c r="X87" s="118">
        <v>0</v>
      </c>
      <c r="Y87" s="118">
        <v>0</v>
      </c>
      <c r="Z87" s="118">
        <v>0</v>
      </c>
      <c r="AA87" s="118">
        <v>0</v>
      </c>
      <c r="AB87" t="s">
        <v>1036</v>
      </c>
      <c r="AC87">
        <v>1</v>
      </c>
      <c r="AD87">
        <v>1</v>
      </c>
      <c r="AE87" s="118">
        <v>80611.570000000007</v>
      </c>
      <c r="AF87" s="118">
        <v>161113.97</v>
      </c>
      <c r="AG87" t="s">
        <v>1037</v>
      </c>
      <c r="AH87">
        <v>1.04</v>
      </c>
      <c r="AI87" s="118">
        <v>167558.53</v>
      </c>
      <c r="AJ87" s="118">
        <v>0</v>
      </c>
      <c r="AK87" s="118">
        <v>167558.53</v>
      </c>
      <c r="AL87" s="118">
        <v>86946.96</v>
      </c>
      <c r="AM87" s="118">
        <v>0</v>
      </c>
      <c r="AN87" s="118">
        <v>86946.96</v>
      </c>
    </row>
    <row r="88" spans="1:40" x14ac:dyDescent="0.2">
      <c r="A88" t="s">
        <v>1751</v>
      </c>
      <c r="B88" t="s">
        <v>1031</v>
      </c>
      <c r="C88" t="s">
        <v>944</v>
      </c>
      <c r="D88">
        <v>2024</v>
      </c>
      <c r="E88" t="s">
        <v>1718</v>
      </c>
      <c r="F88" t="s">
        <v>1000</v>
      </c>
      <c r="G88" t="s">
        <v>946</v>
      </c>
      <c r="H88" t="s">
        <v>1752</v>
      </c>
      <c r="I88">
        <v>451325</v>
      </c>
      <c r="J88" t="s">
        <v>1751</v>
      </c>
      <c r="K88" t="s">
        <v>1753</v>
      </c>
      <c r="L88" t="s">
        <v>11</v>
      </c>
      <c r="M88" t="s">
        <v>1091</v>
      </c>
      <c r="N88" s="34">
        <v>44105</v>
      </c>
      <c r="O88" s="34">
        <v>44469</v>
      </c>
      <c r="P88" t="s">
        <v>1054</v>
      </c>
      <c r="Q88" s="118">
        <v>895384</v>
      </c>
      <c r="R88" s="118">
        <v>1473551</v>
      </c>
      <c r="S88" s="43">
        <v>0.60760000000000003</v>
      </c>
      <c r="T88" s="34">
        <v>44440</v>
      </c>
      <c r="U88" s="34">
        <v>44804</v>
      </c>
      <c r="V88" s="118">
        <v>2454.9</v>
      </c>
      <c r="W88" s="118">
        <v>1273.22</v>
      </c>
      <c r="X88" s="118">
        <v>0</v>
      </c>
      <c r="Y88" s="118">
        <v>0</v>
      </c>
      <c r="Z88" s="118">
        <v>0</v>
      </c>
      <c r="AA88" s="118">
        <v>0</v>
      </c>
      <c r="AB88" t="s">
        <v>1036</v>
      </c>
      <c r="AC88">
        <v>1</v>
      </c>
      <c r="AD88">
        <v>1</v>
      </c>
      <c r="AE88" s="118">
        <v>1273.22</v>
      </c>
      <c r="AF88" s="118">
        <v>1491.6</v>
      </c>
      <c r="AG88" t="s">
        <v>1037</v>
      </c>
      <c r="AH88">
        <v>1.04</v>
      </c>
      <c r="AI88" s="118">
        <v>1551.26</v>
      </c>
      <c r="AJ88" s="118">
        <v>0</v>
      </c>
      <c r="AK88" s="118">
        <v>1551.26</v>
      </c>
      <c r="AL88" s="118">
        <v>278.04000000000002</v>
      </c>
      <c r="AM88" s="118">
        <v>0</v>
      </c>
      <c r="AN88" s="118">
        <v>278.04000000000002</v>
      </c>
    </row>
    <row r="89" spans="1:40" x14ac:dyDescent="0.2">
      <c r="A89" t="s">
        <v>114</v>
      </c>
      <c r="B89" t="s">
        <v>1031</v>
      </c>
      <c r="C89" t="s">
        <v>944</v>
      </c>
      <c r="D89">
        <v>2024</v>
      </c>
      <c r="E89" t="s">
        <v>1718</v>
      </c>
      <c r="F89" t="s">
        <v>1000</v>
      </c>
      <c r="G89" t="s">
        <v>946</v>
      </c>
      <c r="H89" t="s">
        <v>115</v>
      </c>
      <c r="I89">
        <v>453300</v>
      </c>
      <c r="J89" t="s">
        <v>114</v>
      </c>
      <c r="K89" t="s">
        <v>1184</v>
      </c>
      <c r="L89" t="s">
        <v>12</v>
      </c>
      <c r="M89" t="s">
        <v>1034</v>
      </c>
      <c r="N89" s="34">
        <v>44105</v>
      </c>
      <c r="O89" s="34">
        <v>44469</v>
      </c>
      <c r="P89" t="s">
        <v>1035</v>
      </c>
      <c r="Q89" s="118">
        <v>1625994</v>
      </c>
      <c r="R89" s="118">
        <v>5261358</v>
      </c>
      <c r="S89" s="43">
        <v>0.309</v>
      </c>
      <c r="T89" s="34">
        <v>44440</v>
      </c>
      <c r="U89" s="34">
        <v>44804</v>
      </c>
      <c r="V89" s="118">
        <v>11587639.220000001</v>
      </c>
      <c r="W89" s="118">
        <v>3310396.96</v>
      </c>
      <c r="X89" s="118">
        <v>0</v>
      </c>
      <c r="Y89" s="118">
        <v>0</v>
      </c>
      <c r="Z89" s="118">
        <v>0</v>
      </c>
      <c r="AA89" s="118">
        <v>0</v>
      </c>
      <c r="AB89" t="s">
        <v>1036</v>
      </c>
      <c r="AC89">
        <v>1</v>
      </c>
      <c r="AD89">
        <v>1</v>
      </c>
      <c r="AE89" s="118">
        <v>3310396.96</v>
      </c>
      <c r="AF89" s="118">
        <v>3580580.52</v>
      </c>
      <c r="AG89" t="s">
        <v>1037</v>
      </c>
      <c r="AH89">
        <v>1.04</v>
      </c>
      <c r="AI89" s="118">
        <v>3723803.74</v>
      </c>
      <c r="AJ89" s="118">
        <v>0</v>
      </c>
      <c r="AK89" s="118">
        <v>3723803.74</v>
      </c>
      <c r="AL89" s="118">
        <v>413406.78</v>
      </c>
      <c r="AM89" s="118">
        <v>0</v>
      </c>
      <c r="AN89" s="118">
        <v>413406.78</v>
      </c>
    </row>
    <row r="90" spans="1:40" x14ac:dyDescent="0.2">
      <c r="A90" t="s">
        <v>36</v>
      </c>
      <c r="B90" t="s">
        <v>1031</v>
      </c>
      <c r="C90" t="s">
        <v>944</v>
      </c>
      <c r="D90">
        <v>2024</v>
      </c>
      <c r="E90" t="s">
        <v>1718</v>
      </c>
      <c r="F90" t="s">
        <v>1000</v>
      </c>
      <c r="G90" t="s">
        <v>946</v>
      </c>
      <c r="H90" t="s">
        <v>37</v>
      </c>
      <c r="I90">
        <v>451379</v>
      </c>
      <c r="J90" t="s">
        <v>36</v>
      </c>
      <c r="K90" t="s">
        <v>1186</v>
      </c>
      <c r="L90" t="s">
        <v>11</v>
      </c>
      <c r="M90" t="s">
        <v>1091</v>
      </c>
      <c r="N90" s="34">
        <v>44409</v>
      </c>
      <c r="O90" s="34">
        <v>44773</v>
      </c>
      <c r="P90" t="s">
        <v>1035</v>
      </c>
      <c r="Q90" s="118">
        <v>4748301</v>
      </c>
      <c r="R90" s="118">
        <v>22346771</v>
      </c>
      <c r="S90" s="43">
        <v>0.21249999999999999</v>
      </c>
      <c r="T90" s="34">
        <v>44440</v>
      </c>
      <c r="U90" s="34">
        <v>44804</v>
      </c>
      <c r="V90" s="118">
        <v>170540.87</v>
      </c>
      <c r="W90" s="118">
        <v>89933.98</v>
      </c>
      <c r="X90" s="118">
        <v>0</v>
      </c>
      <c r="Y90" s="118">
        <v>0</v>
      </c>
      <c r="Z90" s="118">
        <v>0</v>
      </c>
      <c r="AA90" s="118">
        <v>0</v>
      </c>
      <c r="AB90" t="s">
        <v>1036</v>
      </c>
      <c r="AC90">
        <v>1</v>
      </c>
      <c r="AD90">
        <v>1</v>
      </c>
      <c r="AE90" s="118">
        <v>89933.98</v>
      </c>
      <c r="AF90" s="118">
        <v>36239.93</v>
      </c>
      <c r="AG90" t="s">
        <v>1037</v>
      </c>
      <c r="AH90">
        <v>1.0301</v>
      </c>
      <c r="AI90" s="118">
        <v>37330.75</v>
      </c>
      <c r="AJ90" s="118">
        <v>0</v>
      </c>
      <c r="AK90" s="118">
        <v>37330.75</v>
      </c>
      <c r="AL90" s="118">
        <v>-52603.23</v>
      </c>
      <c r="AM90" s="118">
        <v>0</v>
      </c>
      <c r="AN90" s="118">
        <v>-52603.23</v>
      </c>
    </row>
    <row r="91" spans="1:40" x14ac:dyDescent="0.2">
      <c r="A91" t="s">
        <v>1754</v>
      </c>
      <c r="B91" t="s">
        <v>1031</v>
      </c>
      <c r="C91" t="s">
        <v>944</v>
      </c>
      <c r="D91">
        <v>2024</v>
      </c>
      <c r="E91" t="s">
        <v>1718</v>
      </c>
      <c r="F91" t="s">
        <v>1000</v>
      </c>
      <c r="G91" t="s">
        <v>946</v>
      </c>
      <c r="H91" t="s">
        <v>1755</v>
      </c>
      <c r="I91">
        <v>451362</v>
      </c>
      <c r="J91" t="s">
        <v>1754</v>
      </c>
      <c r="K91" t="s">
        <v>1756</v>
      </c>
      <c r="L91" t="s">
        <v>11</v>
      </c>
      <c r="M91" t="s">
        <v>1091</v>
      </c>
      <c r="N91" s="34">
        <v>44470</v>
      </c>
      <c r="O91" s="34">
        <v>44834</v>
      </c>
      <c r="P91" t="s">
        <v>1035</v>
      </c>
      <c r="Q91" s="118">
        <v>1274005</v>
      </c>
      <c r="R91" s="118">
        <v>5356270</v>
      </c>
      <c r="S91" s="43">
        <v>0.2379</v>
      </c>
      <c r="T91" s="34">
        <v>44440</v>
      </c>
      <c r="U91" s="34">
        <v>44804</v>
      </c>
      <c r="V91" s="118">
        <v>3821.23</v>
      </c>
      <c r="W91" s="118">
        <v>1508.14</v>
      </c>
      <c r="X91" s="118">
        <v>0</v>
      </c>
      <c r="Y91" s="118">
        <v>0</v>
      </c>
      <c r="Z91" s="118">
        <v>0</v>
      </c>
      <c r="AA91" s="118">
        <v>0</v>
      </c>
      <c r="AB91" t="s">
        <v>1036</v>
      </c>
      <c r="AC91">
        <v>1</v>
      </c>
      <c r="AD91">
        <v>1</v>
      </c>
      <c r="AE91" s="118">
        <v>1508.14</v>
      </c>
      <c r="AF91" s="118">
        <v>909.07</v>
      </c>
      <c r="AG91" t="s">
        <v>1037</v>
      </c>
      <c r="AH91">
        <v>1.0130999999999999</v>
      </c>
      <c r="AI91" s="118">
        <v>920.98</v>
      </c>
      <c r="AJ91" s="118">
        <v>0</v>
      </c>
      <c r="AK91" s="118">
        <v>920.98</v>
      </c>
      <c r="AL91" s="118">
        <v>-587.16</v>
      </c>
      <c r="AM91" s="118">
        <v>0</v>
      </c>
      <c r="AN91" s="118">
        <v>-587.16</v>
      </c>
    </row>
    <row r="92" spans="1:40" x14ac:dyDescent="0.2">
      <c r="A92" t="s">
        <v>1757</v>
      </c>
      <c r="B92" t="s">
        <v>1031</v>
      </c>
      <c r="C92" t="s">
        <v>944</v>
      </c>
      <c r="D92">
        <v>2024</v>
      </c>
      <c r="E92" t="s">
        <v>1718</v>
      </c>
      <c r="F92" t="s">
        <v>1000</v>
      </c>
      <c r="G92" t="s">
        <v>946</v>
      </c>
      <c r="H92" t="s">
        <v>1758</v>
      </c>
      <c r="I92">
        <v>451373</v>
      </c>
      <c r="J92" t="s">
        <v>1757</v>
      </c>
      <c r="K92" t="s">
        <v>1759</v>
      </c>
      <c r="L92" t="s">
        <v>11</v>
      </c>
      <c r="M92" t="s">
        <v>1091</v>
      </c>
      <c r="N92" s="34">
        <v>44197</v>
      </c>
      <c r="O92" s="34">
        <v>44561</v>
      </c>
      <c r="P92" t="s">
        <v>1035</v>
      </c>
      <c r="Q92" s="118">
        <v>809142</v>
      </c>
      <c r="R92" s="118">
        <v>5498542</v>
      </c>
      <c r="S92" s="43">
        <v>0.1472</v>
      </c>
      <c r="T92" s="34">
        <v>44440</v>
      </c>
      <c r="U92" s="34">
        <v>44804</v>
      </c>
      <c r="V92" s="118">
        <v>25068.84</v>
      </c>
      <c r="W92" s="118">
        <v>8893.75</v>
      </c>
      <c r="X92" s="118">
        <v>0</v>
      </c>
      <c r="Y92" s="118">
        <v>0</v>
      </c>
      <c r="Z92" s="118">
        <v>0</v>
      </c>
      <c r="AA92" s="118">
        <v>0</v>
      </c>
      <c r="AB92" t="s">
        <v>1036</v>
      </c>
      <c r="AC92">
        <v>1</v>
      </c>
      <c r="AD92">
        <v>1</v>
      </c>
      <c r="AE92" s="118">
        <v>8893.75</v>
      </c>
      <c r="AF92" s="118">
        <v>3690.13</v>
      </c>
      <c r="AG92" t="s">
        <v>1037</v>
      </c>
      <c r="AH92">
        <v>1.04</v>
      </c>
      <c r="AI92" s="118">
        <v>3837.74</v>
      </c>
      <c r="AJ92" s="118">
        <v>0</v>
      </c>
      <c r="AK92" s="118">
        <v>3837.74</v>
      </c>
      <c r="AL92" s="118">
        <v>-5056.01</v>
      </c>
      <c r="AM92" s="118">
        <v>0</v>
      </c>
      <c r="AN92" s="118">
        <v>-5056.01</v>
      </c>
    </row>
    <row r="93" spans="1:40" x14ac:dyDescent="0.2">
      <c r="A93" t="s">
        <v>405</v>
      </c>
      <c r="B93" t="s">
        <v>1031</v>
      </c>
      <c r="C93" t="s">
        <v>944</v>
      </c>
      <c r="D93">
        <v>2024</v>
      </c>
      <c r="E93" t="s">
        <v>1718</v>
      </c>
      <c r="F93" t="s">
        <v>1000</v>
      </c>
      <c r="G93" t="s">
        <v>946</v>
      </c>
      <c r="H93" t="s">
        <v>406</v>
      </c>
      <c r="I93">
        <v>451308</v>
      </c>
      <c r="J93" t="s">
        <v>405</v>
      </c>
      <c r="K93" t="s">
        <v>1187</v>
      </c>
      <c r="L93" t="s">
        <v>11</v>
      </c>
      <c r="M93" t="s">
        <v>1091</v>
      </c>
      <c r="N93" s="34">
        <v>44197</v>
      </c>
      <c r="O93" s="34">
        <v>44561</v>
      </c>
      <c r="P93" t="s">
        <v>1054</v>
      </c>
      <c r="Q93" s="118">
        <v>1790592</v>
      </c>
      <c r="R93" s="118">
        <v>3669299</v>
      </c>
      <c r="S93" s="43">
        <v>0.48799999999999999</v>
      </c>
      <c r="T93" s="34">
        <v>44440</v>
      </c>
      <c r="U93" s="34">
        <v>44804</v>
      </c>
      <c r="V93" s="118">
        <v>43726.49</v>
      </c>
      <c r="W93" s="118">
        <v>22707.11</v>
      </c>
      <c r="X93" s="118">
        <v>0</v>
      </c>
      <c r="Y93" s="118">
        <v>0</v>
      </c>
      <c r="Z93" s="118">
        <v>0</v>
      </c>
      <c r="AA93" s="118">
        <v>0</v>
      </c>
      <c r="AB93" t="s">
        <v>1036</v>
      </c>
      <c r="AC93">
        <v>1</v>
      </c>
      <c r="AD93">
        <v>1</v>
      </c>
      <c r="AE93" s="118">
        <v>22707.11</v>
      </c>
      <c r="AF93" s="118">
        <v>21338.53</v>
      </c>
      <c r="AG93" t="s">
        <v>1037</v>
      </c>
      <c r="AH93">
        <v>1.04</v>
      </c>
      <c r="AI93" s="118">
        <v>22192.07</v>
      </c>
      <c r="AJ93" s="118">
        <v>0</v>
      </c>
      <c r="AK93" s="118">
        <v>22192.07</v>
      </c>
      <c r="AL93" s="118">
        <v>-515.04</v>
      </c>
      <c r="AM93" s="118">
        <v>0</v>
      </c>
      <c r="AN93" s="118">
        <v>-515.04</v>
      </c>
    </row>
    <row r="94" spans="1:40" x14ac:dyDescent="0.2">
      <c r="A94" t="s">
        <v>276</v>
      </c>
      <c r="B94" t="s">
        <v>1031</v>
      </c>
      <c r="C94" t="s">
        <v>944</v>
      </c>
      <c r="D94">
        <v>2024</v>
      </c>
      <c r="E94" t="s">
        <v>1718</v>
      </c>
      <c r="F94" t="s">
        <v>1000</v>
      </c>
      <c r="G94" t="s">
        <v>946</v>
      </c>
      <c r="H94" t="s">
        <v>277</v>
      </c>
      <c r="I94">
        <v>450040</v>
      </c>
      <c r="J94" t="s">
        <v>276</v>
      </c>
      <c r="K94" t="s">
        <v>1189</v>
      </c>
      <c r="L94" t="s">
        <v>12</v>
      </c>
      <c r="M94" t="s">
        <v>1034</v>
      </c>
      <c r="N94" s="34">
        <v>44378</v>
      </c>
      <c r="O94" s="34">
        <v>44742</v>
      </c>
      <c r="P94" t="s">
        <v>1035</v>
      </c>
      <c r="Q94" s="118">
        <v>36827485</v>
      </c>
      <c r="R94" s="118">
        <v>282013955</v>
      </c>
      <c r="S94" s="43">
        <v>0.13059999999999999</v>
      </c>
      <c r="T94" s="34">
        <v>44440</v>
      </c>
      <c r="U94" s="34">
        <v>44804</v>
      </c>
      <c r="V94" s="118">
        <v>1921436.4</v>
      </c>
      <c r="W94" s="118">
        <v>86110.02</v>
      </c>
      <c r="X94" s="118">
        <v>0</v>
      </c>
      <c r="Y94" s="118">
        <v>0</v>
      </c>
      <c r="Z94" s="118">
        <v>0</v>
      </c>
      <c r="AA94" s="118">
        <v>0</v>
      </c>
      <c r="AB94" t="s">
        <v>1036</v>
      </c>
      <c r="AC94">
        <v>1</v>
      </c>
      <c r="AD94">
        <v>1</v>
      </c>
      <c r="AE94" s="118">
        <v>86110.02</v>
      </c>
      <c r="AF94" s="118">
        <v>250939.59</v>
      </c>
      <c r="AG94" t="s">
        <v>1037</v>
      </c>
      <c r="AH94">
        <v>1.04</v>
      </c>
      <c r="AI94" s="118">
        <v>260977.17</v>
      </c>
      <c r="AJ94" s="118">
        <v>0</v>
      </c>
      <c r="AK94" s="118">
        <v>260977.17</v>
      </c>
      <c r="AL94" s="118">
        <v>174867.15</v>
      </c>
      <c r="AM94" s="118">
        <v>0</v>
      </c>
      <c r="AN94" s="118">
        <v>174867.15</v>
      </c>
    </row>
    <row r="95" spans="1:40" x14ac:dyDescent="0.2">
      <c r="A95" t="s">
        <v>1760</v>
      </c>
      <c r="B95" t="s">
        <v>1031</v>
      </c>
      <c r="C95" t="s">
        <v>944</v>
      </c>
      <c r="D95">
        <v>2024</v>
      </c>
      <c r="E95" t="s">
        <v>1718</v>
      </c>
      <c r="F95" t="s">
        <v>1000</v>
      </c>
      <c r="G95" t="s">
        <v>946</v>
      </c>
      <c r="H95" t="s">
        <v>1761</v>
      </c>
      <c r="I95">
        <v>670062</v>
      </c>
      <c r="J95" t="s">
        <v>1760</v>
      </c>
      <c r="K95" t="s">
        <v>1762</v>
      </c>
      <c r="L95" t="s">
        <v>12</v>
      </c>
      <c r="M95" t="s">
        <v>1034</v>
      </c>
      <c r="N95" s="34">
        <v>44197</v>
      </c>
      <c r="O95" s="34">
        <v>44561</v>
      </c>
      <c r="P95" t="s">
        <v>1054</v>
      </c>
      <c r="Q95" s="118">
        <v>3712963</v>
      </c>
      <c r="R95" s="118">
        <v>18542412</v>
      </c>
      <c r="S95" s="43">
        <v>0.20019999999999999</v>
      </c>
      <c r="T95" s="34">
        <v>44440</v>
      </c>
      <c r="U95" s="34">
        <v>44804</v>
      </c>
      <c r="V95" s="118">
        <v>203014.14</v>
      </c>
      <c r="W95" s="118">
        <v>18080.310000000001</v>
      </c>
      <c r="X95" s="118">
        <v>0</v>
      </c>
      <c r="Y95" s="118">
        <v>0</v>
      </c>
      <c r="Z95" s="118">
        <v>0</v>
      </c>
      <c r="AA95" s="118">
        <v>0</v>
      </c>
      <c r="AB95" t="s">
        <v>1036</v>
      </c>
      <c r="AC95">
        <v>1</v>
      </c>
      <c r="AD95">
        <v>1</v>
      </c>
      <c r="AE95" s="118">
        <v>18080.310000000001</v>
      </c>
      <c r="AF95" s="118">
        <v>40643.43</v>
      </c>
      <c r="AG95" t="s">
        <v>1037</v>
      </c>
      <c r="AH95">
        <v>1.04</v>
      </c>
      <c r="AI95" s="118">
        <v>42269.17</v>
      </c>
      <c r="AJ95" s="118">
        <v>0</v>
      </c>
      <c r="AK95" s="118">
        <v>42269.17</v>
      </c>
      <c r="AL95" s="118">
        <v>24188.86</v>
      </c>
      <c r="AM95" s="118">
        <v>0</v>
      </c>
      <c r="AN95" s="118">
        <v>24188.86</v>
      </c>
    </row>
    <row r="96" spans="1:40" x14ac:dyDescent="0.2">
      <c r="A96" t="s">
        <v>1190</v>
      </c>
      <c r="B96" t="s">
        <v>1031</v>
      </c>
      <c r="C96" t="s">
        <v>944</v>
      </c>
      <c r="D96">
        <v>2024</v>
      </c>
      <c r="E96" t="s">
        <v>1718</v>
      </c>
      <c r="F96" t="s">
        <v>1000</v>
      </c>
      <c r="G96" t="s">
        <v>946</v>
      </c>
      <c r="H96" t="s">
        <v>1191</v>
      </c>
      <c r="I96">
        <v>451353</v>
      </c>
      <c r="J96" t="s">
        <v>1190</v>
      </c>
      <c r="K96" t="s">
        <v>1193</v>
      </c>
      <c r="L96" t="s">
        <v>11</v>
      </c>
      <c r="M96" t="s">
        <v>1091</v>
      </c>
      <c r="N96" s="34">
        <v>44470</v>
      </c>
      <c r="O96" s="34">
        <v>44834</v>
      </c>
      <c r="P96" t="s">
        <v>1035</v>
      </c>
      <c r="Q96" s="118">
        <v>757380</v>
      </c>
      <c r="R96" s="118">
        <v>1277738</v>
      </c>
      <c r="S96" s="43">
        <v>0.59279999999999999</v>
      </c>
      <c r="T96" s="34">
        <v>44440</v>
      </c>
      <c r="U96" s="34">
        <v>44804</v>
      </c>
      <c r="V96" s="118">
        <v>10602</v>
      </c>
      <c r="W96" s="118">
        <v>8046.58</v>
      </c>
      <c r="X96" s="118">
        <v>0</v>
      </c>
      <c r="Y96" s="118">
        <v>0</v>
      </c>
      <c r="Z96" s="118">
        <v>0</v>
      </c>
      <c r="AA96" s="118">
        <v>0</v>
      </c>
      <c r="AB96" t="s">
        <v>1036</v>
      </c>
      <c r="AC96">
        <v>1</v>
      </c>
      <c r="AD96">
        <v>1</v>
      </c>
      <c r="AE96" s="118">
        <v>8046.58</v>
      </c>
      <c r="AF96" s="118">
        <v>6284.87</v>
      </c>
      <c r="AG96" t="s">
        <v>1037</v>
      </c>
      <c r="AH96">
        <v>1.0130999999999999</v>
      </c>
      <c r="AI96" s="118">
        <v>6367.2</v>
      </c>
      <c r="AJ96" s="118">
        <v>0</v>
      </c>
      <c r="AK96" s="118">
        <v>6367.2</v>
      </c>
      <c r="AL96" s="118">
        <v>-1679.38</v>
      </c>
      <c r="AM96" s="118">
        <v>0</v>
      </c>
      <c r="AN96" s="118">
        <v>-1679.38</v>
      </c>
    </row>
    <row r="97" spans="1:40" x14ac:dyDescent="0.2">
      <c r="A97" t="s">
        <v>1763</v>
      </c>
      <c r="B97" t="s">
        <v>1031</v>
      </c>
      <c r="C97" t="s">
        <v>944</v>
      </c>
      <c r="D97">
        <v>2024</v>
      </c>
      <c r="E97" t="s">
        <v>1718</v>
      </c>
      <c r="F97" t="s">
        <v>1000</v>
      </c>
      <c r="G97" t="s">
        <v>946</v>
      </c>
      <c r="H97" s="117">
        <v>1114435260</v>
      </c>
      <c r="I97">
        <v>451393</v>
      </c>
      <c r="J97" t="s">
        <v>1763</v>
      </c>
      <c r="K97" t="s">
        <v>1764</v>
      </c>
      <c r="L97" t="s">
        <v>12</v>
      </c>
      <c r="M97" t="s">
        <v>1091</v>
      </c>
      <c r="N97" s="34">
        <v>44197</v>
      </c>
      <c r="O97" s="34">
        <v>44561</v>
      </c>
      <c r="P97" t="s">
        <v>1054</v>
      </c>
      <c r="Q97" s="118">
        <v>898394</v>
      </c>
      <c r="R97" s="118">
        <v>12408925</v>
      </c>
      <c r="S97" s="43">
        <v>7.2400000000000006E-2</v>
      </c>
      <c r="T97" s="34">
        <v>44440</v>
      </c>
      <c r="U97" s="34">
        <v>44804</v>
      </c>
      <c r="V97" s="118">
        <v>79890.13</v>
      </c>
      <c r="W97" s="118">
        <v>10896.18</v>
      </c>
      <c r="X97" s="118">
        <v>0</v>
      </c>
      <c r="Y97" s="118">
        <v>0</v>
      </c>
      <c r="Z97" s="118">
        <v>0</v>
      </c>
      <c r="AA97" s="118">
        <v>0</v>
      </c>
      <c r="AB97" t="s">
        <v>1036</v>
      </c>
      <c r="AC97">
        <v>1</v>
      </c>
      <c r="AD97">
        <v>1</v>
      </c>
      <c r="AE97" s="118">
        <v>10896.18</v>
      </c>
      <c r="AF97" s="118">
        <v>5784.05</v>
      </c>
      <c r="AG97" t="s">
        <v>1037</v>
      </c>
      <c r="AH97">
        <v>1.04</v>
      </c>
      <c r="AI97" s="118">
        <v>6015.41</v>
      </c>
      <c r="AJ97" s="118">
        <v>0</v>
      </c>
      <c r="AK97" s="118">
        <v>6015.41</v>
      </c>
      <c r="AL97" s="118">
        <v>-4880.7700000000004</v>
      </c>
      <c r="AM97" s="118">
        <v>0</v>
      </c>
      <c r="AN97" s="118">
        <v>-4880.7700000000004</v>
      </c>
    </row>
    <row r="98" spans="1:40" x14ac:dyDescent="0.2">
      <c r="A98" t="s">
        <v>1765</v>
      </c>
      <c r="B98" t="s">
        <v>1031</v>
      </c>
      <c r="C98" t="s">
        <v>944</v>
      </c>
      <c r="D98">
        <v>2024</v>
      </c>
      <c r="E98" t="s">
        <v>1718</v>
      </c>
      <c r="F98" t="s">
        <v>1000</v>
      </c>
      <c r="G98" t="s">
        <v>946</v>
      </c>
      <c r="H98" s="117">
        <v>1063500270</v>
      </c>
      <c r="I98">
        <v>451345</v>
      </c>
      <c r="J98" t="s">
        <v>1765</v>
      </c>
      <c r="K98" t="s">
        <v>1766</v>
      </c>
      <c r="L98" t="s">
        <v>12</v>
      </c>
      <c r="M98" t="s">
        <v>1091</v>
      </c>
      <c r="N98" s="34">
        <v>44197</v>
      </c>
      <c r="O98" s="34">
        <v>44561</v>
      </c>
      <c r="P98" t="s">
        <v>1035</v>
      </c>
      <c r="Q98" s="118">
        <v>205831</v>
      </c>
      <c r="R98" s="118">
        <v>396236</v>
      </c>
      <c r="S98" s="43">
        <v>0.51949999999999996</v>
      </c>
      <c r="T98" s="34">
        <v>44440</v>
      </c>
      <c r="U98" s="34">
        <v>44804</v>
      </c>
      <c r="V98" s="118">
        <v>3545.7</v>
      </c>
      <c r="W98" s="118">
        <v>1430.37</v>
      </c>
      <c r="X98" s="118">
        <v>0</v>
      </c>
      <c r="Y98" s="118">
        <v>0</v>
      </c>
      <c r="Z98" s="118">
        <v>0</v>
      </c>
      <c r="AA98" s="118">
        <v>0</v>
      </c>
      <c r="AB98" t="s">
        <v>1036</v>
      </c>
      <c r="AC98">
        <v>1</v>
      </c>
      <c r="AD98">
        <v>1</v>
      </c>
      <c r="AE98" s="118">
        <v>1430.37</v>
      </c>
      <c r="AF98" s="118">
        <v>1841.99</v>
      </c>
      <c r="AG98" t="s">
        <v>1037</v>
      </c>
      <c r="AH98">
        <v>1.04</v>
      </c>
      <c r="AI98" s="118">
        <v>1915.67</v>
      </c>
      <c r="AJ98" s="118">
        <v>0</v>
      </c>
      <c r="AK98" s="118">
        <v>1915.67</v>
      </c>
      <c r="AL98" s="118">
        <v>485.3</v>
      </c>
      <c r="AM98" s="118">
        <v>0</v>
      </c>
      <c r="AN98" s="118">
        <v>485.3</v>
      </c>
    </row>
    <row r="99" spans="1:40" x14ac:dyDescent="0.2">
      <c r="A99" t="s">
        <v>1194</v>
      </c>
      <c r="B99" t="s">
        <v>1031</v>
      </c>
      <c r="C99" t="s">
        <v>944</v>
      </c>
      <c r="D99">
        <v>2024</v>
      </c>
      <c r="E99" t="s">
        <v>1718</v>
      </c>
      <c r="F99" t="s">
        <v>1000</v>
      </c>
      <c r="G99" t="s">
        <v>946</v>
      </c>
      <c r="H99" t="s">
        <v>1195</v>
      </c>
      <c r="I99">
        <v>451331</v>
      </c>
      <c r="J99" t="s">
        <v>1194</v>
      </c>
      <c r="K99" t="s">
        <v>1197</v>
      </c>
      <c r="L99" t="s">
        <v>11</v>
      </c>
      <c r="M99" t="s">
        <v>1091</v>
      </c>
      <c r="N99" s="34">
        <v>44044</v>
      </c>
      <c r="O99" s="34">
        <v>44408</v>
      </c>
      <c r="P99" t="s">
        <v>1035</v>
      </c>
      <c r="Q99" s="118">
        <v>2005143</v>
      </c>
      <c r="R99" s="118">
        <v>5366335</v>
      </c>
      <c r="S99" s="43">
        <v>0.37369999999999998</v>
      </c>
      <c r="T99" s="34">
        <v>44440</v>
      </c>
      <c r="U99" s="34">
        <v>44804</v>
      </c>
      <c r="V99" s="118">
        <v>53521.3</v>
      </c>
      <c r="W99" s="118">
        <v>32905.69</v>
      </c>
      <c r="X99" s="118">
        <v>0</v>
      </c>
      <c r="Y99" s="118">
        <v>0</v>
      </c>
      <c r="Z99" s="118">
        <v>0</v>
      </c>
      <c r="AA99" s="118">
        <v>0</v>
      </c>
      <c r="AB99" t="s">
        <v>1036</v>
      </c>
      <c r="AC99">
        <v>1</v>
      </c>
      <c r="AD99">
        <v>1</v>
      </c>
      <c r="AE99" s="118">
        <v>32905.69</v>
      </c>
      <c r="AF99" s="118">
        <v>20000.91</v>
      </c>
      <c r="AG99" t="s">
        <v>1037</v>
      </c>
      <c r="AH99">
        <v>1.04</v>
      </c>
      <c r="AI99" s="118">
        <v>20800.95</v>
      </c>
      <c r="AJ99" s="118">
        <v>0</v>
      </c>
      <c r="AK99" s="118">
        <v>20800.95</v>
      </c>
      <c r="AL99" s="118">
        <v>-12104.74</v>
      </c>
      <c r="AM99" s="118">
        <v>0</v>
      </c>
      <c r="AN99" s="118">
        <v>-12104.74</v>
      </c>
    </row>
    <row r="100" spans="1:40" x14ac:dyDescent="0.2">
      <c r="A100" t="s">
        <v>72</v>
      </c>
      <c r="B100" t="s">
        <v>1031</v>
      </c>
      <c r="C100" t="s">
        <v>944</v>
      </c>
      <c r="D100">
        <v>2024</v>
      </c>
      <c r="E100" t="s">
        <v>1718</v>
      </c>
      <c r="F100" t="s">
        <v>1000</v>
      </c>
      <c r="G100" t="s">
        <v>946</v>
      </c>
      <c r="H100" t="s">
        <v>73</v>
      </c>
      <c r="I100">
        <v>450015</v>
      </c>
      <c r="J100" t="s">
        <v>72</v>
      </c>
      <c r="K100" t="s">
        <v>1199</v>
      </c>
      <c r="L100" t="s">
        <v>11</v>
      </c>
      <c r="M100" t="s">
        <v>1034</v>
      </c>
      <c r="N100" s="34">
        <v>44105</v>
      </c>
      <c r="O100" s="34">
        <v>44469</v>
      </c>
      <c r="P100" t="s">
        <v>1054</v>
      </c>
      <c r="Q100" s="118">
        <v>61092496</v>
      </c>
      <c r="R100" s="118">
        <v>268022017</v>
      </c>
      <c r="S100" s="43">
        <v>0.22789999999999999</v>
      </c>
      <c r="T100" s="34">
        <v>44440</v>
      </c>
      <c r="U100" s="34">
        <v>44804</v>
      </c>
      <c r="V100" s="118">
        <v>65102613.950000003</v>
      </c>
      <c r="W100" s="118">
        <v>9422457.3100000005</v>
      </c>
      <c r="X100" s="118">
        <v>0</v>
      </c>
      <c r="Y100" s="118">
        <v>0</v>
      </c>
      <c r="Z100" s="118">
        <v>0</v>
      </c>
      <c r="AA100" s="118">
        <v>0</v>
      </c>
      <c r="AB100" t="s">
        <v>1036</v>
      </c>
      <c r="AC100">
        <v>1</v>
      </c>
      <c r="AD100">
        <v>1</v>
      </c>
      <c r="AE100" s="118">
        <v>9422457.3100000005</v>
      </c>
      <c r="AF100" s="118">
        <v>14836885.720000001</v>
      </c>
      <c r="AG100" t="s">
        <v>1037</v>
      </c>
      <c r="AH100">
        <v>1.04</v>
      </c>
      <c r="AI100" s="118">
        <v>15430361.15</v>
      </c>
      <c r="AJ100" s="118">
        <v>0</v>
      </c>
      <c r="AK100" s="118">
        <v>15430361.15</v>
      </c>
      <c r="AL100" s="118">
        <v>6007903.8399999999</v>
      </c>
      <c r="AM100" s="118">
        <v>0</v>
      </c>
      <c r="AN100" s="118">
        <v>6007903.8399999999</v>
      </c>
    </row>
    <row r="101" spans="1:40" x14ac:dyDescent="0.2">
      <c r="A101" t="s">
        <v>795</v>
      </c>
      <c r="B101" t="s">
        <v>1031</v>
      </c>
      <c r="C101" t="s">
        <v>944</v>
      </c>
      <c r="D101">
        <v>2024</v>
      </c>
      <c r="E101" t="s">
        <v>1718</v>
      </c>
      <c r="F101" t="s">
        <v>1000</v>
      </c>
      <c r="G101" t="s">
        <v>946</v>
      </c>
      <c r="H101" t="s">
        <v>796</v>
      </c>
      <c r="I101">
        <v>450379</v>
      </c>
      <c r="J101" t="s">
        <v>795</v>
      </c>
      <c r="K101" t="s">
        <v>1201</v>
      </c>
      <c r="L101" t="s">
        <v>12</v>
      </c>
      <c r="M101" t="s">
        <v>1034</v>
      </c>
      <c r="N101" s="34">
        <v>44197</v>
      </c>
      <c r="O101" s="34">
        <v>44561</v>
      </c>
      <c r="P101" t="s">
        <v>1035</v>
      </c>
      <c r="Q101" s="118">
        <v>1887074</v>
      </c>
      <c r="R101" s="118">
        <v>11184635</v>
      </c>
      <c r="S101" s="43">
        <v>0.16869999999999999</v>
      </c>
      <c r="T101" s="34">
        <v>44440</v>
      </c>
      <c r="U101" s="34">
        <v>44804</v>
      </c>
      <c r="V101" s="118">
        <v>159545.57</v>
      </c>
      <c r="W101" s="118">
        <v>10592.94</v>
      </c>
      <c r="X101" s="118">
        <v>0</v>
      </c>
      <c r="Y101" s="118">
        <v>0</v>
      </c>
      <c r="Z101" s="118">
        <v>0</v>
      </c>
      <c r="AA101" s="118">
        <v>0</v>
      </c>
      <c r="AB101" t="s">
        <v>1036</v>
      </c>
      <c r="AC101">
        <v>1</v>
      </c>
      <c r="AD101">
        <v>1</v>
      </c>
      <c r="AE101" s="118">
        <v>10592.94</v>
      </c>
      <c r="AF101" s="118">
        <v>26915.34</v>
      </c>
      <c r="AG101" t="s">
        <v>1037</v>
      </c>
      <c r="AH101">
        <v>1.04</v>
      </c>
      <c r="AI101" s="118">
        <v>27991.95</v>
      </c>
      <c r="AJ101" s="118">
        <v>0</v>
      </c>
      <c r="AK101" s="118">
        <v>27991.95</v>
      </c>
      <c r="AL101" s="118">
        <v>17399.009999999998</v>
      </c>
      <c r="AM101" s="118">
        <v>0</v>
      </c>
      <c r="AN101" s="118">
        <v>17399.009999999998</v>
      </c>
    </row>
    <row r="102" spans="1:40" x14ac:dyDescent="0.2">
      <c r="A102" t="s">
        <v>624</v>
      </c>
      <c r="B102" t="s">
        <v>1031</v>
      </c>
      <c r="C102" t="s">
        <v>944</v>
      </c>
      <c r="D102">
        <v>2024</v>
      </c>
      <c r="E102" t="s">
        <v>1718</v>
      </c>
      <c r="F102" t="s">
        <v>1000</v>
      </c>
      <c r="G102" t="s">
        <v>946</v>
      </c>
      <c r="H102" s="117">
        <v>1134108053</v>
      </c>
      <c r="I102">
        <v>450489</v>
      </c>
      <c r="J102" t="s">
        <v>624</v>
      </c>
      <c r="K102" t="s">
        <v>1203</v>
      </c>
      <c r="L102" t="s">
        <v>11</v>
      </c>
      <c r="M102" t="s">
        <v>1034</v>
      </c>
      <c r="N102" s="34">
        <v>44287</v>
      </c>
      <c r="O102" s="34">
        <v>44651</v>
      </c>
      <c r="P102" t="s">
        <v>1035</v>
      </c>
      <c r="Q102" s="118">
        <v>1586871</v>
      </c>
      <c r="R102" s="118">
        <v>3019385</v>
      </c>
      <c r="S102" s="43">
        <v>0.52559999999999996</v>
      </c>
      <c r="T102" s="34">
        <v>44440</v>
      </c>
      <c r="U102" s="34">
        <v>44804</v>
      </c>
      <c r="V102" s="118">
        <v>24187</v>
      </c>
      <c r="W102" s="118">
        <v>9417.2800000000007</v>
      </c>
      <c r="X102" s="118">
        <v>0</v>
      </c>
      <c r="Y102" s="118">
        <v>0</v>
      </c>
      <c r="Z102" s="118">
        <v>0</v>
      </c>
      <c r="AA102" s="118">
        <v>0</v>
      </c>
      <c r="AB102" t="s">
        <v>1036</v>
      </c>
      <c r="AC102">
        <v>1</v>
      </c>
      <c r="AD102">
        <v>1</v>
      </c>
      <c r="AE102" s="118">
        <v>9417.2800000000007</v>
      </c>
      <c r="AF102" s="118">
        <v>12712.69</v>
      </c>
      <c r="AG102" t="s">
        <v>1037</v>
      </c>
      <c r="AH102">
        <v>1.04</v>
      </c>
      <c r="AI102" s="118">
        <v>13221.2</v>
      </c>
      <c r="AJ102" s="118">
        <v>0</v>
      </c>
      <c r="AK102" s="118">
        <v>13221.2</v>
      </c>
      <c r="AL102" s="118">
        <v>3803.92</v>
      </c>
      <c r="AM102" s="118">
        <v>0</v>
      </c>
      <c r="AN102" s="118">
        <v>3803.92</v>
      </c>
    </row>
    <row r="103" spans="1:40" x14ac:dyDescent="0.2">
      <c r="A103" t="s">
        <v>102</v>
      </c>
      <c r="B103" t="s">
        <v>1031</v>
      </c>
      <c r="C103" t="s">
        <v>944</v>
      </c>
      <c r="D103">
        <v>2024</v>
      </c>
      <c r="E103" t="s">
        <v>1718</v>
      </c>
      <c r="F103" t="s">
        <v>1000</v>
      </c>
      <c r="G103" t="s">
        <v>946</v>
      </c>
      <c r="H103" s="117">
        <v>1053317362</v>
      </c>
      <c r="I103">
        <v>450869</v>
      </c>
      <c r="J103" t="s">
        <v>102</v>
      </c>
      <c r="K103" t="s">
        <v>1205</v>
      </c>
      <c r="L103" t="s">
        <v>12</v>
      </c>
      <c r="M103" t="s">
        <v>1034</v>
      </c>
      <c r="N103" s="34">
        <v>44197</v>
      </c>
      <c r="O103" s="34">
        <v>44561</v>
      </c>
      <c r="P103" t="s">
        <v>1054</v>
      </c>
      <c r="Q103" s="118">
        <v>54041418</v>
      </c>
      <c r="R103" s="118">
        <v>168846809</v>
      </c>
      <c r="S103" s="43">
        <v>0.3201</v>
      </c>
      <c r="T103" s="34">
        <v>44440</v>
      </c>
      <c r="U103" s="34">
        <v>44804</v>
      </c>
      <c r="V103" s="118">
        <v>9793854.8100000005</v>
      </c>
      <c r="W103" s="118">
        <v>1212526.1599999999</v>
      </c>
      <c r="X103" s="118">
        <v>0</v>
      </c>
      <c r="Y103" s="118">
        <v>0</v>
      </c>
      <c r="Z103" s="118">
        <v>0</v>
      </c>
      <c r="AA103" s="118">
        <v>0</v>
      </c>
      <c r="AB103" t="s">
        <v>1036</v>
      </c>
      <c r="AC103">
        <v>1</v>
      </c>
      <c r="AD103">
        <v>1</v>
      </c>
      <c r="AE103" s="118">
        <v>1212526.1599999999</v>
      </c>
      <c r="AF103" s="118">
        <v>3135012.92</v>
      </c>
      <c r="AG103" t="s">
        <v>1037</v>
      </c>
      <c r="AH103">
        <v>1.04</v>
      </c>
      <c r="AI103" s="118">
        <v>3260413.44</v>
      </c>
      <c r="AJ103" s="118">
        <v>0</v>
      </c>
      <c r="AK103" s="118">
        <v>3260413.44</v>
      </c>
      <c r="AL103" s="118">
        <v>2047887.28</v>
      </c>
      <c r="AM103" s="118">
        <v>0</v>
      </c>
      <c r="AN103" s="118">
        <v>2047887.28</v>
      </c>
    </row>
    <row r="104" spans="1:40" x14ac:dyDescent="0.2">
      <c r="A104" t="s">
        <v>693</v>
      </c>
      <c r="B104" t="s">
        <v>1031</v>
      </c>
      <c r="C104" t="s">
        <v>944</v>
      </c>
      <c r="D104">
        <v>2024</v>
      </c>
      <c r="E104" t="s">
        <v>1718</v>
      </c>
      <c r="F104" t="s">
        <v>1000</v>
      </c>
      <c r="G104" t="s">
        <v>946</v>
      </c>
      <c r="H104" t="s">
        <v>694</v>
      </c>
      <c r="I104">
        <v>450155</v>
      </c>
      <c r="J104" t="s">
        <v>693</v>
      </c>
      <c r="K104" t="s">
        <v>1207</v>
      </c>
      <c r="L104" t="s">
        <v>11</v>
      </c>
      <c r="M104" t="s">
        <v>1034</v>
      </c>
      <c r="N104" s="34">
        <v>44105</v>
      </c>
      <c r="O104" s="34">
        <v>44469</v>
      </c>
      <c r="P104" t="s">
        <v>1035</v>
      </c>
      <c r="Q104" s="118">
        <v>1048881</v>
      </c>
      <c r="R104" s="118">
        <v>3150402</v>
      </c>
      <c r="S104" s="43">
        <v>0.33289999999999997</v>
      </c>
      <c r="T104" s="34">
        <v>44440</v>
      </c>
      <c r="U104" s="34">
        <v>44804</v>
      </c>
      <c r="V104" s="118">
        <v>88423.67</v>
      </c>
      <c r="W104" s="118">
        <v>32373.39</v>
      </c>
      <c r="X104" s="118">
        <v>0</v>
      </c>
      <c r="Y104" s="118">
        <v>0</v>
      </c>
      <c r="Z104" s="118">
        <v>0</v>
      </c>
      <c r="AA104" s="118">
        <v>0</v>
      </c>
      <c r="AB104" t="s">
        <v>1036</v>
      </c>
      <c r="AC104">
        <v>1</v>
      </c>
      <c r="AD104">
        <v>1</v>
      </c>
      <c r="AE104" s="118">
        <v>32373.39</v>
      </c>
      <c r="AF104" s="118">
        <v>29436.240000000002</v>
      </c>
      <c r="AG104" t="s">
        <v>1037</v>
      </c>
      <c r="AH104">
        <v>1.04</v>
      </c>
      <c r="AI104" s="118">
        <v>30613.69</v>
      </c>
      <c r="AJ104" s="118">
        <v>0</v>
      </c>
      <c r="AK104" s="118">
        <v>30613.69</v>
      </c>
      <c r="AL104" s="118">
        <v>-1759.7</v>
      </c>
      <c r="AM104" s="118">
        <v>0</v>
      </c>
      <c r="AN104" s="118">
        <v>-1759.7</v>
      </c>
    </row>
    <row r="105" spans="1:40" x14ac:dyDescent="0.2">
      <c r="A105" t="s">
        <v>690</v>
      </c>
      <c r="B105" t="s">
        <v>1031</v>
      </c>
      <c r="C105" t="s">
        <v>944</v>
      </c>
      <c r="D105">
        <v>2024</v>
      </c>
      <c r="E105" t="s">
        <v>1718</v>
      </c>
      <c r="F105" t="s">
        <v>1000</v>
      </c>
      <c r="G105" t="s">
        <v>946</v>
      </c>
      <c r="H105" s="117">
        <v>1124076401</v>
      </c>
      <c r="I105">
        <v>450271</v>
      </c>
      <c r="J105" t="s">
        <v>690</v>
      </c>
      <c r="K105" t="s">
        <v>1209</v>
      </c>
      <c r="L105" t="s">
        <v>11</v>
      </c>
      <c r="M105" t="s">
        <v>1034</v>
      </c>
      <c r="N105" s="34">
        <v>44197</v>
      </c>
      <c r="O105" s="34">
        <v>44561</v>
      </c>
      <c r="P105" t="s">
        <v>1035</v>
      </c>
      <c r="Q105" s="118">
        <v>20421485</v>
      </c>
      <c r="R105" s="118">
        <v>98407264</v>
      </c>
      <c r="S105" s="43">
        <v>0.20749999999999999</v>
      </c>
      <c r="T105" s="34">
        <v>44440</v>
      </c>
      <c r="U105" s="34">
        <v>44804</v>
      </c>
      <c r="V105" s="118">
        <v>758424.29</v>
      </c>
      <c r="W105" s="118">
        <v>160857.82</v>
      </c>
      <c r="X105" s="118">
        <v>0</v>
      </c>
      <c r="Y105" s="118">
        <v>0</v>
      </c>
      <c r="Z105" s="118">
        <v>0</v>
      </c>
      <c r="AA105" s="118">
        <v>0</v>
      </c>
      <c r="AB105" t="s">
        <v>1036</v>
      </c>
      <c r="AC105">
        <v>1</v>
      </c>
      <c r="AD105">
        <v>1</v>
      </c>
      <c r="AE105" s="118">
        <v>160857.82</v>
      </c>
      <c r="AF105" s="118">
        <v>157373.04</v>
      </c>
      <c r="AG105" t="s">
        <v>1037</v>
      </c>
      <c r="AH105">
        <v>1.04</v>
      </c>
      <c r="AI105" s="118">
        <v>163667.96</v>
      </c>
      <c r="AJ105" s="118">
        <v>0</v>
      </c>
      <c r="AK105" s="118">
        <v>163667.96</v>
      </c>
      <c r="AL105" s="118">
        <v>2810.14</v>
      </c>
      <c r="AM105" s="118">
        <v>0</v>
      </c>
      <c r="AN105" s="118">
        <v>2810.14</v>
      </c>
    </row>
    <row r="106" spans="1:40" x14ac:dyDescent="0.2">
      <c r="A106" t="s">
        <v>1767</v>
      </c>
      <c r="B106" t="s">
        <v>1031</v>
      </c>
      <c r="C106" t="s">
        <v>944</v>
      </c>
      <c r="D106">
        <v>2024</v>
      </c>
      <c r="E106" t="s">
        <v>1718</v>
      </c>
      <c r="F106" t="s">
        <v>1000</v>
      </c>
      <c r="G106" t="s">
        <v>946</v>
      </c>
      <c r="H106" t="s">
        <v>1768</v>
      </c>
      <c r="I106">
        <v>670116</v>
      </c>
      <c r="J106" t="s">
        <v>1767</v>
      </c>
      <c r="K106" t="s">
        <v>1209</v>
      </c>
      <c r="L106" t="s">
        <v>11</v>
      </c>
      <c r="M106" t="s">
        <v>1034</v>
      </c>
      <c r="N106" s="34">
        <v>44197</v>
      </c>
      <c r="O106" s="34">
        <v>44561</v>
      </c>
      <c r="P106" t="s">
        <v>1035</v>
      </c>
      <c r="Q106" s="118">
        <v>16146924</v>
      </c>
      <c r="R106" s="118">
        <v>50648089</v>
      </c>
      <c r="S106" s="43">
        <v>0.31879999999999997</v>
      </c>
      <c r="T106" s="34">
        <v>44440</v>
      </c>
      <c r="U106" s="34">
        <v>44804</v>
      </c>
      <c r="V106" s="118">
        <v>42937.93</v>
      </c>
      <c r="W106" s="118">
        <v>7865.97</v>
      </c>
      <c r="X106" s="118">
        <v>0</v>
      </c>
      <c r="Y106" s="118">
        <v>0</v>
      </c>
      <c r="Z106" s="118">
        <v>0</v>
      </c>
      <c r="AA106" s="118">
        <v>0</v>
      </c>
      <c r="AB106" t="s">
        <v>1036</v>
      </c>
      <c r="AC106">
        <v>1</v>
      </c>
      <c r="AD106">
        <v>1</v>
      </c>
      <c r="AE106" s="118">
        <v>7865.97</v>
      </c>
      <c r="AF106" s="118">
        <v>13688.61</v>
      </c>
      <c r="AG106" t="s">
        <v>1037</v>
      </c>
      <c r="AH106">
        <v>1.04</v>
      </c>
      <c r="AI106" s="118">
        <v>14236.15</v>
      </c>
      <c r="AJ106" s="118">
        <v>0</v>
      </c>
      <c r="AK106" s="118">
        <v>14236.15</v>
      </c>
      <c r="AL106" s="118">
        <v>6370.18</v>
      </c>
      <c r="AM106" s="118">
        <v>0</v>
      </c>
      <c r="AN106" s="118">
        <v>6370.18</v>
      </c>
    </row>
    <row r="107" spans="1:40" x14ac:dyDescent="0.2">
      <c r="A107" t="s">
        <v>1210</v>
      </c>
      <c r="B107" t="s">
        <v>1031</v>
      </c>
      <c r="C107" t="s">
        <v>944</v>
      </c>
      <c r="D107">
        <v>2024</v>
      </c>
      <c r="E107" t="s">
        <v>1718</v>
      </c>
      <c r="F107" t="s">
        <v>1000</v>
      </c>
      <c r="G107" t="s">
        <v>946</v>
      </c>
      <c r="H107" t="s">
        <v>1211</v>
      </c>
      <c r="I107">
        <v>450597</v>
      </c>
      <c r="J107" t="s">
        <v>1210</v>
      </c>
      <c r="K107" t="s">
        <v>1213</v>
      </c>
      <c r="L107" t="s">
        <v>11</v>
      </c>
      <c r="M107" t="s">
        <v>1034</v>
      </c>
      <c r="N107" s="34">
        <v>44470</v>
      </c>
      <c r="O107" s="34">
        <v>44834</v>
      </c>
      <c r="P107" t="s">
        <v>1035</v>
      </c>
      <c r="Q107" s="118">
        <v>3742684</v>
      </c>
      <c r="R107" s="118">
        <v>15009080</v>
      </c>
      <c r="S107" s="43">
        <v>0.24940000000000001</v>
      </c>
      <c r="T107" s="34">
        <v>44440</v>
      </c>
      <c r="U107" s="34">
        <v>44804</v>
      </c>
      <c r="V107" s="118">
        <v>143830.18</v>
      </c>
      <c r="W107" s="118">
        <v>30665.46</v>
      </c>
      <c r="X107" s="118">
        <v>0</v>
      </c>
      <c r="Y107" s="118">
        <v>0</v>
      </c>
      <c r="Z107" s="118">
        <v>0</v>
      </c>
      <c r="AA107" s="118">
        <v>0</v>
      </c>
      <c r="AB107" t="s">
        <v>1036</v>
      </c>
      <c r="AC107">
        <v>1</v>
      </c>
      <c r="AD107">
        <v>1</v>
      </c>
      <c r="AE107" s="118">
        <v>30665.46</v>
      </c>
      <c r="AF107" s="118">
        <v>35871.25</v>
      </c>
      <c r="AG107" t="s">
        <v>1037</v>
      </c>
      <c r="AH107">
        <v>1.0130999999999999</v>
      </c>
      <c r="AI107" s="118">
        <v>36341.160000000003</v>
      </c>
      <c r="AJ107" s="118">
        <v>0</v>
      </c>
      <c r="AK107" s="118">
        <v>36341.160000000003</v>
      </c>
      <c r="AL107" s="118">
        <v>5675.7</v>
      </c>
      <c r="AM107" s="118">
        <v>0</v>
      </c>
      <c r="AN107" s="118">
        <v>5675.7</v>
      </c>
    </row>
    <row r="108" spans="1:40" x14ac:dyDescent="0.2">
      <c r="A108" t="s">
        <v>1214</v>
      </c>
      <c r="B108" t="s">
        <v>1031</v>
      </c>
      <c r="C108" t="s">
        <v>944</v>
      </c>
      <c r="D108">
        <v>2024</v>
      </c>
      <c r="E108" t="s">
        <v>1718</v>
      </c>
      <c r="F108" t="s">
        <v>1000</v>
      </c>
      <c r="G108" t="s">
        <v>946</v>
      </c>
      <c r="H108" t="s">
        <v>1215</v>
      </c>
      <c r="I108">
        <v>451390</v>
      </c>
      <c r="J108" t="s">
        <v>1214</v>
      </c>
      <c r="K108" t="s">
        <v>1217</v>
      </c>
      <c r="L108" t="s">
        <v>11</v>
      </c>
      <c r="M108" t="s">
        <v>1091</v>
      </c>
      <c r="N108" s="34">
        <v>44105</v>
      </c>
      <c r="O108" s="34">
        <v>44469</v>
      </c>
      <c r="P108" t="s">
        <v>1035</v>
      </c>
      <c r="Q108" s="118">
        <v>1479599</v>
      </c>
      <c r="R108" s="118">
        <v>5452593</v>
      </c>
      <c r="S108" s="43">
        <v>0.27139999999999997</v>
      </c>
      <c r="T108" s="34">
        <v>44440</v>
      </c>
      <c r="U108" s="34">
        <v>44804</v>
      </c>
      <c r="V108" s="118">
        <v>38280.06</v>
      </c>
      <c r="W108" s="118">
        <v>16395.14</v>
      </c>
      <c r="X108" s="118">
        <v>0</v>
      </c>
      <c r="Y108" s="118">
        <v>0</v>
      </c>
      <c r="Z108" s="118">
        <v>0</v>
      </c>
      <c r="AA108" s="118">
        <v>0</v>
      </c>
      <c r="AB108" t="s">
        <v>1036</v>
      </c>
      <c r="AC108">
        <v>1</v>
      </c>
      <c r="AD108">
        <v>1</v>
      </c>
      <c r="AE108" s="118">
        <v>16395.14</v>
      </c>
      <c r="AF108" s="118">
        <v>10389.209999999999</v>
      </c>
      <c r="AG108" t="s">
        <v>1037</v>
      </c>
      <c r="AH108">
        <v>1.04</v>
      </c>
      <c r="AI108" s="118">
        <v>10804.78</v>
      </c>
      <c r="AJ108" s="118">
        <v>0</v>
      </c>
      <c r="AK108" s="118">
        <v>10804.78</v>
      </c>
      <c r="AL108" s="118">
        <v>-5590.36</v>
      </c>
      <c r="AM108" s="118">
        <v>0</v>
      </c>
      <c r="AN108" s="118">
        <v>-5590.36</v>
      </c>
    </row>
    <row r="109" spans="1:40" x14ac:dyDescent="0.2">
      <c r="A109" t="s">
        <v>69</v>
      </c>
      <c r="B109" t="s">
        <v>1031</v>
      </c>
      <c r="C109" t="s">
        <v>944</v>
      </c>
      <c r="D109">
        <v>2024</v>
      </c>
      <c r="E109" t="s">
        <v>1718</v>
      </c>
      <c r="F109" t="s">
        <v>1000</v>
      </c>
      <c r="G109" t="s">
        <v>946</v>
      </c>
      <c r="H109" t="s">
        <v>70</v>
      </c>
      <c r="I109">
        <v>453301</v>
      </c>
      <c r="J109" t="s">
        <v>69</v>
      </c>
      <c r="K109" t="s">
        <v>1219</v>
      </c>
      <c r="L109" t="s">
        <v>12</v>
      </c>
      <c r="M109" t="s">
        <v>1034</v>
      </c>
      <c r="N109" s="34">
        <v>44440</v>
      </c>
      <c r="O109" s="34">
        <v>44804</v>
      </c>
      <c r="P109" t="s">
        <v>1035</v>
      </c>
      <c r="Q109" s="118">
        <v>1290052</v>
      </c>
      <c r="R109" s="118">
        <v>2838216</v>
      </c>
      <c r="S109" s="43">
        <v>0.45450000000000002</v>
      </c>
      <c r="T109" s="34">
        <v>44440</v>
      </c>
      <c r="U109" s="34">
        <v>44804</v>
      </c>
      <c r="V109" s="118">
        <v>3262617.14</v>
      </c>
      <c r="W109" s="118">
        <v>629789.19999999995</v>
      </c>
      <c r="X109" s="118">
        <v>0</v>
      </c>
      <c r="Y109" s="118">
        <v>0</v>
      </c>
      <c r="Z109" s="118">
        <v>0</v>
      </c>
      <c r="AA109" s="118">
        <v>0</v>
      </c>
      <c r="AB109" t="s">
        <v>1036</v>
      </c>
      <c r="AC109">
        <v>1</v>
      </c>
      <c r="AD109">
        <v>1</v>
      </c>
      <c r="AE109" s="118">
        <v>629789.19999999995</v>
      </c>
      <c r="AF109" s="118">
        <v>1482859.49</v>
      </c>
      <c r="AG109" t="s">
        <v>1037</v>
      </c>
      <c r="AH109">
        <v>1.0301</v>
      </c>
      <c r="AI109" s="118">
        <v>1527493.56</v>
      </c>
      <c r="AJ109" s="118">
        <v>0</v>
      </c>
      <c r="AK109" s="118">
        <v>1527493.56</v>
      </c>
      <c r="AL109" s="118">
        <v>897704.36</v>
      </c>
      <c r="AM109" s="118">
        <v>0</v>
      </c>
      <c r="AN109" s="118">
        <v>897704.36</v>
      </c>
    </row>
    <row r="110" spans="1:40" x14ac:dyDescent="0.2">
      <c r="A110" t="s">
        <v>1769</v>
      </c>
      <c r="B110" t="s">
        <v>1031</v>
      </c>
      <c r="C110" t="s">
        <v>944</v>
      </c>
      <c r="D110">
        <v>2024</v>
      </c>
      <c r="E110" t="s">
        <v>1718</v>
      </c>
      <c r="F110" t="s">
        <v>1000</v>
      </c>
      <c r="G110" t="s">
        <v>946</v>
      </c>
      <c r="H110" t="s">
        <v>1770</v>
      </c>
      <c r="I110">
        <v>450877</v>
      </c>
      <c r="J110" t="s">
        <v>1769</v>
      </c>
      <c r="K110" t="s">
        <v>1771</v>
      </c>
      <c r="L110" t="s">
        <v>12</v>
      </c>
      <c r="M110" t="s">
        <v>1034</v>
      </c>
      <c r="N110" s="34">
        <v>44197</v>
      </c>
      <c r="O110" s="34">
        <v>44561</v>
      </c>
      <c r="P110" t="s">
        <v>1035</v>
      </c>
      <c r="Q110" s="118">
        <v>2033203</v>
      </c>
      <c r="R110" s="118">
        <v>10311428</v>
      </c>
      <c r="S110" s="43">
        <v>0.19719999999999999</v>
      </c>
      <c r="T110" s="34">
        <v>44440</v>
      </c>
      <c r="U110" s="34">
        <v>44804</v>
      </c>
      <c r="V110" s="118">
        <v>85059.28</v>
      </c>
      <c r="W110" s="118">
        <v>4374.24</v>
      </c>
      <c r="X110" s="118">
        <v>0</v>
      </c>
      <c r="Y110" s="118">
        <v>0</v>
      </c>
      <c r="Z110" s="118">
        <v>0</v>
      </c>
      <c r="AA110" s="118">
        <v>0</v>
      </c>
      <c r="AB110" t="s">
        <v>1036</v>
      </c>
      <c r="AC110">
        <v>1</v>
      </c>
      <c r="AD110">
        <v>1</v>
      </c>
      <c r="AE110" s="118">
        <v>4374.24</v>
      </c>
      <c r="AF110" s="118">
        <v>16773.689999999999</v>
      </c>
      <c r="AG110" t="s">
        <v>1037</v>
      </c>
      <c r="AH110">
        <v>1.04</v>
      </c>
      <c r="AI110" s="118">
        <v>17444.64</v>
      </c>
      <c r="AJ110" s="118">
        <v>0</v>
      </c>
      <c r="AK110" s="118">
        <v>17444.64</v>
      </c>
      <c r="AL110" s="118">
        <v>13070.4</v>
      </c>
      <c r="AM110" s="118">
        <v>0</v>
      </c>
      <c r="AN110" s="118">
        <v>13070.4</v>
      </c>
    </row>
    <row r="111" spans="1:40" x14ac:dyDescent="0.2">
      <c r="A111" t="s">
        <v>1220</v>
      </c>
      <c r="B111" t="s">
        <v>1031</v>
      </c>
      <c r="C111" t="s">
        <v>944</v>
      </c>
      <c r="D111">
        <v>2024</v>
      </c>
      <c r="E111" t="s">
        <v>1718</v>
      </c>
      <c r="F111" t="s">
        <v>1000</v>
      </c>
      <c r="G111" t="s">
        <v>946</v>
      </c>
      <c r="H111" t="s">
        <v>1221</v>
      </c>
      <c r="I111">
        <v>450411</v>
      </c>
      <c r="J111" t="s">
        <v>1220</v>
      </c>
      <c r="K111" t="s">
        <v>1223</v>
      </c>
      <c r="L111" t="s">
        <v>11</v>
      </c>
      <c r="M111" t="s">
        <v>1034</v>
      </c>
      <c r="N111" s="34">
        <v>44378</v>
      </c>
      <c r="O111" s="34">
        <v>44742</v>
      </c>
      <c r="P111" t="s">
        <v>1035</v>
      </c>
      <c r="Q111" s="118">
        <v>2552779</v>
      </c>
      <c r="R111" s="118">
        <v>6587703</v>
      </c>
      <c r="S111" s="43">
        <v>0.38750000000000001</v>
      </c>
      <c r="T111" s="34">
        <v>44440</v>
      </c>
      <c r="U111" s="34">
        <v>44804</v>
      </c>
      <c r="V111" s="118">
        <v>34864.44</v>
      </c>
      <c r="W111" s="118">
        <v>9868.61</v>
      </c>
      <c r="X111" s="118">
        <v>0</v>
      </c>
      <c r="Y111" s="118">
        <v>0</v>
      </c>
      <c r="Z111" s="118">
        <v>0</v>
      </c>
      <c r="AA111" s="118">
        <v>0</v>
      </c>
      <c r="AB111" t="s">
        <v>1036</v>
      </c>
      <c r="AC111">
        <v>1</v>
      </c>
      <c r="AD111">
        <v>1</v>
      </c>
      <c r="AE111" s="118">
        <v>9868.61</v>
      </c>
      <c r="AF111" s="118">
        <v>13509.97</v>
      </c>
      <c r="AG111" t="s">
        <v>1037</v>
      </c>
      <c r="AH111">
        <v>1.04</v>
      </c>
      <c r="AI111" s="118">
        <v>14050.37</v>
      </c>
      <c r="AJ111" s="118">
        <v>0</v>
      </c>
      <c r="AK111" s="118">
        <v>14050.37</v>
      </c>
      <c r="AL111" s="118">
        <v>4181.76</v>
      </c>
      <c r="AM111" s="118">
        <v>0</v>
      </c>
      <c r="AN111" s="118">
        <v>4181.76</v>
      </c>
    </row>
    <row r="112" spans="1:40" x14ac:dyDescent="0.2">
      <c r="A112" t="s">
        <v>1224</v>
      </c>
      <c r="B112" t="s">
        <v>1031</v>
      </c>
      <c r="C112" t="s">
        <v>944</v>
      </c>
      <c r="D112">
        <v>2024</v>
      </c>
      <c r="E112" t="s">
        <v>1718</v>
      </c>
      <c r="F112" t="s">
        <v>1000</v>
      </c>
      <c r="G112" t="s">
        <v>946</v>
      </c>
      <c r="H112" t="s">
        <v>1225</v>
      </c>
      <c r="I112">
        <v>670107</v>
      </c>
      <c r="J112" t="s">
        <v>1224</v>
      </c>
      <c r="K112" t="s">
        <v>1227</v>
      </c>
      <c r="L112" t="s">
        <v>12</v>
      </c>
      <c r="M112" t="s">
        <v>1034</v>
      </c>
      <c r="N112" s="34">
        <v>44197</v>
      </c>
      <c r="O112" s="34">
        <v>44561</v>
      </c>
      <c r="P112" t="s">
        <v>1054</v>
      </c>
      <c r="Q112" s="118">
        <v>1590228</v>
      </c>
      <c r="R112" s="118">
        <v>8097047</v>
      </c>
      <c r="S112" s="43">
        <v>0.19639999999999999</v>
      </c>
      <c r="T112" s="34">
        <v>44440</v>
      </c>
      <c r="U112" s="34">
        <v>44804</v>
      </c>
      <c r="V112" s="118">
        <v>230462.47</v>
      </c>
      <c r="W112" s="118">
        <v>19967.09</v>
      </c>
      <c r="X112" s="118">
        <v>0</v>
      </c>
      <c r="Y112" s="118">
        <v>0</v>
      </c>
      <c r="Z112" s="118">
        <v>0</v>
      </c>
      <c r="AA112" s="118">
        <v>0</v>
      </c>
      <c r="AB112" t="s">
        <v>1036</v>
      </c>
      <c r="AC112">
        <v>1</v>
      </c>
      <c r="AD112">
        <v>1</v>
      </c>
      <c r="AE112" s="118">
        <v>19967.09</v>
      </c>
      <c r="AF112" s="118">
        <v>45262.83</v>
      </c>
      <c r="AG112" t="s">
        <v>1037</v>
      </c>
      <c r="AH112">
        <v>1.04</v>
      </c>
      <c r="AI112" s="118">
        <v>47073.34</v>
      </c>
      <c r="AJ112" s="118">
        <v>0</v>
      </c>
      <c r="AK112" s="118">
        <v>47073.34</v>
      </c>
      <c r="AL112" s="118">
        <v>27106.25</v>
      </c>
      <c r="AM112" s="118">
        <v>0</v>
      </c>
      <c r="AN112" s="118">
        <v>27106.25</v>
      </c>
    </row>
    <row r="113" spans="1:40" x14ac:dyDescent="0.2">
      <c r="A113" t="s">
        <v>63</v>
      </c>
      <c r="B113" t="s">
        <v>1031</v>
      </c>
      <c r="C113" t="s">
        <v>944</v>
      </c>
      <c r="D113">
        <v>2024</v>
      </c>
      <c r="E113" t="s">
        <v>1718</v>
      </c>
      <c r="F113" t="s">
        <v>1000</v>
      </c>
      <c r="G113" t="s">
        <v>946</v>
      </c>
      <c r="H113" t="s">
        <v>64</v>
      </c>
      <c r="I113">
        <v>450132</v>
      </c>
      <c r="J113" t="s">
        <v>63</v>
      </c>
      <c r="K113" t="s">
        <v>1229</v>
      </c>
      <c r="L113" t="s">
        <v>11</v>
      </c>
      <c r="M113" t="s">
        <v>1034</v>
      </c>
      <c r="N113" s="34">
        <v>44470</v>
      </c>
      <c r="O113" s="34">
        <v>44834</v>
      </c>
      <c r="P113" t="s">
        <v>1035</v>
      </c>
      <c r="Q113" s="118">
        <v>23089046</v>
      </c>
      <c r="R113" s="118">
        <v>80838454</v>
      </c>
      <c r="S113" s="43">
        <v>0.28560000000000002</v>
      </c>
      <c r="T113" s="34">
        <v>44440</v>
      </c>
      <c r="U113" s="34">
        <v>44804</v>
      </c>
      <c r="V113" s="118">
        <v>914057.15</v>
      </c>
      <c r="W113" s="118">
        <v>120351.73</v>
      </c>
      <c r="X113" s="118">
        <v>0</v>
      </c>
      <c r="Y113" s="118">
        <v>0</v>
      </c>
      <c r="Z113" s="118">
        <v>0</v>
      </c>
      <c r="AA113" s="118">
        <v>0</v>
      </c>
      <c r="AB113" t="s">
        <v>1036</v>
      </c>
      <c r="AC113">
        <v>1</v>
      </c>
      <c r="AD113">
        <v>1</v>
      </c>
      <c r="AE113" s="118">
        <v>120351.73</v>
      </c>
      <c r="AF113" s="118">
        <v>261054.72</v>
      </c>
      <c r="AG113" t="s">
        <v>1037</v>
      </c>
      <c r="AH113">
        <v>1.0130999999999999</v>
      </c>
      <c r="AI113" s="118">
        <v>264474.53999999998</v>
      </c>
      <c r="AJ113" s="118">
        <v>0</v>
      </c>
      <c r="AK113" s="118">
        <v>264474.53999999998</v>
      </c>
      <c r="AL113" s="118">
        <v>144122.81</v>
      </c>
      <c r="AM113" s="118">
        <v>0</v>
      </c>
      <c r="AN113" s="118">
        <v>144122.81</v>
      </c>
    </row>
    <row r="114" spans="1:40" x14ac:dyDescent="0.2">
      <c r="A114" t="s">
        <v>1230</v>
      </c>
      <c r="B114" t="s">
        <v>1031</v>
      </c>
      <c r="C114" t="s">
        <v>944</v>
      </c>
      <c r="D114">
        <v>2024</v>
      </c>
      <c r="E114" t="s">
        <v>1718</v>
      </c>
      <c r="F114" t="s">
        <v>1000</v>
      </c>
      <c r="G114" t="s">
        <v>946</v>
      </c>
      <c r="H114" s="117">
        <v>1003192311</v>
      </c>
      <c r="I114">
        <v>450694</v>
      </c>
      <c r="J114" t="s">
        <v>1230</v>
      </c>
      <c r="K114" t="s">
        <v>1233</v>
      </c>
      <c r="L114" t="s">
        <v>12</v>
      </c>
      <c r="M114" t="s">
        <v>1034</v>
      </c>
      <c r="N114" s="34">
        <v>44197</v>
      </c>
      <c r="O114" s="34">
        <v>44561</v>
      </c>
      <c r="P114" t="s">
        <v>1035</v>
      </c>
      <c r="Q114" s="118">
        <v>3105817</v>
      </c>
      <c r="R114" s="118">
        <v>10159774</v>
      </c>
      <c r="S114" s="43">
        <v>0.30570000000000003</v>
      </c>
      <c r="T114" s="34">
        <v>44440</v>
      </c>
      <c r="U114" s="34">
        <v>44804</v>
      </c>
      <c r="V114" s="118">
        <v>47771.63</v>
      </c>
      <c r="W114" s="118">
        <v>14426.38</v>
      </c>
      <c r="X114" s="118">
        <v>0</v>
      </c>
      <c r="Y114" s="118">
        <v>0</v>
      </c>
      <c r="Z114" s="118">
        <v>0</v>
      </c>
      <c r="AA114" s="118">
        <v>0</v>
      </c>
      <c r="AB114" t="s">
        <v>1036</v>
      </c>
      <c r="AC114">
        <v>1</v>
      </c>
      <c r="AD114">
        <v>1</v>
      </c>
      <c r="AE114" s="118">
        <v>14426.38</v>
      </c>
      <c r="AF114" s="118">
        <v>14603.79</v>
      </c>
      <c r="AG114" t="s">
        <v>1037</v>
      </c>
      <c r="AH114">
        <v>1.04</v>
      </c>
      <c r="AI114" s="118">
        <v>15187.94</v>
      </c>
      <c r="AJ114" s="118">
        <v>0</v>
      </c>
      <c r="AK114" s="118">
        <v>15187.94</v>
      </c>
      <c r="AL114" s="118">
        <v>761.56</v>
      </c>
      <c r="AM114" s="118">
        <v>0</v>
      </c>
      <c r="AN114" s="118">
        <v>761.56</v>
      </c>
    </row>
    <row r="115" spans="1:40" x14ac:dyDescent="0.2">
      <c r="A115" t="s">
        <v>720</v>
      </c>
      <c r="B115" t="s">
        <v>1031</v>
      </c>
      <c r="C115" t="s">
        <v>944</v>
      </c>
      <c r="D115">
        <v>2024</v>
      </c>
      <c r="E115" t="s">
        <v>1718</v>
      </c>
      <c r="F115" t="s">
        <v>1000</v>
      </c>
      <c r="G115" t="s">
        <v>946</v>
      </c>
      <c r="H115" t="s">
        <v>721</v>
      </c>
      <c r="I115">
        <v>453313</v>
      </c>
      <c r="J115" t="s">
        <v>720</v>
      </c>
      <c r="K115" t="s">
        <v>1235</v>
      </c>
      <c r="L115" t="s">
        <v>12</v>
      </c>
      <c r="M115" t="s">
        <v>1034</v>
      </c>
      <c r="N115" s="34">
        <v>44470</v>
      </c>
      <c r="O115" s="34">
        <v>44834</v>
      </c>
      <c r="P115" t="s">
        <v>1035</v>
      </c>
      <c r="Q115" s="118">
        <v>38434</v>
      </c>
      <c r="R115" s="118">
        <v>157766</v>
      </c>
      <c r="S115" s="43">
        <v>0.24360000000000001</v>
      </c>
      <c r="T115" s="34">
        <v>44440</v>
      </c>
      <c r="U115" s="34">
        <v>44804</v>
      </c>
      <c r="V115" s="118">
        <v>1497745.39</v>
      </c>
      <c r="W115" s="118">
        <v>139224.46</v>
      </c>
      <c r="X115" s="118">
        <v>0</v>
      </c>
      <c r="Y115" s="118">
        <v>0</v>
      </c>
      <c r="Z115" s="118">
        <v>0</v>
      </c>
      <c r="AA115" s="118">
        <v>0</v>
      </c>
      <c r="AB115" t="s">
        <v>1036</v>
      </c>
      <c r="AC115">
        <v>1</v>
      </c>
      <c r="AD115">
        <v>1</v>
      </c>
      <c r="AE115" s="118">
        <v>139224.46</v>
      </c>
      <c r="AF115" s="118">
        <v>364850.78</v>
      </c>
      <c r="AG115" t="s">
        <v>1037</v>
      </c>
      <c r="AH115">
        <v>1.0130999999999999</v>
      </c>
      <c r="AI115" s="118">
        <v>369630.33</v>
      </c>
      <c r="AJ115" s="118">
        <v>0</v>
      </c>
      <c r="AK115" s="118">
        <v>369630.33</v>
      </c>
      <c r="AL115" s="118">
        <v>230405.87</v>
      </c>
      <c r="AM115" s="118">
        <v>0</v>
      </c>
      <c r="AN115" s="118">
        <v>230405.87</v>
      </c>
    </row>
    <row r="116" spans="1:40" x14ac:dyDescent="0.2">
      <c r="A116" t="s">
        <v>681</v>
      </c>
      <c r="B116" t="s">
        <v>1031</v>
      </c>
      <c r="C116" t="s">
        <v>944</v>
      </c>
      <c r="D116">
        <v>2024</v>
      </c>
      <c r="E116" t="s">
        <v>1718</v>
      </c>
      <c r="F116" t="s">
        <v>1000</v>
      </c>
      <c r="G116" t="s">
        <v>946</v>
      </c>
      <c r="H116" t="s">
        <v>682</v>
      </c>
      <c r="I116">
        <v>450024</v>
      </c>
      <c r="J116" t="s">
        <v>681</v>
      </c>
      <c r="K116" t="s">
        <v>1237</v>
      </c>
      <c r="L116" t="s">
        <v>11</v>
      </c>
      <c r="M116" t="s">
        <v>1034</v>
      </c>
      <c r="N116" s="34">
        <v>44470</v>
      </c>
      <c r="O116" s="34">
        <v>44834</v>
      </c>
      <c r="P116" t="s">
        <v>1035</v>
      </c>
      <c r="Q116" s="118">
        <v>11690897</v>
      </c>
      <c r="R116" s="118">
        <v>41335725</v>
      </c>
      <c r="S116" s="43">
        <v>0.2828</v>
      </c>
      <c r="T116" s="34">
        <v>44440</v>
      </c>
      <c r="U116" s="34">
        <v>44804</v>
      </c>
      <c r="V116" s="118">
        <v>6923823.3799999999</v>
      </c>
      <c r="W116" s="118">
        <v>1143391.8600000001</v>
      </c>
      <c r="X116" s="118">
        <v>0</v>
      </c>
      <c r="Y116" s="118">
        <v>0</v>
      </c>
      <c r="Z116" s="118">
        <v>0</v>
      </c>
      <c r="AA116" s="118">
        <v>0</v>
      </c>
      <c r="AB116" t="s">
        <v>1036</v>
      </c>
      <c r="AC116">
        <v>1</v>
      </c>
      <c r="AD116">
        <v>1</v>
      </c>
      <c r="AE116" s="118">
        <v>1143391.8600000001</v>
      </c>
      <c r="AF116" s="118">
        <v>1958057.25</v>
      </c>
      <c r="AG116" t="s">
        <v>1037</v>
      </c>
      <c r="AH116">
        <v>1.0130999999999999</v>
      </c>
      <c r="AI116" s="118">
        <v>1983707.8</v>
      </c>
      <c r="AJ116" s="118">
        <v>0</v>
      </c>
      <c r="AK116" s="118">
        <v>1983707.8</v>
      </c>
      <c r="AL116" s="118">
        <v>840315.94</v>
      </c>
      <c r="AM116" s="118">
        <v>0</v>
      </c>
      <c r="AN116" s="118">
        <v>840315.94</v>
      </c>
    </row>
    <row r="117" spans="1:40" x14ac:dyDescent="0.2">
      <c r="A117" t="s">
        <v>654</v>
      </c>
      <c r="B117" t="s">
        <v>1031</v>
      </c>
      <c r="C117" t="s">
        <v>944</v>
      </c>
      <c r="D117">
        <v>2024</v>
      </c>
      <c r="E117" t="s">
        <v>1718</v>
      </c>
      <c r="F117" t="s">
        <v>1000</v>
      </c>
      <c r="G117" t="s">
        <v>946</v>
      </c>
      <c r="H117" t="s">
        <v>655</v>
      </c>
      <c r="I117">
        <v>450107</v>
      </c>
      <c r="J117" t="s">
        <v>654</v>
      </c>
      <c r="K117" t="s">
        <v>1239</v>
      </c>
      <c r="L117" t="s">
        <v>12</v>
      </c>
      <c r="M117" t="s">
        <v>1034</v>
      </c>
      <c r="N117" s="34">
        <v>44409</v>
      </c>
      <c r="O117" s="34">
        <v>44773</v>
      </c>
      <c r="P117" t="s">
        <v>1035</v>
      </c>
      <c r="Q117" s="118">
        <v>18498640</v>
      </c>
      <c r="R117" s="118">
        <v>197880430</v>
      </c>
      <c r="S117" s="43">
        <v>9.35E-2</v>
      </c>
      <c r="T117" s="34">
        <v>44440</v>
      </c>
      <c r="U117" s="34">
        <v>44804</v>
      </c>
      <c r="V117" s="118">
        <v>5186855.3499999996</v>
      </c>
      <c r="W117" s="118">
        <v>137127.29</v>
      </c>
      <c r="X117" s="118">
        <v>0</v>
      </c>
      <c r="Y117" s="118">
        <v>0</v>
      </c>
      <c r="Z117" s="118">
        <v>0</v>
      </c>
      <c r="AA117" s="118">
        <v>0</v>
      </c>
      <c r="AB117" t="s">
        <v>1036</v>
      </c>
      <c r="AC117">
        <v>1</v>
      </c>
      <c r="AD117">
        <v>1</v>
      </c>
      <c r="AE117" s="118">
        <v>137127.29</v>
      </c>
      <c r="AF117" s="118">
        <v>484970.98</v>
      </c>
      <c r="AG117" t="s">
        <v>1037</v>
      </c>
      <c r="AH117">
        <v>1.0301</v>
      </c>
      <c r="AI117" s="118">
        <v>499568.61</v>
      </c>
      <c r="AJ117" s="118">
        <v>0</v>
      </c>
      <c r="AK117" s="118">
        <v>499568.61</v>
      </c>
      <c r="AL117" s="118">
        <v>362441.32</v>
      </c>
      <c r="AM117" s="118">
        <v>0</v>
      </c>
      <c r="AN117" s="118">
        <v>362441.32</v>
      </c>
    </row>
    <row r="118" spans="1:40" x14ac:dyDescent="0.2">
      <c r="A118" t="s">
        <v>111</v>
      </c>
      <c r="B118" t="s">
        <v>1031</v>
      </c>
      <c r="C118" t="s">
        <v>944</v>
      </c>
      <c r="D118">
        <v>2024</v>
      </c>
      <c r="E118" t="s">
        <v>1718</v>
      </c>
      <c r="F118" t="s">
        <v>1000</v>
      </c>
      <c r="G118" t="s">
        <v>946</v>
      </c>
      <c r="H118" t="s">
        <v>112</v>
      </c>
      <c r="I118">
        <v>451343</v>
      </c>
      <c r="J118" t="s">
        <v>111</v>
      </c>
      <c r="K118" t="s">
        <v>1772</v>
      </c>
      <c r="L118" t="s">
        <v>11</v>
      </c>
      <c r="M118" t="s">
        <v>1091</v>
      </c>
      <c r="N118" s="34">
        <v>44470</v>
      </c>
      <c r="O118" s="34">
        <v>44834</v>
      </c>
      <c r="P118" t="s">
        <v>1035</v>
      </c>
      <c r="Q118" s="118">
        <v>1837501</v>
      </c>
      <c r="R118" s="118">
        <v>11149700</v>
      </c>
      <c r="S118" s="43">
        <v>0.1648</v>
      </c>
      <c r="T118" s="34">
        <v>44440</v>
      </c>
      <c r="U118" s="34">
        <v>44804</v>
      </c>
      <c r="V118" s="118">
        <v>13989</v>
      </c>
      <c r="W118" s="118">
        <v>10698.25</v>
      </c>
      <c r="X118" s="118">
        <v>0</v>
      </c>
      <c r="Y118" s="118">
        <v>0</v>
      </c>
      <c r="Z118" s="118">
        <v>0</v>
      </c>
      <c r="AA118" s="118">
        <v>0</v>
      </c>
      <c r="AB118" t="s">
        <v>1036</v>
      </c>
      <c r="AC118">
        <v>1</v>
      </c>
      <c r="AD118">
        <v>1</v>
      </c>
      <c r="AE118" s="118">
        <v>10698.25</v>
      </c>
      <c r="AF118" s="118">
        <v>2305.39</v>
      </c>
      <c r="AG118" t="s">
        <v>1037</v>
      </c>
      <c r="AH118">
        <v>1.0130999999999999</v>
      </c>
      <c r="AI118" s="118">
        <v>2335.59</v>
      </c>
      <c r="AJ118" s="118">
        <v>0</v>
      </c>
      <c r="AK118" s="118">
        <v>2335.59</v>
      </c>
      <c r="AL118" s="118">
        <v>-8362.66</v>
      </c>
      <c r="AM118" s="118">
        <v>0</v>
      </c>
      <c r="AN118" s="118">
        <v>-8362.66</v>
      </c>
    </row>
    <row r="119" spans="1:40" x14ac:dyDescent="0.2">
      <c r="A119" t="s">
        <v>1773</v>
      </c>
      <c r="B119" t="s">
        <v>1031</v>
      </c>
      <c r="C119" t="s">
        <v>944</v>
      </c>
      <c r="D119">
        <v>2024</v>
      </c>
      <c r="E119" t="s">
        <v>1718</v>
      </c>
      <c r="F119" t="s">
        <v>1000</v>
      </c>
      <c r="G119" t="s">
        <v>946</v>
      </c>
      <c r="H119" t="s">
        <v>1774</v>
      </c>
      <c r="I119">
        <v>670115</v>
      </c>
      <c r="J119" t="s">
        <v>1773</v>
      </c>
      <c r="K119" t="s">
        <v>1775</v>
      </c>
      <c r="L119" t="s">
        <v>12</v>
      </c>
      <c r="M119" t="s">
        <v>1034</v>
      </c>
      <c r="N119" s="34">
        <v>44197</v>
      </c>
      <c r="O119" s="34">
        <v>44561</v>
      </c>
      <c r="P119" t="s">
        <v>1054</v>
      </c>
      <c r="Q119" s="118">
        <v>3553409</v>
      </c>
      <c r="R119" s="118">
        <v>39075053</v>
      </c>
      <c r="S119" s="43">
        <v>9.0899999999999995E-2</v>
      </c>
      <c r="T119" s="34">
        <v>44440</v>
      </c>
      <c r="U119" s="34">
        <v>44804</v>
      </c>
      <c r="V119" s="118">
        <v>1806746.86</v>
      </c>
      <c r="W119" s="118">
        <v>55443.35</v>
      </c>
      <c r="X119" s="118">
        <v>0</v>
      </c>
      <c r="Y119" s="118">
        <v>0</v>
      </c>
      <c r="Z119" s="118">
        <v>0</v>
      </c>
      <c r="AA119" s="118">
        <v>0</v>
      </c>
      <c r="AB119" t="s">
        <v>1036</v>
      </c>
      <c r="AC119">
        <v>1</v>
      </c>
      <c r="AD119">
        <v>1</v>
      </c>
      <c r="AE119" s="118">
        <v>55443.35</v>
      </c>
      <c r="AF119" s="118">
        <v>164233.29</v>
      </c>
      <c r="AG119" t="s">
        <v>1037</v>
      </c>
      <c r="AH119">
        <v>1.04</v>
      </c>
      <c r="AI119" s="118">
        <v>170802.62</v>
      </c>
      <c r="AJ119" s="118">
        <v>0</v>
      </c>
      <c r="AK119" s="118">
        <v>170802.62</v>
      </c>
      <c r="AL119" s="118">
        <v>115359.27</v>
      </c>
      <c r="AM119" s="118">
        <v>0</v>
      </c>
      <c r="AN119" s="118">
        <v>115359.27</v>
      </c>
    </row>
    <row r="120" spans="1:40" x14ac:dyDescent="0.2">
      <c r="A120" t="s">
        <v>1240</v>
      </c>
      <c r="B120" t="s">
        <v>1031</v>
      </c>
      <c r="C120" t="s">
        <v>944</v>
      </c>
      <c r="D120">
        <v>2024</v>
      </c>
      <c r="E120" t="s">
        <v>1718</v>
      </c>
      <c r="F120" t="s">
        <v>1000</v>
      </c>
      <c r="G120" t="s">
        <v>946</v>
      </c>
      <c r="H120" t="s">
        <v>1241</v>
      </c>
      <c r="I120">
        <v>670078</v>
      </c>
      <c r="J120" t="s">
        <v>1240</v>
      </c>
      <c r="K120" t="s">
        <v>1243</v>
      </c>
      <c r="L120" t="s">
        <v>12</v>
      </c>
      <c r="M120" t="s">
        <v>1034</v>
      </c>
      <c r="N120" s="34">
        <v>44197</v>
      </c>
      <c r="O120" s="34">
        <v>44561</v>
      </c>
      <c r="P120" t="s">
        <v>1035</v>
      </c>
      <c r="Q120" s="118">
        <v>7415663</v>
      </c>
      <c r="R120" s="118">
        <v>103071423</v>
      </c>
      <c r="S120" s="43">
        <v>7.1900000000000006E-2</v>
      </c>
      <c r="T120" s="34">
        <v>44440</v>
      </c>
      <c r="U120" s="34">
        <v>44804</v>
      </c>
      <c r="V120" s="118">
        <v>2035898.6</v>
      </c>
      <c r="W120" s="118">
        <v>120331.71</v>
      </c>
      <c r="X120" s="118">
        <v>0</v>
      </c>
      <c r="Y120" s="118">
        <v>0</v>
      </c>
      <c r="Z120" s="118">
        <v>0</v>
      </c>
      <c r="AA120" s="118">
        <v>0</v>
      </c>
      <c r="AB120" t="s">
        <v>1036</v>
      </c>
      <c r="AC120">
        <v>1</v>
      </c>
      <c r="AD120">
        <v>1</v>
      </c>
      <c r="AE120" s="118">
        <v>120331.71</v>
      </c>
      <c r="AF120" s="118">
        <v>146381.10999999999</v>
      </c>
      <c r="AG120" t="s">
        <v>1037</v>
      </c>
      <c r="AH120">
        <v>1.04</v>
      </c>
      <c r="AI120" s="118">
        <v>152236.35</v>
      </c>
      <c r="AJ120" s="118">
        <v>0</v>
      </c>
      <c r="AK120" s="118">
        <v>152236.35</v>
      </c>
      <c r="AL120" s="118">
        <v>31904.639999999999</v>
      </c>
      <c r="AM120" s="118">
        <v>0</v>
      </c>
      <c r="AN120" s="118">
        <v>31904.639999999999</v>
      </c>
    </row>
    <row r="121" spans="1:40" x14ac:dyDescent="0.2">
      <c r="A121" t="s">
        <v>717</v>
      </c>
      <c r="B121" t="s">
        <v>1031</v>
      </c>
      <c r="C121" t="s">
        <v>944</v>
      </c>
      <c r="D121">
        <v>2024</v>
      </c>
      <c r="E121" t="s">
        <v>1718</v>
      </c>
      <c r="F121" t="s">
        <v>1000</v>
      </c>
      <c r="G121" t="s">
        <v>946</v>
      </c>
      <c r="H121" s="117">
        <v>1063411767</v>
      </c>
      <c r="I121">
        <v>450196</v>
      </c>
      <c r="J121" t="s">
        <v>717</v>
      </c>
      <c r="K121" t="s">
        <v>1245</v>
      </c>
      <c r="L121" t="s">
        <v>12</v>
      </c>
      <c r="M121" t="s">
        <v>1034</v>
      </c>
      <c r="N121" s="34">
        <v>44378</v>
      </c>
      <c r="O121" s="34">
        <v>44742</v>
      </c>
      <c r="P121" t="s">
        <v>1035</v>
      </c>
      <c r="Q121" s="118">
        <v>18963815</v>
      </c>
      <c r="R121" s="118">
        <v>76209188</v>
      </c>
      <c r="S121" s="43">
        <v>0.24879999999999999</v>
      </c>
      <c r="T121" s="34">
        <v>44440</v>
      </c>
      <c r="U121" s="34">
        <v>44804</v>
      </c>
      <c r="V121" s="118">
        <v>685571.91</v>
      </c>
      <c r="W121" s="118">
        <v>95064.76</v>
      </c>
      <c r="X121" s="118">
        <v>0</v>
      </c>
      <c r="Y121" s="118">
        <v>0</v>
      </c>
      <c r="Z121" s="118">
        <v>0</v>
      </c>
      <c r="AA121" s="118">
        <v>0</v>
      </c>
      <c r="AB121" t="s">
        <v>1036</v>
      </c>
      <c r="AC121">
        <v>1</v>
      </c>
      <c r="AD121">
        <v>1</v>
      </c>
      <c r="AE121" s="118">
        <v>95064.76</v>
      </c>
      <c r="AF121" s="118">
        <v>170570.29</v>
      </c>
      <c r="AG121" t="s">
        <v>1037</v>
      </c>
      <c r="AH121">
        <v>1.04</v>
      </c>
      <c r="AI121" s="118">
        <v>177393.1</v>
      </c>
      <c r="AJ121" s="118">
        <v>0</v>
      </c>
      <c r="AK121" s="118">
        <v>177393.1</v>
      </c>
      <c r="AL121" s="118">
        <v>82328.34</v>
      </c>
      <c r="AM121" s="118">
        <v>0</v>
      </c>
      <c r="AN121" s="118">
        <v>82328.34</v>
      </c>
    </row>
    <row r="122" spans="1:40" x14ac:dyDescent="0.2">
      <c r="A122" t="s">
        <v>1776</v>
      </c>
      <c r="B122" t="s">
        <v>1031</v>
      </c>
      <c r="C122" t="s">
        <v>944</v>
      </c>
      <c r="D122">
        <v>2024</v>
      </c>
      <c r="E122" t="s">
        <v>1718</v>
      </c>
      <c r="F122" t="s">
        <v>1000</v>
      </c>
      <c r="G122" t="s">
        <v>946</v>
      </c>
      <c r="H122" t="s">
        <v>1777</v>
      </c>
      <c r="I122">
        <v>452112</v>
      </c>
      <c r="J122" t="s">
        <v>1776</v>
      </c>
      <c r="K122" t="s">
        <v>1778</v>
      </c>
      <c r="L122" t="s">
        <v>12</v>
      </c>
      <c r="M122" t="s">
        <v>1034</v>
      </c>
      <c r="N122" s="34">
        <v>43862</v>
      </c>
      <c r="O122" s="34">
        <v>44227</v>
      </c>
      <c r="P122" t="s">
        <v>1054</v>
      </c>
      <c r="Q122" s="118">
        <v>97014</v>
      </c>
      <c r="R122" s="118">
        <v>671605</v>
      </c>
      <c r="S122" s="43">
        <v>0.14449999999999999</v>
      </c>
      <c r="T122" s="34">
        <v>44440</v>
      </c>
      <c r="U122" s="34">
        <v>44804</v>
      </c>
      <c r="V122" s="118">
        <v>29401.93</v>
      </c>
      <c r="W122" s="118">
        <v>3205.91</v>
      </c>
      <c r="X122" s="118">
        <v>0</v>
      </c>
      <c r="Y122" s="118">
        <v>0</v>
      </c>
      <c r="Z122" s="118">
        <v>0</v>
      </c>
      <c r="AA122" s="118">
        <v>0</v>
      </c>
      <c r="AB122" t="s">
        <v>1036</v>
      </c>
      <c r="AC122">
        <v>1</v>
      </c>
      <c r="AD122">
        <v>1</v>
      </c>
      <c r="AE122" s="118">
        <v>3205.91</v>
      </c>
      <c r="AF122" s="118">
        <v>4248.58</v>
      </c>
      <c r="AG122" t="s">
        <v>1037</v>
      </c>
      <c r="AH122">
        <v>1.04</v>
      </c>
      <c r="AI122" s="118">
        <v>4418.5200000000004</v>
      </c>
      <c r="AJ122" s="118">
        <v>0</v>
      </c>
      <c r="AK122" s="118">
        <v>4418.5200000000004</v>
      </c>
      <c r="AL122" s="118">
        <v>1212.6099999999999</v>
      </c>
      <c r="AM122" s="118">
        <v>0</v>
      </c>
      <c r="AN122" s="118">
        <v>1212.6099999999999</v>
      </c>
    </row>
    <row r="123" spans="1:40" x14ac:dyDescent="0.2">
      <c r="A123" t="s">
        <v>237</v>
      </c>
      <c r="B123" t="s">
        <v>1031</v>
      </c>
      <c r="C123" t="s">
        <v>944</v>
      </c>
      <c r="D123">
        <v>2024</v>
      </c>
      <c r="E123" t="s">
        <v>1718</v>
      </c>
      <c r="F123" t="s">
        <v>1000</v>
      </c>
      <c r="G123" t="s">
        <v>946</v>
      </c>
      <c r="H123" t="s">
        <v>238</v>
      </c>
      <c r="I123">
        <v>450658</v>
      </c>
      <c r="J123" t="s">
        <v>237</v>
      </c>
      <c r="K123" t="s">
        <v>1779</v>
      </c>
      <c r="L123" t="s">
        <v>11</v>
      </c>
      <c r="M123" t="s">
        <v>1034</v>
      </c>
      <c r="N123" s="34">
        <v>44470</v>
      </c>
      <c r="O123" s="34">
        <v>44834</v>
      </c>
      <c r="P123" t="s">
        <v>1035</v>
      </c>
      <c r="Q123" s="118">
        <v>1745225</v>
      </c>
      <c r="R123" s="118">
        <v>7571650</v>
      </c>
      <c r="S123" s="43">
        <v>0.23050000000000001</v>
      </c>
      <c r="T123" s="34">
        <v>44440</v>
      </c>
      <c r="U123" s="34">
        <v>44804</v>
      </c>
      <c r="V123" s="118">
        <v>90755.37</v>
      </c>
      <c r="W123" s="118">
        <v>16172.66</v>
      </c>
      <c r="X123" s="118">
        <v>0</v>
      </c>
      <c r="Y123" s="118">
        <v>0</v>
      </c>
      <c r="Z123" s="118">
        <v>0</v>
      </c>
      <c r="AA123" s="118">
        <v>0</v>
      </c>
      <c r="AB123" t="s">
        <v>1036</v>
      </c>
      <c r="AC123">
        <v>1</v>
      </c>
      <c r="AD123">
        <v>1</v>
      </c>
      <c r="AE123" s="118">
        <v>16172.66</v>
      </c>
      <c r="AF123" s="118">
        <v>20919.11</v>
      </c>
      <c r="AG123" t="s">
        <v>1037</v>
      </c>
      <c r="AH123">
        <v>1.0130999999999999</v>
      </c>
      <c r="AI123" s="118">
        <v>21193.15</v>
      </c>
      <c r="AJ123" s="118">
        <v>0</v>
      </c>
      <c r="AK123" s="118">
        <v>21193.15</v>
      </c>
      <c r="AL123" s="118">
        <v>5020.49</v>
      </c>
      <c r="AM123" s="118">
        <v>0</v>
      </c>
      <c r="AN123" s="118">
        <v>5020.49</v>
      </c>
    </row>
    <row r="124" spans="1:40" x14ac:dyDescent="0.2">
      <c r="A124" t="s">
        <v>1780</v>
      </c>
      <c r="B124" t="s">
        <v>1031</v>
      </c>
      <c r="C124" t="s">
        <v>944</v>
      </c>
      <c r="D124">
        <v>2024</v>
      </c>
      <c r="E124" t="s">
        <v>1718</v>
      </c>
      <c r="F124" t="s">
        <v>1000</v>
      </c>
      <c r="G124" t="s">
        <v>946</v>
      </c>
      <c r="H124" t="s">
        <v>1781</v>
      </c>
      <c r="I124">
        <v>450348</v>
      </c>
      <c r="J124" t="s">
        <v>1780</v>
      </c>
      <c r="K124" t="s">
        <v>1782</v>
      </c>
      <c r="L124" t="s">
        <v>12</v>
      </c>
      <c r="M124" t="s">
        <v>1034</v>
      </c>
      <c r="N124" s="34">
        <v>44075</v>
      </c>
      <c r="O124" s="34">
        <v>44439</v>
      </c>
      <c r="P124" t="s">
        <v>1035</v>
      </c>
      <c r="Q124" s="118">
        <v>660067</v>
      </c>
      <c r="R124" s="118">
        <v>2615672</v>
      </c>
      <c r="S124" s="43">
        <v>0.25240000000000001</v>
      </c>
      <c r="T124" s="34">
        <v>44440</v>
      </c>
      <c r="U124" s="34">
        <v>44804</v>
      </c>
      <c r="V124" s="118">
        <v>53587.23</v>
      </c>
      <c r="W124" s="118">
        <v>19533.07</v>
      </c>
      <c r="X124" s="118">
        <v>0</v>
      </c>
      <c r="Y124" s="118">
        <v>0</v>
      </c>
      <c r="Z124" s="118">
        <v>0</v>
      </c>
      <c r="AA124" s="118">
        <v>0</v>
      </c>
      <c r="AB124" t="s">
        <v>1036</v>
      </c>
      <c r="AC124">
        <v>1</v>
      </c>
      <c r="AD124">
        <v>1</v>
      </c>
      <c r="AE124" s="118">
        <v>19533.07</v>
      </c>
      <c r="AF124" s="118">
        <v>13525.42</v>
      </c>
      <c r="AG124" t="s">
        <v>1037</v>
      </c>
      <c r="AH124">
        <v>1.04</v>
      </c>
      <c r="AI124" s="118">
        <v>14066.44</v>
      </c>
      <c r="AJ124" s="118">
        <v>0</v>
      </c>
      <c r="AK124" s="118">
        <v>14066.44</v>
      </c>
      <c r="AL124" s="118">
        <v>-5466.63</v>
      </c>
      <c r="AM124" s="118">
        <v>0</v>
      </c>
      <c r="AN124" s="118">
        <v>-5466.63</v>
      </c>
    </row>
    <row r="125" spans="1:40" x14ac:dyDescent="0.2">
      <c r="A125" t="s">
        <v>99</v>
      </c>
      <c r="B125" t="s">
        <v>1031</v>
      </c>
      <c r="C125" t="s">
        <v>944</v>
      </c>
      <c r="D125">
        <v>2024</v>
      </c>
      <c r="E125" t="s">
        <v>1718</v>
      </c>
      <c r="F125" t="s">
        <v>1000</v>
      </c>
      <c r="G125" t="s">
        <v>946</v>
      </c>
      <c r="H125" t="s">
        <v>100</v>
      </c>
      <c r="I125">
        <v>451370</v>
      </c>
      <c r="J125" t="s">
        <v>99</v>
      </c>
      <c r="K125" t="s">
        <v>1783</v>
      </c>
      <c r="L125" t="s">
        <v>11</v>
      </c>
      <c r="M125" t="s">
        <v>1091</v>
      </c>
      <c r="N125" s="34">
        <v>44197</v>
      </c>
      <c r="O125" s="34">
        <v>44561</v>
      </c>
      <c r="P125" t="s">
        <v>1035</v>
      </c>
      <c r="Q125" s="118">
        <v>1084225</v>
      </c>
      <c r="R125" s="118">
        <v>8284677</v>
      </c>
      <c r="S125" s="43">
        <v>0.13089999999999999</v>
      </c>
      <c r="T125" s="34">
        <v>44440</v>
      </c>
      <c r="U125" s="34">
        <v>44804</v>
      </c>
      <c r="V125" s="118">
        <v>86759.84</v>
      </c>
      <c r="W125" s="118">
        <v>27906.84</v>
      </c>
      <c r="X125" s="118">
        <v>0</v>
      </c>
      <c r="Y125" s="118">
        <v>0</v>
      </c>
      <c r="Z125" s="118">
        <v>0</v>
      </c>
      <c r="AA125" s="118">
        <v>0</v>
      </c>
      <c r="AB125" t="s">
        <v>1036</v>
      </c>
      <c r="AC125">
        <v>1</v>
      </c>
      <c r="AD125">
        <v>1</v>
      </c>
      <c r="AE125" s="118">
        <v>27906.84</v>
      </c>
      <c r="AF125" s="118">
        <v>11356.86</v>
      </c>
      <c r="AG125" t="s">
        <v>1037</v>
      </c>
      <c r="AH125">
        <v>1.04</v>
      </c>
      <c r="AI125" s="118">
        <v>11811.13</v>
      </c>
      <c r="AJ125" s="118">
        <v>0</v>
      </c>
      <c r="AK125" s="118">
        <v>11811.13</v>
      </c>
      <c r="AL125" s="118">
        <v>-16095.71</v>
      </c>
      <c r="AM125" s="118">
        <v>0</v>
      </c>
      <c r="AN125" s="118">
        <v>-16095.71</v>
      </c>
    </row>
    <row r="126" spans="1:40" x14ac:dyDescent="0.2">
      <c r="A126" t="s">
        <v>618</v>
      </c>
      <c r="B126" t="s">
        <v>1031</v>
      </c>
      <c r="C126" t="s">
        <v>944</v>
      </c>
      <c r="D126">
        <v>2024</v>
      </c>
      <c r="E126" t="s">
        <v>1718</v>
      </c>
      <c r="F126" t="s">
        <v>1000</v>
      </c>
      <c r="G126" t="s">
        <v>946</v>
      </c>
      <c r="H126" t="s">
        <v>619</v>
      </c>
      <c r="I126">
        <v>451313</v>
      </c>
      <c r="J126" t="s">
        <v>618</v>
      </c>
      <c r="K126" t="s">
        <v>1784</v>
      </c>
      <c r="L126" t="s">
        <v>11</v>
      </c>
      <c r="M126" t="s">
        <v>1091</v>
      </c>
      <c r="N126" s="34">
        <v>44197</v>
      </c>
      <c r="O126" s="34">
        <v>44561</v>
      </c>
      <c r="P126" t="s">
        <v>1035</v>
      </c>
      <c r="Q126" s="118">
        <v>1100306</v>
      </c>
      <c r="R126" s="118">
        <v>2059152</v>
      </c>
      <c r="S126" s="43">
        <v>0.5343</v>
      </c>
      <c r="T126" s="34">
        <v>44440</v>
      </c>
      <c r="U126" s="34">
        <v>44804</v>
      </c>
      <c r="V126" s="118">
        <v>4706.62</v>
      </c>
      <c r="W126" s="118">
        <v>3225.02</v>
      </c>
      <c r="X126" s="118">
        <v>0</v>
      </c>
      <c r="Y126" s="118">
        <v>0</v>
      </c>
      <c r="Z126" s="118">
        <v>0</v>
      </c>
      <c r="AA126" s="118">
        <v>0</v>
      </c>
      <c r="AB126" t="s">
        <v>1036</v>
      </c>
      <c r="AC126">
        <v>1</v>
      </c>
      <c r="AD126">
        <v>1</v>
      </c>
      <c r="AE126" s="118">
        <v>3225.02</v>
      </c>
      <c r="AF126" s="118">
        <v>2514.75</v>
      </c>
      <c r="AG126" t="s">
        <v>1037</v>
      </c>
      <c r="AH126">
        <v>1.04</v>
      </c>
      <c r="AI126" s="118">
        <v>2615.34</v>
      </c>
      <c r="AJ126" s="118">
        <v>0</v>
      </c>
      <c r="AK126" s="118">
        <v>2615.34</v>
      </c>
      <c r="AL126" s="118">
        <v>-609.67999999999995</v>
      </c>
      <c r="AM126" s="118">
        <v>0</v>
      </c>
      <c r="AN126" s="118">
        <v>-609.67999999999995</v>
      </c>
    </row>
    <row r="127" spans="1:40" x14ac:dyDescent="0.2">
      <c r="A127" t="s">
        <v>255</v>
      </c>
      <c r="B127" t="s">
        <v>1031</v>
      </c>
      <c r="C127" t="s">
        <v>944</v>
      </c>
      <c r="D127">
        <v>2024</v>
      </c>
      <c r="E127" t="s">
        <v>1718</v>
      </c>
      <c r="F127" t="s">
        <v>1000</v>
      </c>
      <c r="G127" t="s">
        <v>946</v>
      </c>
      <c r="H127" t="s">
        <v>256</v>
      </c>
      <c r="I127">
        <v>670068</v>
      </c>
      <c r="J127" t="s">
        <v>255</v>
      </c>
      <c r="K127" t="s">
        <v>1247</v>
      </c>
      <c r="L127" t="s">
        <v>12</v>
      </c>
      <c r="M127" t="s">
        <v>1034</v>
      </c>
      <c r="N127" s="34">
        <v>44197</v>
      </c>
      <c r="O127" s="34">
        <v>44561</v>
      </c>
      <c r="P127" t="s">
        <v>1035</v>
      </c>
      <c r="Q127" s="118">
        <v>17613266</v>
      </c>
      <c r="R127" s="118">
        <v>57001560</v>
      </c>
      <c r="S127" s="43">
        <v>0.309</v>
      </c>
      <c r="T127" s="34">
        <v>44440</v>
      </c>
      <c r="U127" s="34">
        <v>44804</v>
      </c>
      <c r="V127" s="118">
        <v>178767.56</v>
      </c>
      <c r="W127" s="118">
        <v>26312.52</v>
      </c>
      <c r="X127" s="118">
        <v>0</v>
      </c>
      <c r="Y127" s="118">
        <v>0</v>
      </c>
      <c r="Z127" s="118">
        <v>0</v>
      </c>
      <c r="AA127" s="118">
        <v>0</v>
      </c>
      <c r="AB127" t="s">
        <v>1036</v>
      </c>
      <c r="AC127">
        <v>1</v>
      </c>
      <c r="AD127">
        <v>1</v>
      </c>
      <c r="AE127" s="118">
        <v>26312.52</v>
      </c>
      <c r="AF127" s="118">
        <v>55239.18</v>
      </c>
      <c r="AG127" t="s">
        <v>1037</v>
      </c>
      <c r="AH127">
        <v>1.04</v>
      </c>
      <c r="AI127" s="118">
        <v>57448.75</v>
      </c>
      <c r="AJ127" s="118">
        <v>0</v>
      </c>
      <c r="AK127" s="118">
        <v>57448.75</v>
      </c>
      <c r="AL127" s="118">
        <v>31136.23</v>
      </c>
      <c r="AM127" s="118">
        <v>0</v>
      </c>
      <c r="AN127" s="118">
        <v>31136.23</v>
      </c>
    </row>
    <row r="128" spans="1:40" x14ac:dyDescent="0.2">
      <c r="A128" t="s">
        <v>84</v>
      </c>
      <c r="B128" t="s">
        <v>1031</v>
      </c>
      <c r="C128" t="s">
        <v>944</v>
      </c>
      <c r="D128">
        <v>2024</v>
      </c>
      <c r="E128" t="s">
        <v>1718</v>
      </c>
      <c r="F128" t="s">
        <v>1000</v>
      </c>
      <c r="G128" t="s">
        <v>946</v>
      </c>
      <c r="H128" t="s">
        <v>85</v>
      </c>
      <c r="I128">
        <v>450092</v>
      </c>
      <c r="J128" t="s">
        <v>84</v>
      </c>
      <c r="K128" t="s">
        <v>1249</v>
      </c>
      <c r="L128" t="s">
        <v>12</v>
      </c>
      <c r="M128" t="s">
        <v>1034</v>
      </c>
      <c r="N128" s="34">
        <v>44197</v>
      </c>
      <c r="O128" s="34">
        <v>44561</v>
      </c>
      <c r="P128" t="s">
        <v>1054</v>
      </c>
      <c r="Q128" s="118">
        <v>4572160</v>
      </c>
      <c r="R128" s="118">
        <v>35947053</v>
      </c>
      <c r="S128" s="43">
        <v>0.12720000000000001</v>
      </c>
      <c r="T128" s="34">
        <v>44440</v>
      </c>
      <c r="U128" s="34">
        <v>44804</v>
      </c>
      <c r="V128" s="118">
        <v>967857</v>
      </c>
      <c r="W128" s="118">
        <v>124654.27</v>
      </c>
      <c r="X128" s="118">
        <v>0</v>
      </c>
      <c r="Y128" s="118">
        <v>0</v>
      </c>
      <c r="Z128" s="118">
        <v>0</v>
      </c>
      <c r="AA128" s="118">
        <v>0</v>
      </c>
      <c r="AB128" t="s">
        <v>1036</v>
      </c>
      <c r="AC128">
        <v>1</v>
      </c>
      <c r="AD128">
        <v>1</v>
      </c>
      <c r="AE128" s="118">
        <v>124654.27</v>
      </c>
      <c r="AF128" s="118">
        <v>123111.41</v>
      </c>
      <c r="AG128" t="s">
        <v>1037</v>
      </c>
      <c r="AH128">
        <v>1.04</v>
      </c>
      <c r="AI128" s="118">
        <v>128035.87</v>
      </c>
      <c r="AJ128" s="118">
        <v>0</v>
      </c>
      <c r="AK128" s="118">
        <v>128035.87</v>
      </c>
      <c r="AL128" s="118">
        <v>3381.6</v>
      </c>
      <c r="AM128" s="118">
        <v>0</v>
      </c>
      <c r="AN128" s="118">
        <v>3381.6</v>
      </c>
    </row>
    <row r="129" spans="1:40" x14ac:dyDescent="0.2">
      <c r="A129" t="s">
        <v>75</v>
      </c>
      <c r="B129" t="s">
        <v>1031</v>
      </c>
      <c r="C129" t="s">
        <v>944</v>
      </c>
      <c r="D129">
        <v>2024</v>
      </c>
      <c r="E129" t="s">
        <v>1718</v>
      </c>
      <c r="F129" t="s">
        <v>1000</v>
      </c>
      <c r="G129" t="s">
        <v>946</v>
      </c>
      <c r="H129" t="s">
        <v>76</v>
      </c>
      <c r="I129">
        <v>451391</v>
      </c>
      <c r="J129" t="s">
        <v>75</v>
      </c>
      <c r="K129" t="s">
        <v>1251</v>
      </c>
      <c r="L129" t="s">
        <v>12</v>
      </c>
      <c r="M129" t="s">
        <v>1091</v>
      </c>
      <c r="N129" s="34">
        <v>44197</v>
      </c>
      <c r="O129" s="34">
        <v>44561</v>
      </c>
      <c r="P129" t="s">
        <v>1035</v>
      </c>
      <c r="Q129" s="118">
        <v>892026</v>
      </c>
      <c r="R129" s="118">
        <v>4992083</v>
      </c>
      <c r="S129" s="43">
        <v>0.1787</v>
      </c>
      <c r="T129" s="34">
        <v>44440</v>
      </c>
      <c r="U129" s="34">
        <v>44804</v>
      </c>
      <c r="V129" s="118">
        <v>112608.2</v>
      </c>
      <c r="W129" s="118">
        <v>51496.98</v>
      </c>
      <c r="X129" s="118">
        <v>0</v>
      </c>
      <c r="Y129" s="118">
        <v>0</v>
      </c>
      <c r="Z129" s="118">
        <v>0</v>
      </c>
      <c r="AA129" s="118">
        <v>0</v>
      </c>
      <c r="AB129" t="s">
        <v>1036</v>
      </c>
      <c r="AC129">
        <v>1</v>
      </c>
      <c r="AD129">
        <v>1</v>
      </c>
      <c r="AE129" s="118">
        <v>51496.98</v>
      </c>
      <c r="AF129" s="118">
        <v>20123.09</v>
      </c>
      <c r="AG129" t="s">
        <v>1037</v>
      </c>
      <c r="AH129">
        <v>1.04</v>
      </c>
      <c r="AI129" s="118">
        <v>20928.009999999998</v>
      </c>
      <c r="AJ129" s="118">
        <v>0</v>
      </c>
      <c r="AK129" s="118">
        <v>20928.009999999998</v>
      </c>
      <c r="AL129" s="118">
        <v>-30568.97</v>
      </c>
      <c r="AM129" s="118">
        <v>0</v>
      </c>
      <c r="AN129" s="118">
        <v>-30568.97</v>
      </c>
    </row>
    <row r="130" spans="1:40" x14ac:dyDescent="0.2">
      <c r="A130" t="s">
        <v>1252</v>
      </c>
      <c r="B130" t="s">
        <v>1031</v>
      </c>
      <c r="C130" t="s">
        <v>944</v>
      </c>
      <c r="D130">
        <v>2024</v>
      </c>
      <c r="E130" t="s">
        <v>1718</v>
      </c>
      <c r="F130" t="s">
        <v>1000</v>
      </c>
      <c r="G130" t="s">
        <v>946</v>
      </c>
      <c r="H130" t="s">
        <v>1253</v>
      </c>
      <c r="I130">
        <v>450853</v>
      </c>
      <c r="J130" t="s">
        <v>1252</v>
      </c>
      <c r="K130" t="s">
        <v>1255</v>
      </c>
      <c r="L130" t="s">
        <v>12</v>
      </c>
      <c r="M130" t="s">
        <v>1034</v>
      </c>
      <c r="N130" s="34">
        <v>44197</v>
      </c>
      <c r="O130" s="34">
        <v>44561</v>
      </c>
      <c r="P130" t="s">
        <v>1035</v>
      </c>
      <c r="Q130" s="118">
        <v>19824025</v>
      </c>
      <c r="R130" s="118">
        <v>52889628</v>
      </c>
      <c r="S130" s="43">
        <v>0.37480000000000002</v>
      </c>
      <c r="T130" s="34">
        <v>44440</v>
      </c>
      <c r="U130" s="34">
        <v>44804</v>
      </c>
      <c r="V130" s="118">
        <v>42492.23</v>
      </c>
      <c r="W130" s="118">
        <v>3173.22</v>
      </c>
      <c r="X130" s="118">
        <v>0</v>
      </c>
      <c r="Y130" s="118">
        <v>0</v>
      </c>
      <c r="Z130" s="118">
        <v>0</v>
      </c>
      <c r="AA130" s="118">
        <v>0</v>
      </c>
      <c r="AB130" t="s">
        <v>1036</v>
      </c>
      <c r="AC130">
        <v>1</v>
      </c>
      <c r="AD130">
        <v>1</v>
      </c>
      <c r="AE130" s="118">
        <v>3173.22</v>
      </c>
      <c r="AF130" s="118">
        <v>15926.09</v>
      </c>
      <c r="AG130" t="s">
        <v>1037</v>
      </c>
      <c r="AH130">
        <v>1.04</v>
      </c>
      <c r="AI130" s="118">
        <v>16563.13</v>
      </c>
      <c r="AJ130" s="118">
        <v>0</v>
      </c>
      <c r="AK130" s="118">
        <v>16563.13</v>
      </c>
      <c r="AL130" s="118">
        <v>13389.91</v>
      </c>
      <c r="AM130" s="118">
        <v>0</v>
      </c>
      <c r="AN130" s="118">
        <v>13389.91</v>
      </c>
    </row>
    <row r="131" spans="1:40" x14ac:dyDescent="0.2">
      <c r="A131" t="s">
        <v>39</v>
      </c>
      <c r="B131" t="s">
        <v>1031</v>
      </c>
      <c r="C131" t="s">
        <v>944</v>
      </c>
      <c r="D131">
        <v>2024</v>
      </c>
      <c r="E131" t="s">
        <v>1718</v>
      </c>
      <c r="F131" t="s">
        <v>1000</v>
      </c>
      <c r="G131" t="s">
        <v>946</v>
      </c>
      <c r="H131" t="s">
        <v>40</v>
      </c>
      <c r="I131">
        <v>450090</v>
      </c>
      <c r="J131" t="s">
        <v>39</v>
      </c>
      <c r="K131" t="s">
        <v>1257</v>
      </c>
      <c r="L131" t="s">
        <v>12</v>
      </c>
      <c r="M131" t="s">
        <v>1034</v>
      </c>
      <c r="N131" s="34">
        <v>44197</v>
      </c>
      <c r="O131" s="34">
        <v>44561</v>
      </c>
      <c r="P131" t="s">
        <v>1035</v>
      </c>
      <c r="Q131" s="118">
        <v>5271492</v>
      </c>
      <c r="R131" s="118">
        <v>16239522</v>
      </c>
      <c r="S131" s="43">
        <v>0.3246</v>
      </c>
      <c r="T131" s="34">
        <v>44440</v>
      </c>
      <c r="U131" s="34">
        <v>44804</v>
      </c>
      <c r="V131" s="118">
        <v>165568.65</v>
      </c>
      <c r="W131" s="118">
        <v>39053.870000000003</v>
      </c>
      <c r="X131" s="118">
        <v>0</v>
      </c>
      <c r="Y131" s="118">
        <v>0</v>
      </c>
      <c r="Z131" s="118">
        <v>0</v>
      </c>
      <c r="AA131" s="118">
        <v>0</v>
      </c>
      <c r="AB131" t="s">
        <v>1036</v>
      </c>
      <c r="AC131">
        <v>1</v>
      </c>
      <c r="AD131">
        <v>1</v>
      </c>
      <c r="AE131" s="118">
        <v>39053.870000000003</v>
      </c>
      <c r="AF131" s="118">
        <v>53743.58</v>
      </c>
      <c r="AG131" t="s">
        <v>1037</v>
      </c>
      <c r="AH131">
        <v>1.04</v>
      </c>
      <c r="AI131" s="118">
        <v>55893.32</v>
      </c>
      <c r="AJ131" s="118">
        <v>0</v>
      </c>
      <c r="AK131" s="118">
        <v>55893.32</v>
      </c>
      <c r="AL131" s="118">
        <v>16839.45</v>
      </c>
      <c r="AM131" s="118">
        <v>0</v>
      </c>
      <c r="AN131" s="118">
        <v>16839.45</v>
      </c>
    </row>
    <row r="132" spans="1:40" x14ac:dyDescent="0.2">
      <c r="A132" t="s">
        <v>1785</v>
      </c>
      <c r="B132" t="s">
        <v>1031</v>
      </c>
      <c r="C132" t="s">
        <v>944</v>
      </c>
      <c r="D132">
        <v>2024</v>
      </c>
      <c r="E132" t="s">
        <v>1718</v>
      </c>
      <c r="F132" t="s">
        <v>1000</v>
      </c>
      <c r="G132" t="s">
        <v>946</v>
      </c>
      <c r="H132" s="117">
        <v>1083619712</v>
      </c>
      <c r="I132">
        <v>451307</v>
      </c>
      <c r="J132" t="s">
        <v>1785</v>
      </c>
      <c r="K132" t="s">
        <v>1786</v>
      </c>
      <c r="L132" t="s">
        <v>11</v>
      </c>
      <c r="M132" t="s">
        <v>1091</v>
      </c>
      <c r="N132" s="34">
        <v>44197</v>
      </c>
      <c r="O132" s="34">
        <v>44561</v>
      </c>
      <c r="P132" t="s">
        <v>1035</v>
      </c>
      <c r="Q132" s="118">
        <v>580216</v>
      </c>
      <c r="R132" s="118">
        <v>615815</v>
      </c>
      <c r="S132" s="43">
        <v>0.94220000000000004</v>
      </c>
      <c r="T132" s="34">
        <v>44440</v>
      </c>
      <c r="U132" s="34">
        <v>44804</v>
      </c>
      <c r="V132" s="118">
        <v>2525.9899999999998</v>
      </c>
      <c r="W132" s="118">
        <v>424.9</v>
      </c>
      <c r="X132" s="118">
        <v>0</v>
      </c>
      <c r="Y132" s="118">
        <v>0</v>
      </c>
      <c r="Z132" s="118">
        <v>0</v>
      </c>
      <c r="AA132" s="118">
        <v>0</v>
      </c>
      <c r="AB132" t="s">
        <v>1036</v>
      </c>
      <c r="AC132">
        <v>1</v>
      </c>
      <c r="AD132">
        <v>1</v>
      </c>
      <c r="AE132" s="118">
        <v>424.9</v>
      </c>
      <c r="AF132" s="118">
        <v>2379.9899999999998</v>
      </c>
      <c r="AG132" t="s">
        <v>1037</v>
      </c>
      <c r="AH132">
        <v>1.04</v>
      </c>
      <c r="AI132" s="118">
        <v>2475.19</v>
      </c>
      <c r="AJ132" s="118">
        <v>0</v>
      </c>
      <c r="AK132" s="118">
        <v>2475.19</v>
      </c>
      <c r="AL132" s="118">
        <v>2050.29</v>
      </c>
      <c r="AM132" s="118">
        <v>0</v>
      </c>
      <c r="AN132" s="118">
        <v>2050.29</v>
      </c>
    </row>
    <row r="133" spans="1:40" x14ac:dyDescent="0.2">
      <c r="A133" t="s">
        <v>609</v>
      </c>
      <c r="B133" t="s">
        <v>1031</v>
      </c>
      <c r="C133" t="s">
        <v>944</v>
      </c>
      <c r="D133">
        <v>2024</v>
      </c>
      <c r="E133" t="s">
        <v>1718</v>
      </c>
      <c r="F133" t="s">
        <v>1000</v>
      </c>
      <c r="G133" t="s">
        <v>946</v>
      </c>
      <c r="H133" t="s">
        <v>610</v>
      </c>
      <c r="I133">
        <v>450235</v>
      </c>
      <c r="J133" t="s">
        <v>609</v>
      </c>
      <c r="K133" t="s">
        <v>1259</v>
      </c>
      <c r="L133" t="s">
        <v>11</v>
      </c>
      <c r="M133" t="s">
        <v>1034</v>
      </c>
      <c r="N133" s="34">
        <v>44378</v>
      </c>
      <c r="O133" s="34">
        <v>44742</v>
      </c>
      <c r="P133" t="s">
        <v>1035</v>
      </c>
      <c r="Q133" s="118">
        <v>3398273</v>
      </c>
      <c r="R133" s="118">
        <v>6655857</v>
      </c>
      <c r="S133" s="43">
        <v>0.51060000000000005</v>
      </c>
      <c r="T133" s="34">
        <v>44440</v>
      </c>
      <c r="U133" s="34">
        <v>44804</v>
      </c>
      <c r="V133" s="118">
        <v>83274.55</v>
      </c>
      <c r="W133" s="118">
        <v>67912.44</v>
      </c>
      <c r="X133" s="118">
        <v>0</v>
      </c>
      <c r="Y133" s="118">
        <v>0</v>
      </c>
      <c r="Z133" s="118">
        <v>0</v>
      </c>
      <c r="AA133" s="118">
        <v>0</v>
      </c>
      <c r="AB133" t="s">
        <v>1036</v>
      </c>
      <c r="AC133">
        <v>1</v>
      </c>
      <c r="AD133">
        <v>1</v>
      </c>
      <c r="AE133" s="118">
        <v>67912.44</v>
      </c>
      <c r="AF133" s="118">
        <v>42519.99</v>
      </c>
      <c r="AG133" t="s">
        <v>1037</v>
      </c>
      <c r="AH133">
        <v>1.04</v>
      </c>
      <c r="AI133" s="118">
        <v>44220.79</v>
      </c>
      <c r="AJ133" s="118">
        <v>0</v>
      </c>
      <c r="AK133" s="118">
        <v>44220.79</v>
      </c>
      <c r="AL133" s="118">
        <v>-23691.65</v>
      </c>
      <c r="AM133" s="118">
        <v>0</v>
      </c>
      <c r="AN133" s="118">
        <v>-23691.65</v>
      </c>
    </row>
    <row r="134" spans="1:40" x14ac:dyDescent="0.2">
      <c r="A134" t="s">
        <v>1260</v>
      </c>
      <c r="B134" t="s">
        <v>1031</v>
      </c>
      <c r="C134" t="s">
        <v>944</v>
      </c>
      <c r="D134">
        <v>2024</v>
      </c>
      <c r="E134" t="s">
        <v>1718</v>
      </c>
      <c r="F134" t="s">
        <v>1000</v>
      </c>
      <c r="G134" t="s">
        <v>946</v>
      </c>
      <c r="H134" t="s">
        <v>1261</v>
      </c>
      <c r="I134">
        <v>451369</v>
      </c>
      <c r="J134" t="s">
        <v>1260</v>
      </c>
      <c r="K134" t="s">
        <v>1263</v>
      </c>
      <c r="L134" t="s">
        <v>12</v>
      </c>
      <c r="M134" t="s">
        <v>1091</v>
      </c>
      <c r="N134" s="34">
        <v>44197</v>
      </c>
      <c r="O134" s="34">
        <v>44561</v>
      </c>
      <c r="P134" t="s">
        <v>1035</v>
      </c>
      <c r="Q134" s="118">
        <v>2642323</v>
      </c>
      <c r="R134" s="118">
        <v>10173473</v>
      </c>
      <c r="S134" s="43">
        <v>0.25969999999999999</v>
      </c>
      <c r="T134" s="34">
        <v>44440</v>
      </c>
      <c r="U134" s="34">
        <v>44804</v>
      </c>
      <c r="V134" s="118">
        <v>71174.61</v>
      </c>
      <c r="W134" s="118">
        <v>35322.15</v>
      </c>
      <c r="X134" s="118">
        <v>0</v>
      </c>
      <c r="Y134" s="118">
        <v>0</v>
      </c>
      <c r="Z134" s="118">
        <v>0</v>
      </c>
      <c r="AA134" s="118">
        <v>0</v>
      </c>
      <c r="AB134" t="s">
        <v>1036</v>
      </c>
      <c r="AC134">
        <v>1</v>
      </c>
      <c r="AD134">
        <v>1</v>
      </c>
      <c r="AE134" s="118">
        <v>35322.15</v>
      </c>
      <c r="AF134" s="118">
        <v>18484.05</v>
      </c>
      <c r="AG134" t="s">
        <v>1037</v>
      </c>
      <c r="AH134">
        <v>1.04</v>
      </c>
      <c r="AI134" s="118">
        <v>19223.41</v>
      </c>
      <c r="AJ134" s="118">
        <v>0</v>
      </c>
      <c r="AK134" s="118">
        <v>19223.41</v>
      </c>
      <c r="AL134" s="118">
        <v>-16098.74</v>
      </c>
      <c r="AM134" s="118">
        <v>0</v>
      </c>
      <c r="AN134" s="118">
        <v>-16098.74</v>
      </c>
    </row>
    <row r="135" spans="1:40" x14ac:dyDescent="0.2">
      <c r="A135" t="s">
        <v>1787</v>
      </c>
      <c r="B135" t="s">
        <v>1031</v>
      </c>
      <c r="C135" t="s">
        <v>944</v>
      </c>
      <c r="D135">
        <v>2024</v>
      </c>
      <c r="E135" t="s">
        <v>1718</v>
      </c>
      <c r="F135" t="s">
        <v>1000</v>
      </c>
      <c r="G135" t="s">
        <v>946</v>
      </c>
      <c r="H135" t="s">
        <v>1788</v>
      </c>
      <c r="I135">
        <v>450085</v>
      </c>
      <c r="J135" t="s">
        <v>1787</v>
      </c>
      <c r="K135" t="s">
        <v>1789</v>
      </c>
      <c r="L135" t="s">
        <v>11</v>
      </c>
      <c r="M135" t="s">
        <v>1034</v>
      </c>
      <c r="N135" s="34">
        <v>44470</v>
      </c>
      <c r="O135" s="34">
        <v>44834</v>
      </c>
      <c r="P135" t="s">
        <v>1035</v>
      </c>
      <c r="Q135" s="118">
        <v>5424726</v>
      </c>
      <c r="R135" s="118">
        <v>14569359</v>
      </c>
      <c r="S135" s="43">
        <v>0.37230000000000002</v>
      </c>
      <c r="T135" s="34">
        <v>44440</v>
      </c>
      <c r="U135" s="34">
        <v>44804</v>
      </c>
      <c r="V135" s="118">
        <v>34870.33</v>
      </c>
      <c r="W135" s="118">
        <v>9618.36</v>
      </c>
      <c r="X135" s="118">
        <v>0</v>
      </c>
      <c r="Y135" s="118">
        <v>0</v>
      </c>
      <c r="Z135" s="118">
        <v>0</v>
      </c>
      <c r="AA135" s="118">
        <v>0</v>
      </c>
      <c r="AB135" t="s">
        <v>1036</v>
      </c>
      <c r="AC135">
        <v>1</v>
      </c>
      <c r="AD135">
        <v>1</v>
      </c>
      <c r="AE135" s="118">
        <v>9618.36</v>
      </c>
      <c r="AF135" s="118">
        <v>12982.22</v>
      </c>
      <c r="AG135" t="s">
        <v>1037</v>
      </c>
      <c r="AH135">
        <v>1.0130999999999999</v>
      </c>
      <c r="AI135" s="118">
        <v>13152.29</v>
      </c>
      <c r="AJ135" s="118">
        <v>0</v>
      </c>
      <c r="AK135" s="118">
        <v>13152.29</v>
      </c>
      <c r="AL135" s="118">
        <v>3533.93</v>
      </c>
      <c r="AM135" s="118">
        <v>0</v>
      </c>
      <c r="AN135" s="118">
        <v>3533.93</v>
      </c>
    </row>
    <row r="136" spans="1:40" x14ac:dyDescent="0.2">
      <c r="A136" t="s">
        <v>426</v>
      </c>
      <c r="B136" t="s">
        <v>1031</v>
      </c>
      <c r="C136" t="s">
        <v>944</v>
      </c>
      <c r="D136">
        <v>2024</v>
      </c>
      <c r="E136" t="s">
        <v>1718</v>
      </c>
      <c r="F136" t="s">
        <v>1000</v>
      </c>
      <c r="G136" t="s">
        <v>946</v>
      </c>
      <c r="H136" s="117">
        <v>1114998911</v>
      </c>
      <c r="I136">
        <v>450596</v>
      </c>
      <c r="J136" t="s">
        <v>426</v>
      </c>
      <c r="K136" t="s">
        <v>1265</v>
      </c>
      <c r="L136" t="s">
        <v>12</v>
      </c>
      <c r="M136" t="s">
        <v>1034</v>
      </c>
      <c r="N136" s="34">
        <v>44166</v>
      </c>
      <c r="O136" s="34">
        <v>44530</v>
      </c>
      <c r="P136" t="s">
        <v>1054</v>
      </c>
      <c r="Q136" s="118">
        <v>17918407</v>
      </c>
      <c r="R136" s="118">
        <v>160018933</v>
      </c>
      <c r="S136" s="43">
        <v>0.112</v>
      </c>
      <c r="T136" s="34">
        <v>44440</v>
      </c>
      <c r="U136" s="34">
        <v>44804</v>
      </c>
      <c r="V136" s="118">
        <v>926278.77</v>
      </c>
      <c r="W136" s="118">
        <v>64380.53</v>
      </c>
      <c r="X136" s="118">
        <v>0</v>
      </c>
      <c r="Y136" s="118">
        <v>0</v>
      </c>
      <c r="Z136" s="118">
        <v>0</v>
      </c>
      <c r="AA136" s="118">
        <v>0</v>
      </c>
      <c r="AB136" t="s">
        <v>1036</v>
      </c>
      <c r="AC136">
        <v>1</v>
      </c>
      <c r="AD136">
        <v>1</v>
      </c>
      <c r="AE136" s="118">
        <v>64380.53</v>
      </c>
      <c r="AF136" s="118">
        <v>103743.22</v>
      </c>
      <c r="AG136" t="s">
        <v>1037</v>
      </c>
      <c r="AH136">
        <v>1.04</v>
      </c>
      <c r="AI136" s="118">
        <v>107892.95</v>
      </c>
      <c r="AJ136" s="118">
        <v>0</v>
      </c>
      <c r="AK136" s="118">
        <v>107892.95</v>
      </c>
      <c r="AL136" s="118">
        <v>43512.42</v>
      </c>
      <c r="AM136" s="118">
        <v>0</v>
      </c>
      <c r="AN136" s="118">
        <v>43512.42</v>
      </c>
    </row>
    <row r="137" spans="1:40" x14ac:dyDescent="0.2">
      <c r="A137" t="s">
        <v>594</v>
      </c>
      <c r="B137" t="s">
        <v>1031</v>
      </c>
      <c r="C137" t="s">
        <v>944</v>
      </c>
      <c r="D137">
        <v>2024</v>
      </c>
      <c r="E137" t="s">
        <v>1718</v>
      </c>
      <c r="F137" t="s">
        <v>1000</v>
      </c>
      <c r="G137" t="s">
        <v>946</v>
      </c>
      <c r="H137" s="117">
        <v>1154317774</v>
      </c>
      <c r="I137">
        <v>451322</v>
      </c>
      <c r="J137" t="s">
        <v>594</v>
      </c>
      <c r="K137" t="s">
        <v>1790</v>
      </c>
      <c r="L137" t="s">
        <v>12</v>
      </c>
      <c r="M137" t="s">
        <v>1091</v>
      </c>
      <c r="N137" s="34">
        <v>44378</v>
      </c>
      <c r="O137" s="34">
        <v>44742</v>
      </c>
      <c r="P137" t="s">
        <v>1035</v>
      </c>
      <c r="Q137" s="118">
        <v>1369803</v>
      </c>
      <c r="R137" s="118">
        <v>5739305</v>
      </c>
      <c r="S137" s="43">
        <v>0.2387</v>
      </c>
      <c r="T137" s="34">
        <v>44440</v>
      </c>
      <c r="U137" s="34">
        <v>44804</v>
      </c>
      <c r="V137" s="118">
        <v>112282.83</v>
      </c>
      <c r="W137" s="118">
        <v>32570.95</v>
      </c>
      <c r="X137" s="118">
        <v>0</v>
      </c>
      <c r="Y137" s="118">
        <v>0</v>
      </c>
      <c r="Z137" s="118">
        <v>0</v>
      </c>
      <c r="AA137" s="118">
        <v>0</v>
      </c>
      <c r="AB137" t="s">
        <v>1036</v>
      </c>
      <c r="AC137">
        <v>1</v>
      </c>
      <c r="AD137">
        <v>1</v>
      </c>
      <c r="AE137" s="118">
        <v>32570.95</v>
      </c>
      <c r="AF137" s="118">
        <v>26801.91</v>
      </c>
      <c r="AG137" t="s">
        <v>1037</v>
      </c>
      <c r="AH137">
        <v>1.04</v>
      </c>
      <c r="AI137" s="118">
        <v>27873.99</v>
      </c>
      <c r="AJ137" s="118">
        <v>0</v>
      </c>
      <c r="AK137" s="118">
        <v>27873.99</v>
      </c>
      <c r="AL137" s="118">
        <v>-4696.96</v>
      </c>
      <c r="AM137" s="118">
        <v>0</v>
      </c>
      <c r="AN137" s="118">
        <v>-4696.96</v>
      </c>
    </row>
    <row r="138" spans="1:40" x14ac:dyDescent="0.2">
      <c r="A138" t="s">
        <v>507</v>
      </c>
      <c r="B138" t="s">
        <v>1031</v>
      </c>
      <c r="C138" t="s">
        <v>944</v>
      </c>
      <c r="D138">
        <v>2024</v>
      </c>
      <c r="E138" t="s">
        <v>1718</v>
      </c>
      <c r="F138" t="s">
        <v>1000</v>
      </c>
      <c r="G138" t="s">
        <v>946</v>
      </c>
      <c r="H138" t="s">
        <v>508</v>
      </c>
      <c r="I138">
        <v>450104</v>
      </c>
      <c r="J138" t="s">
        <v>507</v>
      </c>
      <c r="K138" t="s">
        <v>1267</v>
      </c>
      <c r="L138" t="s">
        <v>11</v>
      </c>
      <c r="M138" t="s">
        <v>1034</v>
      </c>
      <c r="N138" s="34">
        <v>44470</v>
      </c>
      <c r="O138" s="34">
        <v>44834</v>
      </c>
      <c r="P138" t="s">
        <v>1035</v>
      </c>
      <c r="Q138" s="118">
        <v>21847995</v>
      </c>
      <c r="R138" s="118">
        <v>61385173</v>
      </c>
      <c r="S138" s="43">
        <v>0.35589999999999999</v>
      </c>
      <c r="T138" s="34">
        <v>44440</v>
      </c>
      <c r="U138" s="34">
        <v>44804</v>
      </c>
      <c r="V138" s="118">
        <v>494685.28</v>
      </c>
      <c r="W138" s="118">
        <v>78251.399999999994</v>
      </c>
      <c r="X138" s="118">
        <v>0</v>
      </c>
      <c r="Y138" s="118">
        <v>0</v>
      </c>
      <c r="Z138" s="118">
        <v>0</v>
      </c>
      <c r="AA138" s="118">
        <v>0</v>
      </c>
      <c r="AB138" t="s">
        <v>1036</v>
      </c>
      <c r="AC138">
        <v>1</v>
      </c>
      <c r="AD138">
        <v>1</v>
      </c>
      <c r="AE138" s="118">
        <v>78251.399999999994</v>
      </c>
      <c r="AF138" s="118">
        <v>176058.49</v>
      </c>
      <c r="AG138" t="s">
        <v>1037</v>
      </c>
      <c r="AH138">
        <v>1.0130999999999999</v>
      </c>
      <c r="AI138" s="118">
        <v>178364.86</v>
      </c>
      <c r="AJ138" s="118">
        <v>0</v>
      </c>
      <c r="AK138" s="118">
        <v>178364.86</v>
      </c>
      <c r="AL138" s="118">
        <v>100113.46</v>
      </c>
      <c r="AM138" s="118">
        <v>0</v>
      </c>
      <c r="AN138" s="118">
        <v>100113.46</v>
      </c>
    </row>
    <row r="139" spans="1:40" x14ac:dyDescent="0.2">
      <c r="A139" t="s">
        <v>1268</v>
      </c>
      <c r="B139" t="s">
        <v>1031</v>
      </c>
      <c r="C139" t="s">
        <v>944</v>
      </c>
      <c r="D139">
        <v>2024</v>
      </c>
      <c r="E139" t="s">
        <v>1718</v>
      </c>
      <c r="F139" t="s">
        <v>1000</v>
      </c>
      <c r="G139" t="s">
        <v>946</v>
      </c>
      <c r="H139" t="s">
        <v>1269</v>
      </c>
      <c r="I139">
        <v>451392</v>
      </c>
      <c r="J139" t="s">
        <v>1268</v>
      </c>
      <c r="K139" t="s">
        <v>1271</v>
      </c>
      <c r="L139" t="s">
        <v>11</v>
      </c>
      <c r="M139" t="s">
        <v>1091</v>
      </c>
      <c r="N139" s="34">
        <v>44470</v>
      </c>
      <c r="O139" s="34">
        <v>44834</v>
      </c>
      <c r="P139" t="s">
        <v>1035</v>
      </c>
      <c r="Q139" s="118">
        <v>3965972</v>
      </c>
      <c r="R139" s="118">
        <v>23352319</v>
      </c>
      <c r="S139" s="43">
        <v>0.16980000000000001</v>
      </c>
      <c r="T139" s="34">
        <v>44440</v>
      </c>
      <c r="U139" s="34">
        <v>44804</v>
      </c>
      <c r="V139" s="118">
        <v>48434.89</v>
      </c>
      <c r="W139" s="118">
        <v>17352.07</v>
      </c>
      <c r="X139" s="118">
        <v>0</v>
      </c>
      <c r="Y139" s="118">
        <v>0</v>
      </c>
      <c r="Z139" s="118">
        <v>0</v>
      </c>
      <c r="AA139" s="118">
        <v>0</v>
      </c>
      <c r="AB139" t="s">
        <v>1036</v>
      </c>
      <c r="AC139">
        <v>1</v>
      </c>
      <c r="AD139">
        <v>1</v>
      </c>
      <c r="AE139" s="118">
        <v>17352.07</v>
      </c>
      <c r="AF139" s="118">
        <v>8224.24</v>
      </c>
      <c r="AG139" t="s">
        <v>1037</v>
      </c>
      <c r="AH139">
        <v>1.0130999999999999</v>
      </c>
      <c r="AI139" s="118">
        <v>8331.98</v>
      </c>
      <c r="AJ139" s="118">
        <v>0</v>
      </c>
      <c r="AK139" s="118">
        <v>8331.98</v>
      </c>
      <c r="AL139" s="118">
        <v>-9020.09</v>
      </c>
      <c r="AM139" s="118">
        <v>0</v>
      </c>
      <c r="AN139" s="118">
        <v>-9020.09</v>
      </c>
    </row>
    <row r="140" spans="1:40" x14ac:dyDescent="0.2">
      <c r="A140" t="s">
        <v>1791</v>
      </c>
      <c r="B140" t="s">
        <v>1031</v>
      </c>
      <c r="C140" t="s">
        <v>944</v>
      </c>
      <c r="D140">
        <v>2024</v>
      </c>
      <c r="E140" t="s">
        <v>1718</v>
      </c>
      <c r="F140" t="s">
        <v>1000</v>
      </c>
      <c r="G140" t="s">
        <v>946</v>
      </c>
      <c r="H140" t="s">
        <v>1792</v>
      </c>
      <c r="I140">
        <v>451344</v>
      </c>
      <c r="J140" t="s">
        <v>1791</v>
      </c>
      <c r="K140" t="s">
        <v>1793</v>
      </c>
      <c r="L140" t="s">
        <v>11</v>
      </c>
      <c r="M140" t="s">
        <v>1091</v>
      </c>
      <c r="N140" s="34">
        <v>44105</v>
      </c>
      <c r="O140" s="34">
        <v>44469</v>
      </c>
      <c r="P140" t="s">
        <v>1035</v>
      </c>
      <c r="Q140" s="118">
        <v>1729173</v>
      </c>
      <c r="R140" s="118">
        <v>2337762</v>
      </c>
      <c r="S140" s="43">
        <v>0.73970000000000002</v>
      </c>
      <c r="T140" s="34">
        <v>44440</v>
      </c>
      <c r="U140" s="34">
        <v>44804</v>
      </c>
      <c r="V140" s="118">
        <v>4841</v>
      </c>
      <c r="W140" s="118">
        <v>2706.18</v>
      </c>
      <c r="X140" s="118">
        <v>0</v>
      </c>
      <c r="Y140" s="118">
        <v>0</v>
      </c>
      <c r="Z140" s="118">
        <v>0</v>
      </c>
      <c r="AA140" s="118">
        <v>0</v>
      </c>
      <c r="AB140" t="s">
        <v>1036</v>
      </c>
      <c r="AC140">
        <v>1</v>
      </c>
      <c r="AD140">
        <v>1</v>
      </c>
      <c r="AE140" s="118">
        <v>2706.18</v>
      </c>
      <c r="AF140" s="118">
        <v>3580.89</v>
      </c>
      <c r="AG140" t="s">
        <v>1037</v>
      </c>
      <c r="AH140">
        <v>1.04</v>
      </c>
      <c r="AI140" s="118">
        <v>3724.13</v>
      </c>
      <c r="AJ140" s="118">
        <v>0</v>
      </c>
      <c r="AK140" s="118">
        <v>3724.13</v>
      </c>
      <c r="AL140" s="118">
        <v>1017.95</v>
      </c>
      <c r="AM140" s="118">
        <v>0</v>
      </c>
      <c r="AN140" s="118">
        <v>1017.95</v>
      </c>
    </row>
    <row r="141" spans="1:40" x14ac:dyDescent="0.2">
      <c r="A141" t="s">
        <v>1794</v>
      </c>
      <c r="B141" t="s">
        <v>1031</v>
      </c>
      <c r="C141" t="s">
        <v>944</v>
      </c>
      <c r="D141">
        <v>2024</v>
      </c>
      <c r="E141" t="s">
        <v>1718</v>
      </c>
      <c r="F141" t="s">
        <v>1000</v>
      </c>
      <c r="G141" t="s">
        <v>946</v>
      </c>
      <c r="H141" t="s">
        <v>1795</v>
      </c>
      <c r="I141">
        <v>451352</v>
      </c>
      <c r="J141" t="s">
        <v>1794</v>
      </c>
      <c r="K141" t="s">
        <v>1796</v>
      </c>
      <c r="L141" t="s">
        <v>11</v>
      </c>
      <c r="M141" t="s">
        <v>1091</v>
      </c>
      <c r="N141" s="34">
        <v>44197</v>
      </c>
      <c r="O141" s="34">
        <v>44561</v>
      </c>
      <c r="P141" t="s">
        <v>1035</v>
      </c>
      <c r="Q141" s="118">
        <v>1794421</v>
      </c>
      <c r="R141" s="118">
        <v>2785145</v>
      </c>
      <c r="S141" s="43">
        <v>0.64429999999999998</v>
      </c>
      <c r="T141" s="34">
        <v>44440</v>
      </c>
      <c r="U141" s="34">
        <v>44804</v>
      </c>
      <c r="V141" s="118">
        <v>7360.77</v>
      </c>
      <c r="W141" s="118">
        <v>3990.82</v>
      </c>
      <c r="X141" s="118">
        <v>0</v>
      </c>
      <c r="Y141" s="118">
        <v>0</v>
      </c>
      <c r="Z141" s="118">
        <v>0</v>
      </c>
      <c r="AA141" s="118">
        <v>0</v>
      </c>
      <c r="AB141" t="s">
        <v>1036</v>
      </c>
      <c r="AC141">
        <v>1</v>
      </c>
      <c r="AD141">
        <v>1</v>
      </c>
      <c r="AE141" s="118">
        <v>3990.82</v>
      </c>
      <c r="AF141" s="118">
        <v>4742.54</v>
      </c>
      <c r="AG141" t="s">
        <v>1037</v>
      </c>
      <c r="AH141">
        <v>1.04</v>
      </c>
      <c r="AI141" s="118">
        <v>4932.24</v>
      </c>
      <c r="AJ141" s="118">
        <v>0</v>
      </c>
      <c r="AK141" s="118">
        <v>4932.24</v>
      </c>
      <c r="AL141" s="118">
        <v>941.42</v>
      </c>
      <c r="AM141" s="118">
        <v>0</v>
      </c>
      <c r="AN141" s="118">
        <v>941.42</v>
      </c>
    </row>
    <row r="142" spans="1:40" x14ac:dyDescent="0.2">
      <c r="A142" t="s">
        <v>792</v>
      </c>
      <c r="B142" t="s">
        <v>1031</v>
      </c>
      <c r="C142" t="s">
        <v>944</v>
      </c>
      <c r="D142">
        <v>2024</v>
      </c>
      <c r="E142" t="s">
        <v>1718</v>
      </c>
      <c r="F142" t="s">
        <v>1000</v>
      </c>
      <c r="G142" t="s">
        <v>946</v>
      </c>
      <c r="H142" t="s">
        <v>793</v>
      </c>
      <c r="I142">
        <v>450855</v>
      </c>
      <c r="J142" t="s">
        <v>792</v>
      </c>
      <c r="K142" t="s">
        <v>1273</v>
      </c>
      <c r="L142" t="s">
        <v>12</v>
      </c>
      <c r="M142" t="s">
        <v>1034</v>
      </c>
      <c r="N142" s="34">
        <v>44197</v>
      </c>
      <c r="O142" s="34">
        <v>44561</v>
      </c>
      <c r="P142" t="s">
        <v>1054</v>
      </c>
      <c r="Q142" s="118">
        <v>10178918</v>
      </c>
      <c r="R142" s="118">
        <v>58058614</v>
      </c>
      <c r="S142" s="43">
        <v>0.17530000000000001</v>
      </c>
      <c r="T142" s="34">
        <v>44440</v>
      </c>
      <c r="U142" s="34">
        <v>44804</v>
      </c>
      <c r="V142" s="118">
        <v>2248255.5499999998</v>
      </c>
      <c r="W142" s="118">
        <v>111671.8</v>
      </c>
      <c r="X142" s="118">
        <v>0</v>
      </c>
      <c r="Y142" s="118">
        <v>0</v>
      </c>
      <c r="Z142" s="118">
        <v>0</v>
      </c>
      <c r="AA142" s="118">
        <v>0</v>
      </c>
      <c r="AB142" t="s">
        <v>1036</v>
      </c>
      <c r="AC142">
        <v>1</v>
      </c>
      <c r="AD142">
        <v>1</v>
      </c>
      <c r="AE142" s="118">
        <v>111671.8</v>
      </c>
      <c r="AF142" s="118">
        <v>394119.2</v>
      </c>
      <c r="AG142" t="s">
        <v>1037</v>
      </c>
      <c r="AH142">
        <v>1.04</v>
      </c>
      <c r="AI142" s="118">
        <v>409883.97</v>
      </c>
      <c r="AJ142" s="118">
        <v>0</v>
      </c>
      <c r="AK142" s="118">
        <v>409883.97</v>
      </c>
      <c r="AL142" s="118">
        <v>298212.17</v>
      </c>
      <c r="AM142" s="118">
        <v>0</v>
      </c>
      <c r="AN142" s="118">
        <v>298212.17</v>
      </c>
    </row>
    <row r="143" spans="1:40" x14ac:dyDescent="0.2">
      <c r="A143" t="s">
        <v>168</v>
      </c>
      <c r="B143" t="s">
        <v>1031</v>
      </c>
      <c r="C143" t="s">
        <v>944</v>
      </c>
      <c r="D143">
        <v>2024</v>
      </c>
      <c r="E143" t="s">
        <v>1718</v>
      </c>
      <c r="F143" t="s">
        <v>1000</v>
      </c>
      <c r="G143" t="s">
        <v>946</v>
      </c>
      <c r="H143" t="s">
        <v>169</v>
      </c>
      <c r="I143">
        <v>450289</v>
      </c>
      <c r="J143" t="s">
        <v>168</v>
      </c>
      <c r="K143" t="s">
        <v>1274</v>
      </c>
      <c r="L143" t="s">
        <v>11</v>
      </c>
      <c r="M143" t="s">
        <v>1034</v>
      </c>
      <c r="N143" s="34">
        <v>44256</v>
      </c>
      <c r="O143" s="34">
        <v>44620</v>
      </c>
      <c r="P143" t="s">
        <v>1035</v>
      </c>
      <c r="Q143" s="118">
        <v>25560897</v>
      </c>
      <c r="R143" s="118">
        <v>50635489</v>
      </c>
      <c r="S143" s="43">
        <v>0.50480000000000003</v>
      </c>
      <c r="T143" s="34">
        <v>44440</v>
      </c>
      <c r="U143" s="34">
        <v>44804</v>
      </c>
      <c r="V143" s="118">
        <v>17659724.969999999</v>
      </c>
      <c r="W143" s="118">
        <v>4375238.8600000003</v>
      </c>
      <c r="X143" s="118">
        <v>0</v>
      </c>
      <c r="Y143" s="118">
        <v>0</v>
      </c>
      <c r="Z143" s="118">
        <v>0</v>
      </c>
      <c r="AA143" s="118">
        <v>0</v>
      </c>
      <c r="AB143" t="s">
        <v>1036</v>
      </c>
      <c r="AC143">
        <v>1</v>
      </c>
      <c r="AD143">
        <v>1</v>
      </c>
      <c r="AE143" s="118">
        <v>4375238.8600000003</v>
      </c>
      <c r="AF143" s="118">
        <v>8914629.1600000001</v>
      </c>
      <c r="AG143" t="s">
        <v>1037</v>
      </c>
      <c r="AH143">
        <v>1.04</v>
      </c>
      <c r="AI143" s="118">
        <v>9271214.3300000001</v>
      </c>
      <c r="AJ143" s="118">
        <v>0</v>
      </c>
      <c r="AK143" s="118">
        <v>9271214.3300000001</v>
      </c>
      <c r="AL143" s="118">
        <v>4895975.47</v>
      </c>
      <c r="AM143" s="118">
        <v>0</v>
      </c>
      <c r="AN143" s="118">
        <v>4895975.47</v>
      </c>
    </row>
    <row r="144" spans="1:40" x14ac:dyDescent="0.2">
      <c r="A144" t="s">
        <v>765</v>
      </c>
      <c r="B144" t="s">
        <v>1031</v>
      </c>
      <c r="C144" t="s">
        <v>944</v>
      </c>
      <c r="D144">
        <v>2024</v>
      </c>
      <c r="E144" t="s">
        <v>1718</v>
      </c>
      <c r="F144" t="s">
        <v>1000</v>
      </c>
      <c r="G144" t="s">
        <v>946</v>
      </c>
      <c r="H144" t="s">
        <v>766</v>
      </c>
      <c r="I144">
        <v>451341</v>
      </c>
      <c r="J144" t="s">
        <v>765</v>
      </c>
      <c r="K144" t="s">
        <v>1797</v>
      </c>
      <c r="L144" t="s">
        <v>11</v>
      </c>
      <c r="M144" t="s">
        <v>1091</v>
      </c>
      <c r="N144" s="34">
        <v>44105</v>
      </c>
      <c r="O144" s="34">
        <v>44469</v>
      </c>
      <c r="P144" t="s">
        <v>1035</v>
      </c>
      <c r="Q144" s="118">
        <v>987412</v>
      </c>
      <c r="R144" s="118">
        <v>2100250</v>
      </c>
      <c r="S144" s="43">
        <v>0.47010000000000002</v>
      </c>
      <c r="T144" s="34">
        <v>44440</v>
      </c>
      <c r="U144" s="34">
        <v>44804</v>
      </c>
      <c r="V144" s="118">
        <v>4230.43</v>
      </c>
      <c r="W144" s="118">
        <v>1916.32</v>
      </c>
      <c r="X144" s="118">
        <v>0</v>
      </c>
      <c r="Y144" s="118">
        <v>0</v>
      </c>
      <c r="Z144" s="118">
        <v>0</v>
      </c>
      <c r="AA144" s="118">
        <v>0</v>
      </c>
      <c r="AB144" t="s">
        <v>1036</v>
      </c>
      <c r="AC144">
        <v>1</v>
      </c>
      <c r="AD144">
        <v>1</v>
      </c>
      <c r="AE144" s="118">
        <v>1916.32</v>
      </c>
      <c r="AF144" s="118">
        <v>1988.73</v>
      </c>
      <c r="AG144" t="s">
        <v>1037</v>
      </c>
      <c r="AH144">
        <v>1.04</v>
      </c>
      <c r="AI144" s="118">
        <v>2068.2800000000002</v>
      </c>
      <c r="AJ144" s="118">
        <v>0</v>
      </c>
      <c r="AK144" s="118">
        <v>2068.2800000000002</v>
      </c>
      <c r="AL144" s="118">
        <v>151.96</v>
      </c>
      <c r="AM144" s="118">
        <v>0</v>
      </c>
      <c r="AN144" s="118">
        <v>151.96</v>
      </c>
    </row>
    <row r="145" spans="1:40" x14ac:dyDescent="0.2">
      <c r="A145" t="s">
        <v>1275</v>
      </c>
      <c r="B145" t="s">
        <v>1031</v>
      </c>
      <c r="C145" t="s">
        <v>944</v>
      </c>
      <c r="D145">
        <v>2024</v>
      </c>
      <c r="E145" t="s">
        <v>1718</v>
      </c>
      <c r="F145" t="s">
        <v>1000</v>
      </c>
      <c r="G145" t="s">
        <v>946</v>
      </c>
      <c r="H145" s="117">
        <v>1003344334</v>
      </c>
      <c r="I145">
        <v>670124</v>
      </c>
      <c r="J145" t="s">
        <v>1275</v>
      </c>
      <c r="K145" t="s">
        <v>1278</v>
      </c>
      <c r="L145" t="s">
        <v>12</v>
      </c>
      <c r="M145" t="s">
        <v>1034</v>
      </c>
      <c r="N145" s="34">
        <v>44197</v>
      </c>
      <c r="O145" s="34">
        <v>44561</v>
      </c>
      <c r="P145" t="s">
        <v>1054</v>
      </c>
      <c r="Q145" s="118">
        <v>3048159</v>
      </c>
      <c r="R145" s="118">
        <v>34452467</v>
      </c>
      <c r="S145" s="43">
        <v>8.8499999999999995E-2</v>
      </c>
      <c r="T145" s="34">
        <v>44440</v>
      </c>
      <c r="U145" s="34">
        <v>44804</v>
      </c>
      <c r="V145" s="118">
        <v>1181767.6599999999</v>
      </c>
      <c r="W145" s="118">
        <v>51353.54</v>
      </c>
      <c r="X145" s="118">
        <v>0</v>
      </c>
      <c r="Y145" s="118">
        <v>0</v>
      </c>
      <c r="Z145" s="118">
        <v>0</v>
      </c>
      <c r="AA145" s="118">
        <v>0</v>
      </c>
      <c r="AB145" t="s">
        <v>1036</v>
      </c>
      <c r="AC145">
        <v>1</v>
      </c>
      <c r="AD145">
        <v>1</v>
      </c>
      <c r="AE145" s="118">
        <v>51353.54</v>
      </c>
      <c r="AF145" s="118">
        <v>104586.44</v>
      </c>
      <c r="AG145" t="s">
        <v>1037</v>
      </c>
      <c r="AH145">
        <v>1.04</v>
      </c>
      <c r="AI145" s="118">
        <v>108769.9</v>
      </c>
      <c r="AJ145" s="118">
        <v>0</v>
      </c>
      <c r="AK145" s="118">
        <v>108769.9</v>
      </c>
      <c r="AL145" s="118">
        <v>57416.36</v>
      </c>
      <c r="AM145" s="118">
        <v>0</v>
      </c>
      <c r="AN145" s="118">
        <v>57416.36</v>
      </c>
    </row>
    <row r="146" spans="1:40" x14ac:dyDescent="0.2">
      <c r="A146" t="s">
        <v>1798</v>
      </c>
      <c r="B146" t="s">
        <v>1031</v>
      </c>
      <c r="C146" t="s">
        <v>944</v>
      </c>
      <c r="D146">
        <v>2024</v>
      </c>
      <c r="E146" t="s">
        <v>1718</v>
      </c>
      <c r="F146" t="s">
        <v>1000</v>
      </c>
      <c r="G146" t="s">
        <v>946</v>
      </c>
      <c r="H146" t="s">
        <v>1799</v>
      </c>
      <c r="I146">
        <v>451348</v>
      </c>
      <c r="J146" t="s">
        <v>1798</v>
      </c>
      <c r="K146" t="s">
        <v>1800</v>
      </c>
      <c r="L146" t="s">
        <v>12</v>
      </c>
      <c r="M146" t="s">
        <v>1091</v>
      </c>
      <c r="N146" s="34">
        <v>44287</v>
      </c>
      <c r="O146" s="34">
        <v>44651</v>
      </c>
      <c r="P146" t="s">
        <v>1035</v>
      </c>
      <c r="Q146" s="118">
        <v>2437125</v>
      </c>
      <c r="R146" s="118">
        <v>6402039</v>
      </c>
      <c r="S146" s="43">
        <v>0.38069999999999998</v>
      </c>
      <c r="T146" s="34">
        <v>44440</v>
      </c>
      <c r="U146" s="34">
        <v>44804</v>
      </c>
      <c r="V146" s="118">
        <v>20967.95</v>
      </c>
      <c r="W146" s="118">
        <v>7199.16</v>
      </c>
      <c r="X146" s="118">
        <v>0</v>
      </c>
      <c r="Y146" s="118">
        <v>0</v>
      </c>
      <c r="Z146" s="118">
        <v>0</v>
      </c>
      <c r="AA146" s="118">
        <v>0</v>
      </c>
      <c r="AB146" t="s">
        <v>1036</v>
      </c>
      <c r="AC146">
        <v>1</v>
      </c>
      <c r="AD146">
        <v>1</v>
      </c>
      <c r="AE146" s="118">
        <v>7199.16</v>
      </c>
      <c r="AF146" s="118">
        <v>7982.5</v>
      </c>
      <c r="AG146" t="s">
        <v>1037</v>
      </c>
      <c r="AH146">
        <v>1.04</v>
      </c>
      <c r="AI146" s="118">
        <v>8301.7999999999993</v>
      </c>
      <c r="AJ146" s="118">
        <v>0</v>
      </c>
      <c r="AK146" s="118">
        <v>8301.7999999999993</v>
      </c>
      <c r="AL146" s="118">
        <v>1102.6400000000001</v>
      </c>
      <c r="AM146" s="118">
        <v>0</v>
      </c>
      <c r="AN146" s="118">
        <v>1102.6400000000001</v>
      </c>
    </row>
    <row r="147" spans="1:40" x14ac:dyDescent="0.2">
      <c r="A147" t="s">
        <v>393</v>
      </c>
      <c r="B147" t="s">
        <v>1031</v>
      </c>
      <c r="C147" t="s">
        <v>944</v>
      </c>
      <c r="D147">
        <v>2024</v>
      </c>
      <c r="E147" t="s">
        <v>1718</v>
      </c>
      <c r="F147" t="s">
        <v>1000</v>
      </c>
      <c r="G147" t="s">
        <v>946</v>
      </c>
      <c r="H147" t="s">
        <v>394</v>
      </c>
      <c r="I147">
        <v>450578</v>
      </c>
      <c r="J147" t="s">
        <v>393</v>
      </c>
      <c r="K147" t="s">
        <v>1801</v>
      </c>
      <c r="L147" t="s">
        <v>11</v>
      </c>
      <c r="M147" t="s">
        <v>1034</v>
      </c>
      <c r="N147" s="34">
        <v>44470</v>
      </c>
      <c r="O147" s="34">
        <v>44834</v>
      </c>
      <c r="P147" t="s">
        <v>1035</v>
      </c>
      <c r="Q147" s="118">
        <v>773673</v>
      </c>
      <c r="R147" s="118">
        <v>1719317</v>
      </c>
      <c r="S147" s="43">
        <v>0.45</v>
      </c>
      <c r="T147" s="34">
        <v>44440</v>
      </c>
      <c r="U147" s="34">
        <v>44804</v>
      </c>
      <c r="V147" s="118">
        <v>3207.7</v>
      </c>
      <c r="W147" s="118">
        <v>1759.66</v>
      </c>
      <c r="X147" s="118">
        <v>0</v>
      </c>
      <c r="Y147" s="118">
        <v>0</v>
      </c>
      <c r="Z147" s="118">
        <v>0</v>
      </c>
      <c r="AA147" s="118">
        <v>0</v>
      </c>
      <c r="AB147" t="s">
        <v>1036</v>
      </c>
      <c r="AC147">
        <v>1</v>
      </c>
      <c r="AD147">
        <v>1</v>
      </c>
      <c r="AE147" s="118">
        <v>1759.66</v>
      </c>
      <c r="AF147" s="118">
        <v>1443.47</v>
      </c>
      <c r="AG147" t="s">
        <v>1037</v>
      </c>
      <c r="AH147">
        <v>1.0130999999999999</v>
      </c>
      <c r="AI147" s="118">
        <v>1462.38</v>
      </c>
      <c r="AJ147" s="118">
        <v>0</v>
      </c>
      <c r="AK147" s="118">
        <v>1462.38</v>
      </c>
      <c r="AL147" s="118">
        <v>-297.27999999999997</v>
      </c>
      <c r="AM147" s="118">
        <v>0</v>
      </c>
      <c r="AN147" s="118">
        <v>-297.27999999999997</v>
      </c>
    </row>
    <row r="148" spans="1:40" x14ac:dyDescent="0.2">
      <c r="A148" t="s">
        <v>303</v>
      </c>
      <c r="B148" t="s">
        <v>1031</v>
      </c>
      <c r="C148" t="s">
        <v>944</v>
      </c>
      <c r="D148">
        <v>2024</v>
      </c>
      <c r="E148" t="s">
        <v>1718</v>
      </c>
      <c r="F148" t="s">
        <v>1000</v>
      </c>
      <c r="G148" t="s">
        <v>946</v>
      </c>
      <c r="H148" t="s">
        <v>304</v>
      </c>
      <c r="I148">
        <v>450475</v>
      </c>
      <c r="J148" t="s">
        <v>303</v>
      </c>
      <c r="K148" t="s">
        <v>1284</v>
      </c>
      <c r="L148" t="s">
        <v>12</v>
      </c>
      <c r="M148" t="s">
        <v>1034</v>
      </c>
      <c r="N148" s="34">
        <v>44470</v>
      </c>
      <c r="O148" s="34">
        <v>44834</v>
      </c>
      <c r="P148" t="s">
        <v>1035</v>
      </c>
      <c r="Q148" s="118">
        <v>7026272</v>
      </c>
      <c r="R148" s="118">
        <v>47040893</v>
      </c>
      <c r="S148" s="43">
        <v>0.14940000000000001</v>
      </c>
      <c r="T148" s="34">
        <v>44440</v>
      </c>
      <c r="U148" s="34">
        <v>44804</v>
      </c>
      <c r="V148" s="118">
        <v>332274.21000000002</v>
      </c>
      <c r="W148" s="118">
        <v>53014.65</v>
      </c>
      <c r="X148" s="118">
        <v>0</v>
      </c>
      <c r="Y148" s="118">
        <v>0</v>
      </c>
      <c r="Z148" s="118">
        <v>0</v>
      </c>
      <c r="AA148" s="118">
        <v>0</v>
      </c>
      <c r="AB148" t="s">
        <v>1036</v>
      </c>
      <c r="AC148">
        <v>1</v>
      </c>
      <c r="AD148">
        <v>1</v>
      </c>
      <c r="AE148" s="118">
        <v>53014.65</v>
      </c>
      <c r="AF148" s="118">
        <v>49641.77</v>
      </c>
      <c r="AG148" t="s">
        <v>1037</v>
      </c>
      <c r="AH148">
        <v>1.0130999999999999</v>
      </c>
      <c r="AI148" s="118">
        <v>50292.08</v>
      </c>
      <c r="AJ148" s="118">
        <v>0</v>
      </c>
      <c r="AK148" s="118">
        <v>50292.08</v>
      </c>
      <c r="AL148" s="118">
        <v>-2722.57</v>
      </c>
      <c r="AM148" s="118">
        <v>0</v>
      </c>
      <c r="AN148" s="118">
        <v>-2722.57</v>
      </c>
    </row>
    <row r="149" spans="1:40" x14ac:dyDescent="0.2">
      <c r="A149" t="s">
        <v>804</v>
      </c>
      <c r="B149" t="s">
        <v>1031</v>
      </c>
      <c r="C149" t="s">
        <v>944</v>
      </c>
      <c r="D149">
        <v>2024</v>
      </c>
      <c r="E149" t="s">
        <v>1718</v>
      </c>
      <c r="F149" t="s">
        <v>1000</v>
      </c>
      <c r="G149" t="s">
        <v>946</v>
      </c>
      <c r="H149" t="s">
        <v>805</v>
      </c>
      <c r="I149">
        <v>450229</v>
      </c>
      <c r="J149" t="s">
        <v>804</v>
      </c>
      <c r="K149" t="s">
        <v>1286</v>
      </c>
      <c r="L149" t="s">
        <v>12</v>
      </c>
      <c r="M149" t="s">
        <v>1034</v>
      </c>
      <c r="N149" s="34">
        <v>44440</v>
      </c>
      <c r="O149" s="34">
        <v>44804</v>
      </c>
      <c r="P149" t="s">
        <v>1035</v>
      </c>
      <c r="Q149" s="118">
        <v>88453447</v>
      </c>
      <c r="R149" s="118">
        <v>498870214</v>
      </c>
      <c r="S149" s="43">
        <v>0.17730000000000001</v>
      </c>
      <c r="T149" s="34">
        <v>44440</v>
      </c>
      <c r="U149" s="34">
        <v>44804</v>
      </c>
      <c r="V149" s="118">
        <v>6268681.0999999996</v>
      </c>
      <c r="W149" s="118">
        <v>612587.67000000004</v>
      </c>
      <c r="X149" s="118">
        <v>0</v>
      </c>
      <c r="Y149" s="118">
        <v>0</v>
      </c>
      <c r="Z149" s="118">
        <v>0</v>
      </c>
      <c r="AA149" s="118">
        <v>0</v>
      </c>
      <c r="AB149" t="s">
        <v>1036</v>
      </c>
      <c r="AC149">
        <v>1</v>
      </c>
      <c r="AD149">
        <v>1</v>
      </c>
      <c r="AE149" s="118">
        <v>612587.67000000004</v>
      </c>
      <c r="AF149" s="118">
        <v>1111437.1599999999</v>
      </c>
      <c r="AG149" t="s">
        <v>1037</v>
      </c>
      <c r="AH149">
        <v>1.0301</v>
      </c>
      <c r="AI149" s="118">
        <v>1144891.42</v>
      </c>
      <c r="AJ149" s="118">
        <v>0</v>
      </c>
      <c r="AK149" s="118">
        <v>1144891.42</v>
      </c>
      <c r="AL149" s="118">
        <v>532303.75</v>
      </c>
      <c r="AM149" s="118">
        <v>0</v>
      </c>
      <c r="AN149" s="118">
        <v>532303.75</v>
      </c>
    </row>
    <row r="150" spans="1:40" x14ac:dyDescent="0.2">
      <c r="A150" t="s">
        <v>807</v>
      </c>
      <c r="B150" t="s">
        <v>1031</v>
      </c>
      <c r="C150" t="s">
        <v>944</v>
      </c>
      <c r="D150">
        <v>2024</v>
      </c>
      <c r="E150" t="s">
        <v>1718</v>
      </c>
      <c r="F150" t="s">
        <v>1000</v>
      </c>
      <c r="G150" t="s">
        <v>946</v>
      </c>
      <c r="H150" t="s">
        <v>808</v>
      </c>
      <c r="I150">
        <v>450587</v>
      </c>
      <c r="J150" t="s">
        <v>807</v>
      </c>
      <c r="K150" t="s">
        <v>1288</v>
      </c>
      <c r="L150" t="s">
        <v>12</v>
      </c>
      <c r="M150" t="s">
        <v>1034</v>
      </c>
      <c r="N150" s="34">
        <v>44440</v>
      </c>
      <c r="O150" s="34">
        <v>44804</v>
      </c>
      <c r="P150" t="s">
        <v>1035</v>
      </c>
      <c r="Q150" s="118">
        <v>22669016</v>
      </c>
      <c r="R150" s="118">
        <v>120951246</v>
      </c>
      <c r="S150" s="43">
        <v>0.18740000000000001</v>
      </c>
      <c r="T150" s="34">
        <v>44440</v>
      </c>
      <c r="U150" s="34">
        <v>44804</v>
      </c>
      <c r="V150" s="118">
        <v>1475000.84</v>
      </c>
      <c r="W150" s="118">
        <v>234007.46</v>
      </c>
      <c r="X150" s="118">
        <v>0</v>
      </c>
      <c r="Y150" s="118">
        <v>0</v>
      </c>
      <c r="Z150" s="118">
        <v>0</v>
      </c>
      <c r="AA150" s="118">
        <v>0</v>
      </c>
      <c r="AB150" t="s">
        <v>1036</v>
      </c>
      <c r="AC150">
        <v>1</v>
      </c>
      <c r="AD150">
        <v>1</v>
      </c>
      <c r="AE150" s="118">
        <v>234007.46</v>
      </c>
      <c r="AF150" s="118">
        <v>276415.15999999997</v>
      </c>
      <c r="AG150" t="s">
        <v>1037</v>
      </c>
      <c r="AH150">
        <v>1.0301</v>
      </c>
      <c r="AI150" s="118">
        <v>284735.26</v>
      </c>
      <c r="AJ150" s="118">
        <v>0</v>
      </c>
      <c r="AK150" s="118">
        <v>284735.26</v>
      </c>
      <c r="AL150" s="118">
        <v>50727.8</v>
      </c>
      <c r="AM150" s="118">
        <v>0</v>
      </c>
      <c r="AN150" s="118">
        <v>50727.8</v>
      </c>
    </row>
    <row r="151" spans="1:40" x14ac:dyDescent="0.2">
      <c r="A151" t="s">
        <v>294</v>
      </c>
      <c r="B151" t="s">
        <v>1031</v>
      </c>
      <c r="C151" t="s">
        <v>944</v>
      </c>
      <c r="D151">
        <v>2024</v>
      </c>
      <c r="E151" t="s">
        <v>1718</v>
      </c>
      <c r="F151" t="s">
        <v>1000</v>
      </c>
      <c r="G151" t="s">
        <v>946</v>
      </c>
      <c r="H151" t="s">
        <v>295</v>
      </c>
      <c r="I151">
        <v>670080</v>
      </c>
      <c r="J151" t="s">
        <v>294</v>
      </c>
      <c r="K151" t="s">
        <v>1290</v>
      </c>
      <c r="L151" t="s">
        <v>12</v>
      </c>
      <c r="M151" t="s">
        <v>1034</v>
      </c>
      <c r="N151" s="34">
        <v>44317</v>
      </c>
      <c r="O151" s="34">
        <v>44681</v>
      </c>
      <c r="P151" t="s">
        <v>1035</v>
      </c>
      <c r="Q151" s="118">
        <v>14142436</v>
      </c>
      <c r="R151" s="118">
        <v>50411871</v>
      </c>
      <c r="S151" s="43">
        <v>0.28050000000000003</v>
      </c>
      <c r="T151" s="34">
        <v>44440</v>
      </c>
      <c r="U151" s="34">
        <v>44804</v>
      </c>
      <c r="V151" s="118">
        <v>1781717.37</v>
      </c>
      <c r="W151" s="118">
        <v>123880.15</v>
      </c>
      <c r="X151" s="118">
        <v>0</v>
      </c>
      <c r="Y151" s="118">
        <v>0</v>
      </c>
      <c r="Z151" s="118">
        <v>0</v>
      </c>
      <c r="AA151" s="118">
        <v>0</v>
      </c>
      <c r="AB151" t="s">
        <v>1036</v>
      </c>
      <c r="AC151">
        <v>1</v>
      </c>
      <c r="AD151">
        <v>1</v>
      </c>
      <c r="AE151" s="118">
        <v>123880.15</v>
      </c>
      <c r="AF151" s="118">
        <v>499771.72</v>
      </c>
      <c r="AG151" t="s">
        <v>1037</v>
      </c>
      <c r="AH151">
        <v>1.04</v>
      </c>
      <c r="AI151" s="118">
        <v>519762.59</v>
      </c>
      <c r="AJ151" s="118">
        <v>0</v>
      </c>
      <c r="AK151" s="118">
        <v>519762.59</v>
      </c>
      <c r="AL151" s="118">
        <v>395882.44</v>
      </c>
      <c r="AM151" s="118">
        <v>0</v>
      </c>
      <c r="AN151" s="118">
        <v>395882.44</v>
      </c>
    </row>
    <row r="152" spans="1:40" x14ac:dyDescent="0.2">
      <c r="A152" t="s">
        <v>666</v>
      </c>
      <c r="B152" t="s">
        <v>1031</v>
      </c>
      <c r="C152" t="s">
        <v>944</v>
      </c>
      <c r="D152">
        <v>2024</v>
      </c>
      <c r="E152" t="s">
        <v>1718</v>
      </c>
      <c r="F152" t="s">
        <v>1000</v>
      </c>
      <c r="G152" t="s">
        <v>946</v>
      </c>
      <c r="H152" t="s">
        <v>667</v>
      </c>
      <c r="I152">
        <v>450604</v>
      </c>
      <c r="J152" t="s">
        <v>666</v>
      </c>
      <c r="K152" t="s">
        <v>1292</v>
      </c>
      <c r="L152" t="s">
        <v>12</v>
      </c>
      <c r="M152" t="s">
        <v>1034</v>
      </c>
      <c r="N152" s="34">
        <v>44197</v>
      </c>
      <c r="O152" s="34">
        <v>44561</v>
      </c>
      <c r="P152" t="s">
        <v>1035</v>
      </c>
      <c r="Q152" s="118">
        <v>31788840</v>
      </c>
      <c r="R152" s="118">
        <v>80814826</v>
      </c>
      <c r="S152" s="43">
        <v>0.39340000000000003</v>
      </c>
      <c r="T152" s="34">
        <v>44440</v>
      </c>
      <c r="U152" s="34">
        <v>44804</v>
      </c>
      <c r="V152" s="118">
        <v>186985.07</v>
      </c>
      <c r="W152" s="118">
        <v>43101.62</v>
      </c>
      <c r="X152" s="118">
        <v>0</v>
      </c>
      <c r="Y152" s="118">
        <v>0</v>
      </c>
      <c r="Z152" s="118">
        <v>0</v>
      </c>
      <c r="AA152" s="118">
        <v>0</v>
      </c>
      <c r="AB152" t="s">
        <v>1036</v>
      </c>
      <c r="AC152">
        <v>1</v>
      </c>
      <c r="AD152">
        <v>1</v>
      </c>
      <c r="AE152" s="118">
        <v>43101.62</v>
      </c>
      <c r="AF152" s="118">
        <v>73559.929999999993</v>
      </c>
      <c r="AG152" t="s">
        <v>1037</v>
      </c>
      <c r="AH152">
        <v>1.04</v>
      </c>
      <c r="AI152" s="118">
        <v>76502.33</v>
      </c>
      <c r="AJ152" s="118">
        <v>0</v>
      </c>
      <c r="AK152" s="118">
        <v>76502.33</v>
      </c>
      <c r="AL152" s="118">
        <v>33400.71</v>
      </c>
      <c r="AM152" s="118">
        <v>0</v>
      </c>
      <c r="AN152" s="118">
        <v>33400.71</v>
      </c>
    </row>
    <row r="153" spans="1:40" x14ac:dyDescent="0.2">
      <c r="A153" t="s">
        <v>363</v>
      </c>
      <c r="B153" t="s">
        <v>1031</v>
      </c>
      <c r="C153" t="s">
        <v>944</v>
      </c>
      <c r="D153">
        <v>2024</v>
      </c>
      <c r="E153" t="s">
        <v>1718</v>
      </c>
      <c r="F153" t="s">
        <v>1000</v>
      </c>
      <c r="G153" t="s">
        <v>946</v>
      </c>
      <c r="H153" t="s">
        <v>364</v>
      </c>
      <c r="I153">
        <v>450101</v>
      </c>
      <c r="J153" t="s">
        <v>363</v>
      </c>
      <c r="K153" t="s">
        <v>1294</v>
      </c>
      <c r="L153" t="s">
        <v>12</v>
      </c>
      <c r="M153" t="s">
        <v>1034</v>
      </c>
      <c r="N153" s="34">
        <v>44440</v>
      </c>
      <c r="O153" s="34">
        <v>44804</v>
      </c>
      <c r="P153" t="s">
        <v>1035</v>
      </c>
      <c r="Q153" s="118">
        <v>40952533</v>
      </c>
      <c r="R153" s="118">
        <v>127279381</v>
      </c>
      <c r="S153" s="43">
        <v>0.32179999999999997</v>
      </c>
      <c r="T153" s="34">
        <v>44440</v>
      </c>
      <c r="U153" s="34">
        <v>44804</v>
      </c>
      <c r="V153" s="118">
        <v>3490599.14</v>
      </c>
      <c r="W153" s="118">
        <v>362382.12</v>
      </c>
      <c r="X153" s="118">
        <v>0</v>
      </c>
      <c r="Y153" s="118">
        <v>0</v>
      </c>
      <c r="Z153" s="118">
        <v>0</v>
      </c>
      <c r="AA153" s="118">
        <v>0</v>
      </c>
      <c r="AB153" t="s">
        <v>1036</v>
      </c>
      <c r="AC153">
        <v>1</v>
      </c>
      <c r="AD153">
        <v>1</v>
      </c>
      <c r="AE153" s="118">
        <v>362382.12</v>
      </c>
      <c r="AF153" s="118">
        <v>1123274.8</v>
      </c>
      <c r="AG153" t="s">
        <v>1037</v>
      </c>
      <c r="AH153">
        <v>1.0301</v>
      </c>
      <c r="AI153" s="118">
        <v>1157085.3700000001</v>
      </c>
      <c r="AJ153" s="118">
        <v>0</v>
      </c>
      <c r="AK153" s="118">
        <v>1157085.3700000001</v>
      </c>
      <c r="AL153" s="118">
        <v>794703.25</v>
      </c>
      <c r="AM153" s="118">
        <v>0</v>
      </c>
      <c r="AN153" s="118">
        <v>794703.25</v>
      </c>
    </row>
    <row r="154" spans="1:40" x14ac:dyDescent="0.2">
      <c r="A154" t="s">
        <v>501</v>
      </c>
      <c r="B154" t="s">
        <v>1031</v>
      </c>
      <c r="C154" t="s">
        <v>944</v>
      </c>
      <c r="D154">
        <v>2024</v>
      </c>
      <c r="E154" t="s">
        <v>1718</v>
      </c>
      <c r="F154" t="s">
        <v>1000</v>
      </c>
      <c r="G154" t="s">
        <v>946</v>
      </c>
      <c r="H154" t="s">
        <v>502</v>
      </c>
      <c r="I154">
        <v>450709</v>
      </c>
      <c r="J154" t="s">
        <v>501</v>
      </c>
      <c r="K154" t="s">
        <v>1298</v>
      </c>
      <c r="L154" t="s">
        <v>12</v>
      </c>
      <c r="M154" t="s">
        <v>1034</v>
      </c>
      <c r="N154" s="34">
        <v>44197</v>
      </c>
      <c r="O154" s="34">
        <v>44561</v>
      </c>
      <c r="P154" t="s">
        <v>1035</v>
      </c>
      <c r="Q154" s="118">
        <v>24235309</v>
      </c>
      <c r="R154" s="118">
        <v>156739237</v>
      </c>
      <c r="S154" s="43">
        <v>0.15459999999999999</v>
      </c>
      <c r="T154" s="34">
        <v>44440</v>
      </c>
      <c r="U154" s="34">
        <v>44804</v>
      </c>
      <c r="V154" s="118">
        <v>1326676.8999999999</v>
      </c>
      <c r="W154" s="118">
        <v>110199.67999999999</v>
      </c>
      <c r="X154" s="118">
        <v>0</v>
      </c>
      <c r="Y154" s="118">
        <v>0</v>
      </c>
      <c r="Z154" s="118">
        <v>0</v>
      </c>
      <c r="AA154" s="118">
        <v>0</v>
      </c>
      <c r="AB154" t="s">
        <v>1036</v>
      </c>
      <c r="AC154">
        <v>1</v>
      </c>
      <c r="AD154">
        <v>1</v>
      </c>
      <c r="AE154" s="118">
        <v>110199.67999999999</v>
      </c>
      <c r="AF154" s="118">
        <v>205104.25</v>
      </c>
      <c r="AG154" t="s">
        <v>1037</v>
      </c>
      <c r="AH154">
        <v>1.04</v>
      </c>
      <c r="AI154" s="118">
        <v>213308.42</v>
      </c>
      <c r="AJ154" s="118">
        <v>0</v>
      </c>
      <c r="AK154" s="118">
        <v>213308.42</v>
      </c>
      <c r="AL154" s="118">
        <v>103108.74</v>
      </c>
      <c r="AM154" s="118">
        <v>0</v>
      </c>
      <c r="AN154" s="118">
        <v>103108.74</v>
      </c>
    </row>
    <row r="155" spans="1:40" x14ac:dyDescent="0.2">
      <c r="A155" t="s">
        <v>753</v>
      </c>
      <c r="B155" t="s">
        <v>1031</v>
      </c>
      <c r="C155" t="s">
        <v>944</v>
      </c>
      <c r="D155">
        <v>2024</v>
      </c>
      <c r="E155" t="s">
        <v>1718</v>
      </c>
      <c r="F155" t="s">
        <v>1000</v>
      </c>
      <c r="G155" t="s">
        <v>946</v>
      </c>
      <c r="H155" t="s">
        <v>754</v>
      </c>
      <c r="I155">
        <v>450638</v>
      </c>
      <c r="J155" t="s">
        <v>753</v>
      </c>
      <c r="K155" t="s">
        <v>1300</v>
      </c>
      <c r="L155" t="s">
        <v>12</v>
      </c>
      <c r="M155" t="s">
        <v>1034</v>
      </c>
      <c r="N155" s="34">
        <v>44348</v>
      </c>
      <c r="O155" s="34">
        <v>44712</v>
      </c>
      <c r="P155" t="s">
        <v>1054</v>
      </c>
      <c r="Q155" s="118">
        <v>5984137</v>
      </c>
      <c r="R155" s="118">
        <v>73120552</v>
      </c>
      <c r="S155" s="43">
        <v>8.1799999999999998E-2</v>
      </c>
      <c r="T155" s="34">
        <v>44440</v>
      </c>
      <c r="U155" s="34">
        <v>44804</v>
      </c>
      <c r="V155" s="118">
        <v>3454348.22</v>
      </c>
      <c r="W155" s="118">
        <v>175256.9</v>
      </c>
      <c r="X155" s="118">
        <v>0</v>
      </c>
      <c r="Y155" s="118">
        <v>0</v>
      </c>
      <c r="Z155" s="118">
        <v>0</v>
      </c>
      <c r="AA155" s="118">
        <v>0</v>
      </c>
      <c r="AB155" t="s">
        <v>1036</v>
      </c>
      <c r="AC155">
        <v>1</v>
      </c>
      <c r="AD155">
        <v>1</v>
      </c>
      <c r="AE155" s="118">
        <v>175256.9</v>
      </c>
      <c r="AF155" s="118">
        <v>282565.68</v>
      </c>
      <c r="AG155" t="s">
        <v>1037</v>
      </c>
      <c r="AH155">
        <v>1.04</v>
      </c>
      <c r="AI155" s="118">
        <v>293868.31</v>
      </c>
      <c r="AJ155" s="118">
        <v>0</v>
      </c>
      <c r="AK155" s="118">
        <v>293868.31</v>
      </c>
      <c r="AL155" s="118">
        <v>118611.41</v>
      </c>
      <c r="AM155" s="118">
        <v>0</v>
      </c>
      <c r="AN155" s="118">
        <v>118611.41</v>
      </c>
    </row>
    <row r="156" spans="1:40" x14ac:dyDescent="0.2">
      <c r="A156" t="s">
        <v>702</v>
      </c>
      <c r="B156" t="s">
        <v>1031</v>
      </c>
      <c r="C156" t="s">
        <v>944</v>
      </c>
      <c r="D156">
        <v>2024</v>
      </c>
      <c r="E156" t="s">
        <v>1718</v>
      </c>
      <c r="F156" t="s">
        <v>1000</v>
      </c>
      <c r="G156" t="s">
        <v>946</v>
      </c>
      <c r="H156" s="117">
        <v>1073043592</v>
      </c>
      <c r="I156">
        <v>450659</v>
      </c>
      <c r="J156" t="s">
        <v>702</v>
      </c>
      <c r="K156" t="s">
        <v>1302</v>
      </c>
      <c r="L156" t="s">
        <v>12</v>
      </c>
      <c r="M156" t="s">
        <v>1034</v>
      </c>
      <c r="N156" s="34">
        <v>44409</v>
      </c>
      <c r="O156" s="34">
        <v>44773</v>
      </c>
      <c r="P156" t="s">
        <v>1035</v>
      </c>
      <c r="Q156" s="118">
        <v>7721592</v>
      </c>
      <c r="R156" s="118">
        <v>65948279</v>
      </c>
      <c r="S156" s="43">
        <v>0.1171</v>
      </c>
      <c r="T156" s="34">
        <v>44440</v>
      </c>
      <c r="U156" s="34">
        <v>44804</v>
      </c>
      <c r="V156" s="118">
        <v>189629.2</v>
      </c>
      <c r="W156" s="118">
        <v>11520.56</v>
      </c>
      <c r="X156" s="118">
        <v>0</v>
      </c>
      <c r="Y156" s="118">
        <v>0</v>
      </c>
      <c r="Z156" s="118">
        <v>0</v>
      </c>
      <c r="AA156" s="118">
        <v>0</v>
      </c>
      <c r="AB156" t="s">
        <v>1036</v>
      </c>
      <c r="AC156">
        <v>1</v>
      </c>
      <c r="AD156">
        <v>1</v>
      </c>
      <c r="AE156" s="118">
        <v>11520.56</v>
      </c>
      <c r="AF156" s="118">
        <v>22205.58</v>
      </c>
      <c r="AG156" t="s">
        <v>1037</v>
      </c>
      <c r="AH156">
        <v>1.0301</v>
      </c>
      <c r="AI156" s="118">
        <v>22873.97</v>
      </c>
      <c r="AJ156" s="118">
        <v>0</v>
      </c>
      <c r="AK156" s="118">
        <v>22873.97</v>
      </c>
      <c r="AL156" s="118">
        <v>11353.41</v>
      </c>
      <c r="AM156" s="118">
        <v>0</v>
      </c>
      <c r="AN156" s="118">
        <v>11353.41</v>
      </c>
    </row>
    <row r="157" spans="1:40" x14ac:dyDescent="0.2">
      <c r="A157" t="s">
        <v>486</v>
      </c>
      <c r="B157" t="s">
        <v>1031</v>
      </c>
      <c r="C157" t="s">
        <v>944</v>
      </c>
      <c r="D157">
        <v>2024</v>
      </c>
      <c r="E157" t="s">
        <v>1718</v>
      </c>
      <c r="F157" t="s">
        <v>1000</v>
      </c>
      <c r="G157" t="s">
        <v>946</v>
      </c>
      <c r="H157" t="s">
        <v>487</v>
      </c>
      <c r="I157">
        <v>450352</v>
      </c>
      <c r="J157" t="s">
        <v>486</v>
      </c>
      <c r="K157" t="s">
        <v>1304</v>
      </c>
      <c r="L157" t="s">
        <v>11</v>
      </c>
      <c r="M157" t="s">
        <v>1034</v>
      </c>
      <c r="N157" s="34">
        <v>44470</v>
      </c>
      <c r="O157" s="34">
        <v>44834</v>
      </c>
      <c r="P157" t="s">
        <v>1035</v>
      </c>
      <c r="Q157" s="118">
        <v>24790545</v>
      </c>
      <c r="R157" s="118">
        <v>88177650</v>
      </c>
      <c r="S157" s="43">
        <v>0.28110000000000002</v>
      </c>
      <c r="T157" s="34">
        <v>44440</v>
      </c>
      <c r="U157" s="34">
        <v>44804</v>
      </c>
      <c r="V157" s="118">
        <v>1233505.6499999999</v>
      </c>
      <c r="W157" s="118">
        <v>168623.87</v>
      </c>
      <c r="X157" s="118">
        <v>0</v>
      </c>
      <c r="Y157" s="118">
        <v>0</v>
      </c>
      <c r="Z157" s="118">
        <v>0</v>
      </c>
      <c r="AA157" s="118">
        <v>0</v>
      </c>
      <c r="AB157" t="s">
        <v>1036</v>
      </c>
      <c r="AC157">
        <v>1</v>
      </c>
      <c r="AD157">
        <v>1</v>
      </c>
      <c r="AE157" s="118">
        <v>168623.87</v>
      </c>
      <c r="AF157" s="118">
        <v>346738.44</v>
      </c>
      <c r="AG157" t="s">
        <v>1037</v>
      </c>
      <c r="AH157">
        <v>1.0130999999999999</v>
      </c>
      <c r="AI157" s="118">
        <v>351280.71</v>
      </c>
      <c r="AJ157" s="118">
        <v>0</v>
      </c>
      <c r="AK157" s="118">
        <v>351280.71</v>
      </c>
      <c r="AL157" s="118">
        <v>182656.84</v>
      </c>
      <c r="AM157" s="118">
        <v>0</v>
      </c>
      <c r="AN157" s="118">
        <v>182656.84</v>
      </c>
    </row>
    <row r="158" spans="1:40" x14ac:dyDescent="0.2">
      <c r="A158" t="s">
        <v>510</v>
      </c>
      <c r="B158" t="s">
        <v>1031</v>
      </c>
      <c r="C158" t="s">
        <v>944</v>
      </c>
      <c r="D158">
        <v>2024</v>
      </c>
      <c r="E158" t="s">
        <v>1718</v>
      </c>
      <c r="F158" t="s">
        <v>1000</v>
      </c>
      <c r="G158" t="s">
        <v>946</v>
      </c>
      <c r="H158" t="s">
        <v>511</v>
      </c>
      <c r="I158">
        <v>450347</v>
      </c>
      <c r="J158" t="s">
        <v>510</v>
      </c>
      <c r="K158" t="s">
        <v>1306</v>
      </c>
      <c r="L158" s="153" t="s">
        <v>12</v>
      </c>
      <c r="M158" t="s">
        <v>1034</v>
      </c>
      <c r="N158" s="34">
        <v>44378</v>
      </c>
      <c r="O158" s="34">
        <v>44742</v>
      </c>
      <c r="P158" t="s">
        <v>1035</v>
      </c>
      <c r="Q158" s="118">
        <v>6245808</v>
      </c>
      <c r="R158" s="118">
        <v>29626856</v>
      </c>
      <c r="S158" s="43">
        <v>0.21079999999999999</v>
      </c>
      <c r="T158" s="34">
        <v>44440</v>
      </c>
      <c r="U158" s="34">
        <v>44804</v>
      </c>
      <c r="V158" s="118">
        <v>558517.87</v>
      </c>
      <c r="W158" s="118">
        <v>53943.99</v>
      </c>
      <c r="X158" s="118">
        <v>0</v>
      </c>
      <c r="Y158" s="118">
        <v>0</v>
      </c>
      <c r="Z158" s="118">
        <v>0</v>
      </c>
      <c r="AA158" s="118">
        <v>0</v>
      </c>
      <c r="AB158" t="s">
        <v>1036</v>
      </c>
      <c r="AC158">
        <v>1</v>
      </c>
      <c r="AD158">
        <v>1</v>
      </c>
      <c r="AE158" s="118">
        <v>53943.99</v>
      </c>
      <c r="AF158" s="118">
        <v>117735.57</v>
      </c>
      <c r="AG158" t="s">
        <v>1037</v>
      </c>
      <c r="AH158">
        <v>1.04</v>
      </c>
      <c r="AI158" s="118">
        <v>122444.99</v>
      </c>
      <c r="AJ158" s="118">
        <v>0</v>
      </c>
      <c r="AK158" s="118">
        <v>122444.99</v>
      </c>
      <c r="AL158" s="118">
        <v>68501</v>
      </c>
      <c r="AM158" s="118">
        <v>0</v>
      </c>
      <c r="AN158" s="118">
        <v>68501</v>
      </c>
    </row>
    <row r="159" spans="1:40" x14ac:dyDescent="0.2">
      <c r="A159" t="s">
        <v>1802</v>
      </c>
      <c r="B159" t="s">
        <v>1031</v>
      </c>
      <c r="C159" t="s">
        <v>944</v>
      </c>
      <c r="D159">
        <v>2024</v>
      </c>
      <c r="E159" t="s">
        <v>1718</v>
      </c>
      <c r="F159" t="s">
        <v>1000</v>
      </c>
      <c r="G159" t="s">
        <v>946</v>
      </c>
      <c r="H159" t="s">
        <v>1803</v>
      </c>
      <c r="I159">
        <v>450874</v>
      </c>
      <c r="J159" t="s">
        <v>1802</v>
      </c>
      <c r="K159" t="s">
        <v>1804</v>
      </c>
      <c r="L159" t="s">
        <v>12</v>
      </c>
      <c r="M159" t="s">
        <v>1034</v>
      </c>
      <c r="N159" s="34">
        <v>44197</v>
      </c>
      <c r="O159" s="34">
        <v>44561</v>
      </c>
      <c r="P159" t="s">
        <v>1035</v>
      </c>
      <c r="Q159" s="118">
        <v>9518631</v>
      </c>
      <c r="R159" s="118">
        <v>19950133</v>
      </c>
      <c r="S159" s="43">
        <v>0.47710000000000002</v>
      </c>
      <c r="T159" s="34">
        <v>44440</v>
      </c>
      <c r="U159" s="34">
        <v>44804</v>
      </c>
      <c r="V159" s="118">
        <v>7307.98</v>
      </c>
      <c r="W159" s="118">
        <v>954.77</v>
      </c>
      <c r="X159" s="118">
        <v>0</v>
      </c>
      <c r="Y159" s="118">
        <v>0</v>
      </c>
      <c r="Z159" s="118">
        <v>0</v>
      </c>
      <c r="AA159" s="118">
        <v>0</v>
      </c>
      <c r="AB159" t="s">
        <v>1036</v>
      </c>
      <c r="AC159">
        <v>1</v>
      </c>
      <c r="AD159">
        <v>1</v>
      </c>
      <c r="AE159" s="118">
        <v>954.77</v>
      </c>
      <c r="AF159" s="118">
        <v>3486.64</v>
      </c>
      <c r="AG159" t="s">
        <v>1037</v>
      </c>
      <c r="AH159">
        <v>1.04</v>
      </c>
      <c r="AI159" s="118">
        <v>3626.11</v>
      </c>
      <c r="AJ159" s="118">
        <v>0</v>
      </c>
      <c r="AK159" s="118">
        <v>3626.11</v>
      </c>
      <c r="AL159" s="118">
        <v>2671.34</v>
      </c>
      <c r="AM159" s="118">
        <v>0</v>
      </c>
      <c r="AN159" s="118">
        <v>2671.34</v>
      </c>
    </row>
    <row r="160" spans="1:40" x14ac:dyDescent="0.2">
      <c r="A160" t="s">
        <v>1307</v>
      </c>
      <c r="B160" t="s">
        <v>1031</v>
      </c>
      <c r="C160" t="s">
        <v>944</v>
      </c>
      <c r="D160">
        <v>2024</v>
      </c>
      <c r="E160" t="s">
        <v>1718</v>
      </c>
      <c r="F160" t="s">
        <v>1000</v>
      </c>
      <c r="G160" t="s">
        <v>946</v>
      </c>
      <c r="H160" t="s">
        <v>1308</v>
      </c>
      <c r="I160">
        <v>450241</v>
      </c>
      <c r="J160" t="s">
        <v>1307</v>
      </c>
      <c r="K160" t="s">
        <v>1310</v>
      </c>
      <c r="L160" t="s">
        <v>11</v>
      </c>
      <c r="M160" t="s">
        <v>1034</v>
      </c>
      <c r="N160" s="34">
        <v>44348</v>
      </c>
      <c r="O160" s="34">
        <v>44712</v>
      </c>
      <c r="P160" t="s">
        <v>1035</v>
      </c>
      <c r="Q160" s="118">
        <v>2027734</v>
      </c>
      <c r="R160" s="118">
        <v>4575712</v>
      </c>
      <c r="S160" s="43">
        <v>0.44319999999999998</v>
      </c>
      <c r="T160" s="34">
        <v>44440</v>
      </c>
      <c r="U160" s="34">
        <v>44804</v>
      </c>
      <c r="V160" s="118">
        <v>16822.46</v>
      </c>
      <c r="W160" s="118">
        <v>14901.47</v>
      </c>
      <c r="X160" s="118">
        <v>0</v>
      </c>
      <c r="Y160" s="118">
        <v>0</v>
      </c>
      <c r="Z160" s="118">
        <v>0</v>
      </c>
      <c r="AA160" s="118">
        <v>0</v>
      </c>
      <c r="AB160" t="s">
        <v>1036</v>
      </c>
      <c r="AC160">
        <v>1</v>
      </c>
      <c r="AD160">
        <v>1</v>
      </c>
      <c r="AE160" s="118">
        <v>14901.47</v>
      </c>
      <c r="AF160" s="118">
        <v>7455.71</v>
      </c>
      <c r="AG160" t="s">
        <v>1037</v>
      </c>
      <c r="AH160">
        <v>1.04</v>
      </c>
      <c r="AI160" s="118">
        <v>7753.94</v>
      </c>
      <c r="AJ160" s="118">
        <v>0</v>
      </c>
      <c r="AK160" s="118">
        <v>7753.94</v>
      </c>
      <c r="AL160" s="118">
        <v>-7147.53</v>
      </c>
      <c r="AM160" s="118">
        <v>0</v>
      </c>
      <c r="AN160" s="118">
        <v>-7147.53</v>
      </c>
    </row>
    <row r="161" spans="1:40" x14ac:dyDescent="0.2">
      <c r="A161" t="s">
        <v>1805</v>
      </c>
      <c r="B161" t="s">
        <v>1031</v>
      </c>
      <c r="C161" t="s">
        <v>944</v>
      </c>
      <c r="D161">
        <v>2024</v>
      </c>
      <c r="E161" t="s">
        <v>1718</v>
      </c>
      <c r="F161" t="s">
        <v>1000</v>
      </c>
      <c r="G161" t="s">
        <v>946</v>
      </c>
      <c r="H161" s="117">
        <v>1124061882</v>
      </c>
      <c r="I161">
        <v>451363</v>
      </c>
      <c r="J161" t="s">
        <v>1805</v>
      </c>
      <c r="K161" t="s">
        <v>1806</v>
      </c>
      <c r="L161" t="s">
        <v>11</v>
      </c>
      <c r="M161" t="s">
        <v>1091</v>
      </c>
      <c r="N161" s="34">
        <v>44470</v>
      </c>
      <c r="O161" s="34">
        <v>44834</v>
      </c>
      <c r="P161" t="s">
        <v>1035</v>
      </c>
      <c r="Q161" s="118">
        <v>2153927</v>
      </c>
      <c r="R161" s="118">
        <v>4375542</v>
      </c>
      <c r="S161" s="43">
        <v>0.49230000000000002</v>
      </c>
      <c r="T161" s="34">
        <v>44440</v>
      </c>
      <c r="U161" s="34">
        <v>44804</v>
      </c>
      <c r="V161" s="118">
        <v>20003.95</v>
      </c>
      <c r="W161" s="118">
        <v>16826.23</v>
      </c>
      <c r="X161" s="118">
        <v>0</v>
      </c>
      <c r="Y161" s="118">
        <v>0</v>
      </c>
      <c r="Z161" s="118">
        <v>0</v>
      </c>
      <c r="AA161" s="118">
        <v>0</v>
      </c>
      <c r="AB161" t="s">
        <v>1036</v>
      </c>
      <c r="AC161">
        <v>1</v>
      </c>
      <c r="AD161">
        <v>1</v>
      </c>
      <c r="AE161" s="118">
        <v>16826.23</v>
      </c>
      <c r="AF161" s="118">
        <v>9847.94</v>
      </c>
      <c r="AG161" t="s">
        <v>1037</v>
      </c>
      <c r="AH161">
        <v>1.0130999999999999</v>
      </c>
      <c r="AI161" s="118">
        <v>9976.9500000000007</v>
      </c>
      <c r="AJ161" s="118">
        <v>0</v>
      </c>
      <c r="AK161" s="118">
        <v>9976.9500000000007</v>
      </c>
      <c r="AL161" s="118">
        <v>-6849.28</v>
      </c>
      <c r="AM161" s="118">
        <v>0</v>
      </c>
      <c r="AN161" s="118">
        <v>-6849.28</v>
      </c>
    </row>
    <row r="162" spans="1:40" x14ac:dyDescent="0.2">
      <c r="A162" t="s">
        <v>306</v>
      </c>
      <c r="B162" t="s">
        <v>1031</v>
      </c>
      <c r="C162" t="s">
        <v>944</v>
      </c>
      <c r="D162">
        <v>2024</v>
      </c>
      <c r="E162" t="s">
        <v>1718</v>
      </c>
      <c r="F162" t="s">
        <v>1000</v>
      </c>
      <c r="G162" t="s">
        <v>946</v>
      </c>
      <c r="H162" t="s">
        <v>307</v>
      </c>
      <c r="I162">
        <v>450194</v>
      </c>
      <c r="J162" t="s">
        <v>306</v>
      </c>
      <c r="K162" t="s">
        <v>1312</v>
      </c>
      <c r="L162" t="s">
        <v>12</v>
      </c>
      <c r="M162" t="s">
        <v>1034</v>
      </c>
      <c r="N162" s="34">
        <v>44136</v>
      </c>
      <c r="O162" s="34">
        <v>44500</v>
      </c>
      <c r="P162" t="s">
        <v>1035</v>
      </c>
      <c r="Q162" s="118">
        <v>2667752</v>
      </c>
      <c r="R162" s="118">
        <v>17243548</v>
      </c>
      <c r="S162" s="43">
        <v>0.1547</v>
      </c>
      <c r="T162" s="34">
        <v>44440</v>
      </c>
      <c r="U162" s="34">
        <v>44804</v>
      </c>
      <c r="V162" s="118">
        <v>218954.72</v>
      </c>
      <c r="W162" s="118">
        <v>42108.06</v>
      </c>
      <c r="X162" s="118">
        <v>0</v>
      </c>
      <c r="Y162" s="118">
        <v>0</v>
      </c>
      <c r="Z162" s="118">
        <v>0</v>
      </c>
      <c r="AA162" s="118">
        <v>0</v>
      </c>
      <c r="AB162" t="s">
        <v>1036</v>
      </c>
      <c r="AC162">
        <v>1</v>
      </c>
      <c r="AD162">
        <v>1</v>
      </c>
      <c r="AE162" s="118">
        <v>42108.06</v>
      </c>
      <c r="AF162" s="118">
        <v>33872.300000000003</v>
      </c>
      <c r="AG162" t="s">
        <v>1037</v>
      </c>
      <c r="AH162">
        <v>1.04</v>
      </c>
      <c r="AI162" s="118">
        <v>35227.19</v>
      </c>
      <c r="AJ162" s="118">
        <v>0</v>
      </c>
      <c r="AK162" s="118">
        <v>35227.19</v>
      </c>
      <c r="AL162" s="118">
        <v>-6880.87</v>
      </c>
      <c r="AM162" s="118">
        <v>0</v>
      </c>
      <c r="AN162" s="118">
        <v>-6880.87</v>
      </c>
    </row>
    <row r="163" spans="1:40" x14ac:dyDescent="0.2">
      <c r="A163" t="s">
        <v>1313</v>
      </c>
      <c r="B163" t="s">
        <v>1031</v>
      </c>
      <c r="C163" t="s">
        <v>944</v>
      </c>
      <c r="D163">
        <v>2024</v>
      </c>
      <c r="E163" t="s">
        <v>1718</v>
      </c>
      <c r="F163" t="s">
        <v>1000</v>
      </c>
      <c r="G163" t="s">
        <v>946</v>
      </c>
      <c r="H163" t="s">
        <v>1314</v>
      </c>
      <c r="I163">
        <v>451364</v>
      </c>
      <c r="J163" t="s">
        <v>1313</v>
      </c>
      <c r="K163" t="s">
        <v>1316</v>
      </c>
      <c r="L163" t="s">
        <v>11</v>
      </c>
      <c r="M163" t="s">
        <v>1091</v>
      </c>
      <c r="N163" s="34">
        <v>44378</v>
      </c>
      <c r="O163" s="34">
        <v>44742</v>
      </c>
      <c r="P163" t="s">
        <v>1035</v>
      </c>
      <c r="Q163" s="118">
        <v>2854189</v>
      </c>
      <c r="R163" s="118">
        <v>7367911</v>
      </c>
      <c r="S163" s="43">
        <v>0.38740000000000002</v>
      </c>
      <c r="T163" s="34">
        <v>44440</v>
      </c>
      <c r="U163" s="34">
        <v>44804</v>
      </c>
      <c r="V163" s="118">
        <v>27536.23</v>
      </c>
      <c r="W163" s="118">
        <v>18877.59</v>
      </c>
      <c r="X163" s="118">
        <v>0</v>
      </c>
      <c r="Y163" s="118">
        <v>0</v>
      </c>
      <c r="Z163" s="118">
        <v>0</v>
      </c>
      <c r="AA163" s="118">
        <v>0</v>
      </c>
      <c r="AB163" t="s">
        <v>1036</v>
      </c>
      <c r="AC163">
        <v>1</v>
      </c>
      <c r="AD163">
        <v>1</v>
      </c>
      <c r="AE163" s="118">
        <v>18877.59</v>
      </c>
      <c r="AF163" s="118">
        <v>10667.54</v>
      </c>
      <c r="AG163" t="s">
        <v>1037</v>
      </c>
      <c r="AH163">
        <v>1.04</v>
      </c>
      <c r="AI163" s="118">
        <v>11094.24</v>
      </c>
      <c r="AJ163" s="118">
        <v>0</v>
      </c>
      <c r="AK163" s="118">
        <v>11094.24</v>
      </c>
      <c r="AL163" s="118">
        <v>-7783.35</v>
      </c>
      <c r="AM163" s="118">
        <v>0</v>
      </c>
      <c r="AN163" s="118">
        <v>-7783.35</v>
      </c>
    </row>
    <row r="164" spans="1:40" x14ac:dyDescent="0.2">
      <c r="A164" t="s">
        <v>1807</v>
      </c>
      <c r="B164" t="s">
        <v>1031</v>
      </c>
      <c r="C164" t="s">
        <v>944</v>
      </c>
      <c r="D164">
        <v>2024</v>
      </c>
      <c r="E164" t="s">
        <v>1718</v>
      </c>
      <c r="F164" t="s">
        <v>1000</v>
      </c>
      <c r="G164" t="s">
        <v>946</v>
      </c>
      <c r="H164" t="s">
        <v>1808</v>
      </c>
      <c r="I164">
        <v>450827</v>
      </c>
      <c r="J164" t="s">
        <v>1807</v>
      </c>
      <c r="K164" t="s">
        <v>1809</v>
      </c>
      <c r="L164" t="s">
        <v>12</v>
      </c>
      <c r="M164" t="s">
        <v>1034</v>
      </c>
      <c r="N164" s="34">
        <v>44197</v>
      </c>
      <c r="O164" s="34">
        <v>44561</v>
      </c>
      <c r="P164" t="s">
        <v>1035</v>
      </c>
      <c r="Q164" s="118">
        <v>13236498</v>
      </c>
      <c r="R164" s="118">
        <v>22535697</v>
      </c>
      <c r="S164" s="43">
        <v>0.58740000000000003</v>
      </c>
      <c r="T164" s="34">
        <v>44440</v>
      </c>
      <c r="U164" s="34">
        <v>44804</v>
      </c>
      <c r="V164" s="118">
        <v>41047.51</v>
      </c>
      <c r="W164" s="118">
        <v>6040.31</v>
      </c>
      <c r="X164" s="118">
        <v>0</v>
      </c>
      <c r="Y164" s="118">
        <v>0</v>
      </c>
      <c r="Z164" s="118">
        <v>0</v>
      </c>
      <c r="AA164" s="118">
        <v>0</v>
      </c>
      <c r="AB164" t="s">
        <v>1036</v>
      </c>
      <c r="AC164">
        <v>1</v>
      </c>
      <c r="AD164">
        <v>1</v>
      </c>
      <c r="AE164" s="118">
        <v>6040.31</v>
      </c>
      <c r="AF164" s="118">
        <v>24111.31</v>
      </c>
      <c r="AG164" t="s">
        <v>1037</v>
      </c>
      <c r="AH164">
        <v>1.04</v>
      </c>
      <c r="AI164" s="118">
        <v>25075.759999999998</v>
      </c>
      <c r="AJ164" s="118">
        <v>0</v>
      </c>
      <c r="AK164" s="118">
        <v>25075.759999999998</v>
      </c>
      <c r="AL164" s="118">
        <v>19035.45</v>
      </c>
      <c r="AM164" s="118">
        <v>0</v>
      </c>
      <c r="AN164" s="118">
        <v>19035.45</v>
      </c>
    </row>
    <row r="165" spans="1:40" x14ac:dyDescent="0.2">
      <c r="A165" t="s">
        <v>684</v>
      </c>
      <c r="B165" t="s">
        <v>1031</v>
      </c>
      <c r="C165" t="s">
        <v>944</v>
      </c>
      <c r="D165">
        <v>2024</v>
      </c>
      <c r="E165" t="s">
        <v>1718</v>
      </c>
      <c r="F165" t="s">
        <v>1000</v>
      </c>
      <c r="G165" t="s">
        <v>946</v>
      </c>
      <c r="H165" t="s">
        <v>685</v>
      </c>
      <c r="I165">
        <v>450775</v>
      </c>
      <c r="J165" t="s">
        <v>684</v>
      </c>
      <c r="K165" t="s">
        <v>1318</v>
      </c>
      <c r="L165" t="s">
        <v>12</v>
      </c>
      <c r="M165" t="s">
        <v>1034</v>
      </c>
      <c r="N165" s="34">
        <v>44470</v>
      </c>
      <c r="O165" s="34">
        <v>44834</v>
      </c>
      <c r="P165" t="s">
        <v>1035</v>
      </c>
      <c r="Q165" s="118">
        <v>43123937</v>
      </c>
      <c r="R165" s="118">
        <v>457523614</v>
      </c>
      <c r="S165" s="43">
        <v>9.4299999999999995E-2</v>
      </c>
      <c r="T165" s="34">
        <v>44440</v>
      </c>
      <c r="U165" s="34">
        <v>44804</v>
      </c>
      <c r="V165" s="118">
        <v>3350742.84</v>
      </c>
      <c r="W165" s="118">
        <v>158141.84</v>
      </c>
      <c r="X165" s="118">
        <v>0</v>
      </c>
      <c r="Y165" s="118">
        <v>0</v>
      </c>
      <c r="Z165" s="118">
        <v>0</v>
      </c>
      <c r="AA165" s="118">
        <v>0</v>
      </c>
      <c r="AB165" t="s">
        <v>1036</v>
      </c>
      <c r="AC165">
        <v>1</v>
      </c>
      <c r="AD165">
        <v>1</v>
      </c>
      <c r="AE165" s="118">
        <v>158141.84</v>
      </c>
      <c r="AF165" s="118">
        <v>315975.05</v>
      </c>
      <c r="AG165" t="s">
        <v>1037</v>
      </c>
      <c r="AH165">
        <v>1.0130999999999999</v>
      </c>
      <c r="AI165" s="118">
        <v>320114.32</v>
      </c>
      <c r="AJ165" s="118">
        <v>0</v>
      </c>
      <c r="AK165" s="118">
        <v>320114.32</v>
      </c>
      <c r="AL165" s="118">
        <v>161972.48000000001</v>
      </c>
      <c r="AM165" s="118">
        <v>0</v>
      </c>
      <c r="AN165" s="118">
        <v>161972.48000000001</v>
      </c>
    </row>
    <row r="166" spans="1:40" x14ac:dyDescent="0.2">
      <c r="A166" t="s">
        <v>78</v>
      </c>
      <c r="B166" t="s">
        <v>1031</v>
      </c>
      <c r="C166" t="s">
        <v>944</v>
      </c>
      <c r="D166">
        <v>2024</v>
      </c>
      <c r="E166" t="s">
        <v>1718</v>
      </c>
      <c r="F166" t="s">
        <v>1000</v>
      </c>
      <c r="G166" t="s">
        <v>946</v>
      </c>
      <c r="H166" t="s">
        <v>79</v>
      </c>
      <c r="I166">
        <v>450128</v>
      </c>
      <c r="J166" t="s">
        <v>78</v>
      </c>
      <c r="K166" t="s">
        <v>1320</v>
      </c>
      <c r="L166" t="s">
        <v>12</v>
      </c>
      <c r="M166" t="s">
        <v>1034</v>
      </c>
      <c r="N166" s="34">
        <v>44197</v>
      </c>
      <c r="O166" s="34">
        <v>44561</v>
      </c>
      <c r="P166" t="s">
        <v>1035</v>
      </c>
      <c r="Q166" s="118">
        <v>5130925</v>
      </c>
      <c r="R166" s="118">
        <v>33587837</v>
      </c>
      <c r="S166" s="43">
        <v>0.15279999999999999</v>
      </c>
      <c r="T166" s="34">
        <v>44440</v>
      </c>
      <c r="U166" s="34">
        <v>44804</v>
      </c>
      <c r="V166" s="118">
        <v>5818143.21</v>
      </c>
      <c r="W166" s="118">
        <v>297158.28999999998</v>
      </c>
      <c r="X166" s="118">
        <v>0</v>
      </c>
      <c r="Y166" s="118">
        <v>0</v>
      </c>
      <c r="Z166" s="118">
        <v>0</v>
      </c>
      <c r="AA166" s="118">
        <v>0</v>
      </c>
      <c r="AB166" t="s">
        <v>1036</v>
      </c>
      <c r="AC166">
        <v>1</v>
      </c>
      <c r="AD166">
        <v>1</v>
      </c>
      <c r="AE166" s="118">
        <v>297158.28999999998</v>
      </c>
      <c r="AF166" s="118">
        <v>889012.28</v>
      </c>
      <c r="AG166" t="s">
        <v>1037</v>
      </c>
      <c r="AH166">
        <v>1.04</v>
      </c>
      <c r="AI166" s="118">
        <v>924572.77</v>
      </c>
      <c r="AJ166" s="118">
        <v>0</v>
      </c>
      <c r="AK166" s="118">
        <v>924572.77</v>
      </c>
      <c r="AL166" s="118">
        <v>627414.48</v>
      </c>
      <c r="AM166" s="118">
        <v>0</v>
      </c>
      <c r="AN166" s="118">
        <v>627414.48</v>
      </c>
    </row>
    <row r="167" spans="1:40" x14ac:dyDescent="0.2">
      <c r="A167" t="s">
        <v>1810</v>
      </c>
      <c r="B167" t="s">
        <v>1031</v>
      </c>
      <c r="C167" t="s">
        <v>944</v>
      </c>
      <c r="D167">
        <v>2024</v>
      </c>
      <c r="E167" t="s">
        <v>1718</v>
      </c>
      <c r="F167" t="s">
        <v>1000</v>
      </c>
      <c r="G167" t="s">
        <v>946</v>
      </c>
      <c r="H167" t="s">
        <v>1811</v>
      </c>
      <c r="I167">
        <v>451394</v>
      </c>
      <c r="J167" t="s">
        <v>1810</v>
      </c>
      <c r="K167" t="s">
        <v>1812</v>
      </c>
      <c r="L167" t="s">
        <v>11</v>
      </c>
      <c r="M167" t="s">
        <v>1091</v>
      </c>
      <c r="N167" s="34">
        <v>44470</v>
      </c>
      <c r="O167" s="34">
        <v>44834</v>
      </c>
      <c r="P167" t="s">
        <v>1035</v>
      </c>
      <c r="Q167" s="118">
        <v>563578</v>
      </c>
      <c r="R167" s="118">
        <v>1824029</v>
      </c>
      <c r="S167" s="43">
        <v>0.309</v>
      </c>
      <c r="T167" s="34">
        <v>44440</v>
      </c>
      <c r="U167" s="34">
        <v>44804</v>
      </c>
      <c r="V167" s="118">
        <v>4491</v>
      </c>
      <c r="W167" s="118">
        <v>2938.57</v>
      </c>
      <c r="X167" s="118">
        <v>0</v>
      </c>
      <c r="Y167" s="118">
        <v>0</v>
      </c>
      <c r="Z167" s="118">
        <v>0</v>
      </c>
      <c r="AA167" s="118">
        <v>0</v>
      </c>
      <c r="AB167" t="s">
        <v>1036</v>
      </c>
      <c r="AC167">
        <v>1</v>
      </c>
      <c r="AD167">
        <v>1</v>
      </c>
      <c r="AE167" s="118">
        <v>2938.57</v>
      </c>
      <c r="AF167" s="118">
        <v>1387.72</v>
      </c>
      <c r="AG167" t="s">
        <v>1037</v>
      </c>
      <c r="AH167">
        <v>1.0130999999999999</v>
      </c>
      <c r="AI167" s="118">
        <v>1405.9</v>
      </c>
      <c r="AJ167" s="118">
        <v>0</v>
      </c>
      <c r="AK167" s="118">
        <v>1405.9</v>
      </c>
      <c r="AL167" s="118">
        <v>-1532.67</v>
      </c>
      <c r="AM167" s="118">
        <v>0</v>
      </c>
      <c r="AN167" s="118">
        <v>-1532.67</v>
      </c>
    </row>
    <row r="168" spans="1:40" x14ac:dyDescent="0.2">
      <c r="A168" t="s">
        <v>327</v>
      </c>
      <c r="B168" t="s">
        <v>1031</v>
      </c>
      <c r="C168" t="s">
        <v>944</v>
      </c>
      <c r="D168">
        <v>2024</v>
      </c>
      <c r="E168" t="s">
        <v>1718</v>
      </c>
      <c r="F168" t="s">
        <v>1000</v>
      </c>
      <c r="G168" t="s">
        <v>946</v>
      </c>
      <c r="H168" t="s">
        <v>328</v>
      </c>
      <c r="I168">
        <v>450742</v>
      </c>
      <c r="J168" t="s">
        <v>327</v>
      </c>
      <c r="K168" t="s">
        <v>1322</v>
      </c>
      <c r="L168" t="s">
        <v>12</v>
      </c>
      <c r="M168" t="s">
        <v>1034</v>
      </c>
      <c r="N168" s="34">
        <v>44348</v>
      </c>
      <c r="O168" s="34">
        <v>44712</v>
      </c>
      <c r="P168" t="s">
        <v>1035</v>
      </c>
      <c r="Q168" s="118">
        <v>20068940</v>
      </c>
      <c r="R168" s="118">
        <v>75313340</v>
      </c>
      <c r="S168" s="43">
        <v>0.26650000000000001</v>
      </c>
      <c r="T168" s="34">
        <v>44440</v>
      </c>
      <c r="U168" s="34">
        <v>44804</v>
      </c>
      <c r="V168" s="118">
        <v>852014</v>
      </c>
      <c r="W168" s="118">
        <v>84967.57</v>
      </c>
      <c r="X168" s="118">
        <v>0</v>
      </c>
      <c r="Y168" s="118">
        <v>0</v>
      </c>
      <c r="Z168" s="118">
        <v>0</v>
      </c>
      <c r="AA168" s="118">
        <v>0</v>
      </c>
      <c r="AB168" t="s">
        <v>1036</v>
      </c>
      <c r="AC168">
        <v>1</v>
      </c>
      <c r="AD168">
        <v>1</v>
      </c>
      <c r="AE168" s="118">
        <v>84967.57</v>
      </c>
      <c r="AF168" s="118">
        <v>227061.73</v>
      </c>
      <c r="AG168" t="s">
        <v>1037</v>
      </c>
      <c r="AH168">
        <v>1.04</v>
      </c>
      <c r="AI168" s="118">
        <v>236144.2</v>
      </c>
      <c r="AJ168" s="118">
        <v>0</v>
      </c>
      <c r="AK168" s="118">
        <v>236144.2</v>
      </c>
      <c r="AL168" s="118">
        <v>151176.63</v>
      </c>
      <c r="AM168" s="118">
        <v>0</v>
      </c>
      <c r="AN168" s="118">
        <v>151176.63</v>
      </c>
    </row>
    <row r="169" spans="1:40" x14ac:dyDescent="0.2">
      <c r="A169" t="s">
        <v>399</v>
      </c>
      <c r="B169" t="s">
        <v>1031</v>
      </c>
      <c r="C169" t="s">
        <v>944</v>
      </c>
      <c r="D169">
        <v>2024</v>
      </c>
      <c r="E169" t="s">
        <v>1718</v>
      </c>
      <c r="F169" t="s">
        <v>1000</v>
      </c>
      <c r="G169" t="s">
        <v>946</v>
      </c>
      <c r="H169" t="s">
        <v>400</v>
      </c>
      <c r="I169">
        <v>450698</v>
      </c>
      <c r="J169" t="s">
        <v>399</v>
      </c>
      <c r="K169" t="s">
        <v>1323</v>
      </c>
      <c r="L169" t="s">
        <v>11</v>
      </c>
      <c r="M169" t="s">
        <v>1034</v>
      </c>
      <c r="N169" s="34">
        <v>44105</v>
      </c>
      <c r="O169" s="34">
        <v>44469</v>
      </c>
      <c r="P169" t="s">
        <v>1054</v>
      </c>
      <c r="Q169" s="118">
        <v>430214</v>
      </c>
      <c r="R169" s="118">
        <v>1069856</v>
      </c>
      <c r="S169" s="43">
        <v>0.40210000000000001</v>
      </c>
      <c r="T169" s="34">
        <v>44440</v>
      </c>
      <c r="U169" s="34">
        <v>44804</v>
      </c>
      <c r="V169" s="118">
        <v>32715.05</v>
      </c>
      <c r="W169" s="118">
        <v>11767.83</v>
      </c>
      <c r="X169" s="118">
        <v>0</v>
      </c>
      <c r="Y169" s="118">
        <v>0</v>
      </c>
      <c r="Z169" s="118">
        <v>0</v>
      </c>
      <c r="AA169" s="118">
        <v>0</v>
      </c>
      <c r="AB169" t="s">
        <v>1036</v>
      </c>
      <c r="AC169">
        <v>1</v>
      </c>
      <c r="AD169">
        <v>1</v>
      </c>
      <c r="AE169" s="118">
        <v>11767.83</v>
      </c>
      <c r="AF169" s="118">
        <v>13154.72</v>
      </c>
      <c r="AG169" t="s">
        <v>1037</v>
      </c>
      <c r="AH169">
        <v>1.04</v>
      </c>
      <c r="AI169" s="118">
        <v>13680.91</v>
      </c>
      <c r="AJ169" s="118">
        <v>0</v>
      </c>
      <c r="AK169" s="118">
        <v>13680.91</v>
      </c>
      <c r="AL169" s="118">
        <v>1913.08</v>
      </c>
      <c r="AM169" s="118">
        <v>0</v>
      </c>
      <c r="AN169" s="118">
        <v>1913.08</v>
      </c>
    </row>
    <row r="170" spans="1:40" x14ac:dyDescent="0.2">
      <c r="A170" t="s">
        <v>81</v>
      </c>
      <c r="B170" t="s">
        <v>1031</v>
      </c>
      <c r="C170" t="s">
        <v>944</v>
      </c>
      <c r="D170">
        <v>2024</v>
      </c>
      <c r="E170" t="s">
        <v>1718</v>
      </c>
      <c r="F170" t="s">
        <v>1000</v>
      </c>
      <c r="G170" t="s">
        <v>946</v>
      </c>
      <c r="H170" t="s">
        <v>82</v>
      </c>
      <c r="I170">
        <v>670090</v>
      </c>
      <c r="J170" t="s">
        <v>81</v>
      </c>
      <c r="K170" t="s">
        <v>1325</v>
      </c>
      <c r="L170" t="s">
        <v>12</v>
      </c>
      <c r="M170" t="s">
        <v>1034</v>
      </c>
      <c r="N170" s="34">
        <v>44197</v>
      </c>
      <c r="O170" s="34">
        <v>44561</v>
      </c>
      <c r="P170" t="s">
        <v>1035</v>
      </c>
      <c r="Q170" s="118">
        <v>1281946</v>
      </c>
      <c r="R170" s="118">
        <v>6362518</v>
      </c>
      <c r="S170" s="43">
        <v>0.20150000000000001</v>
      </c>
      <c r="T170" s="34">
        <v>44440</v>
      </c>
      <c r="U170" s="34">
        <v>44804</v>
      </c>
      <c r="V170" s="118">
        <v>193050.54</v>
      </c>
      <c r="W170" s="118">
        <v>11008.61</v>
      </c>
      <c r="X170" s="118">
        <v>0</v>
      </c>
      <c r="Y170" s="118">
        <v>0</v>
      </c>
      <c r="Z170" s="118">
        <v>0</v>
      </c>
      <c r="AA170" s="118">
        <v>0</v>
      </c>
      <c r="AB170" t="s">
        <v>1036</v>
      </c>
      <c r="AC170">
        <v>1</v>
      </c>
      <c r="AD170">
        <v>1</v>
      </c>
      <c r="AE170" s="118">
        <v>11008.61</v>
      </c>
      <c r="AF170" s="118">
        <v>38899.68</v>
      </c>
      <c r="AG170" t="s">
        <v>1037</v>
      </c>
      <c r="AH170">
        <v>1.04</v>
      </c>
      <c r="AI170" s="118">
        <v>40455.67</v>
      </c>
      <c r="AJ170" s="118">
        <v>0</v>
      </c>
      <c r="AK170" s="118">
        <v>40455.67</v>
      </c>
      <c r="AL170" s="118">
        <v>29447.06</v>
      </c>
      <c r="AM170" s="118">
        <v>0</v>
      </c>
      <c r="AN170" s="118">
        <v>29447.06</v>
      </c>
    </row>
    <row r="171" spans="1:40" x14ac:dyDescent="0.2">
      <c r="A171" t="s">
        <v>87</v>
      </c>
      <c r="B171" t="s">
        <v>1031</v>
      </c>
      <c r="C171" t="s">
        <v>944</v>
      </c>
      <c r="D171">
        <v>2024</v>
      </c>
      <c r="E171" t="s">
        <v>1718</v>
      </c>
      <c r="F171" t="s">
        <v>1000</v>
      </c>
      <c r="G171" t="s">
        <v>946</v>
      </c>
      <c r="H171" t="s">
        <v>88</v>
      </c>
      <c r="I171">
        <v>450643</v>
      </c>
      <c r="J171" t="s">
        <v>87</v>
      </c>
      <c r="K171" t="s">
        <v>1327</v>
      </c>
      <c r="L171" t="s">
        <v>12</v>
      </c>
      <c r="M171" t="s">
        <v>1034</v>
      </c>
      <c r="N171" s="34">
        <v>44197</v>
      </c>
      <c r="O171" s="34">
        <v>44561</v>
      </c>
      <c r="P171" t="s">
        <v>1054</v>
      </c>
      <c r="Q171" s="118">
        <v>11960088</v>
      </c>
      <c r="R171" s="118">
        <v>93329813</v>
      </c>
      <c r="S171" s="43">
        <v>0.12809999999999999</v>
      </c>
      <c r="T171" s="34">
        <v>44440</v>
      </c>
      <c r="U171" s="34">
        <v>44804</v>
      </c>
      <c r="V171" s="118">
        <v>6540757.5700000003</v>
      </c>
      <c r="W171" s="118">
        <v>610066.15</v>
      </c>
      <c r="X171" s="118">
        <v>0</v>
      </c>
      <c r="Y171" s="118">
        <v>0</v>
      </c>
      <c r="Z171" s="118">
        <v>0</v>
      </c>
      <c r="AA171" s="118">
        <v>0</v>
      </c>
      <c r="AB171" t="s">
        <v>1036</v>
      </c>
      <c r="AC171">
        <v>1</v>
      </c>
      <c r="AD171">
        <v>1</v>
      </c>
      <c r="AE171" s="118">
        <v>610066.15</v>
      </c>
      <c r="AF171" s="118">
        <v>837871.04</v>
      </c>
      <c r="AG171" t="s">
        <v>1037</v>
      </c>
      <c r="AH171">
        <v>1.04</v>
      </c>
      <c r="AI171" s="118">
        <v>871385.88</v>
      </c>
      <c r="AJ171" s="118">
        <v>0</v>
      </c>
      <c r="AK171" s="118">
        <v>871385.88</v>
      </c>
      <c r="AL171" s="118">
        <v>261319.73</v>
      </c>
      <c r="AM171" s="118">
        <v>0</v>
      </c>
      <c r="AN171" s="118">
        <v>261319.73</v>
      </c>
    </row>
    <row r="172" spans="1:40" x14ac:dyDescent="0.2">
      <c r="A172" t="s">
        <v>429</v>
      </c>
      <c r="B172" t="s">
        <v>1031</v>
      </c>
      <c r="C172" t="s">
        <v>944</v>
      </c>
      <c r="D172">
        <v>2024</v>
      </c>
      <c r="E172" t="s">
        <v>1718</v>
      </c>
      <c r="F172" t="s">
        <v>1000</v>
      </c>
      <c r="G172" t="s">
        <v>946</v>
      </c>
      <c r="H172" t="s">
        <v>430</v>
      </c>
      <c r="I172">
        <v>450029</v>
      </c>
      <c r="J172" t="s">
        <v>429</v>
      </c>
      <c r="K172" t="s">
        <v>1329</v>
      </c>
      <c r="L172" t="s">
        <v>12</v>
      </c>
      <c r="M172" t="s">
        <v>1034</v>
      </c>
      <c r="N172" s="34">
        <v>44470</v>
      </c>
      <c r="O172" s="34">
        <v>44834</v>
      </c>
      <c r="P172" t="s">
        <v>1035</v>
      </c>
      <c r="Q172" s="118">
        <v>27549771</v>
      </c>
      <c r="R172" s="118">
        <v>164960191</v>
      </c>
      <c r="S172" s="43">
        <v>0.16700000000000001</v>
      </c>
      <c r="T172" s="34">
        <v>44440</v>
      </c>
      <c r="U172" s="34">
        <v>44804</v>
      </c>
      <c r="V172" s="118">
        <v>6759922.21</v>
      </c>
      <c r="W172" s="118">
        <v>288420.12</v>
      </c>
      <c r="X172" s="118">
        <v>0</v>
      </c>
      <c r="Y172" s="118">
        <v>0</v>
      </c>
      <c r="Z172" s="118">
        <v>0</v>
      </c>
      <c r="AA172" s="118">
        <v>0</v>
      </c>
      <c r="AB172" t="s">
        <v>1036</v>
      </c>
      <c r="AC172">
        <v>1</v>
      </c>
      <c r="AD172">
        <v>1</v>
      </c>
      <c r="AE172" s="118">
        <v>288420.12</v>
      </c>
      <c r="AF172" s="118">
        <v>1128907.01</v>
      </c>
      <c r="AG172" t="s">
        <v>1037</v>
      </c>
      <c r="AH172">
        <v>1.0130999999999999</v>
      </c>
      <c r="AI172" s="118">
        <v>1143695.69</v>
      </c>
      <c r="AJ172" s="118">
        <v>0</v>
      </c>
      <c r="AK172" s="118">
        <v>1143695.69</v>
      </c>
      <c r="AL172" s="118">
        <v>855275.57</v>
      </c>
      <c r="AM172" s="118">
        <v>0</v>
      </c>
      <c r="AN172" s="118">
        <v>855275.57</v>
      </c>
    </row>
    <row r="173" spans="1:40" x14ac:dyDescent="0.2">
      <c r="A173" t="s">
        <v>1330</v>
      </c>
      <c r="B173" t="s">
        <v>1031</v>
      </c>
      <c r="C173" t="s">
        <v>944</v>
      </c>
      <c r="D173">
        <v>2024</v>
      </c>
      <c r="E173" t="s">
        <v>1718</v>
      </c>
      <c r="F173" t="s">
        <v>1000</v>
      </c>
      <c r="G173" t="s">
        <v>946</v>
      </c>
      <c r="H173" t="s">
        <v>1331</v>
      </c>
      <c r="I173">
        <v>451376</v>
      </c>
      <c r="J173" t="s">
        <v>1330</v>
      </c>
      <c r="K173" t="s">
        <v>1333</v>
      </c>
      <c r="L173" t="s">
        <v>11</v>
      </c>
      <c r="M173" t="s">
        <v>1091</v>
      </c>
      <c r="N173" s="34">
        <v>44197</v>
      </c>
      <c r="O173" s="34">
        <v>44561</v>
      </c>
      <c r="P173" t="s">
        <v>1035</v>
      </c>
      <c r="Q173" s="118">
        <v>3063757</v>
      </c>
      <c r="R173" s="118">
        <v>8524226</v>
      </c>
      <c r="S173" s="43">
        <v>0.3594</v>
      </c>
      <c r="T173" s="34">
        <v>44440</v>
      </c>
      <c r="U173" s="34">
        <v>44804</v>
      </c>
      <c r="V173" s="118">
        <v>22283.200000000001</v>
      </c>
      <c r="W173" s="118">
        <v>15472.68</v>
      </c>
      <c r="X173" s="118">
        <v>0</v>
      </c>
      <c r="Y173" s="118">
        <v>0</v>
      </c>
      <c r="Z173" s="118">
        <v>0</v>
      </c>
      <c r="AA173" s="118">
        <v>0</v>
      </c>
      <c r="AB173" t="s">
        <v>1036</v>
      </c>
      <c r="AC173">
        <v>1</v>
      </c>
      <c r="AD173">
        <v>1</v>
      </c>
      <c r="AE173" s="118">
        <v>15472.68</v>
      </c>
      <c r="AF173" s="118">
        <v>8008.58</v>
      </c>
      <c r="AG173" t="s">
        <v>1037</v>
      </c>
      <c r="AH173">
        <v>1.04</v>
      </c>
      <c r="AI173" s="118">
        <v>8328.92</v>
      </c>
      <c r="AJ173" s="118">
        <v>0</v>
      </c>
      <c r="AK173" s="118">
        <v>8328.92</v>
      </c>
      <c r="AL173" s="118">
        <v>-7143.76</v>
      </c>
      <c r="AM173" s="118">
        <v>0</v>
      </c>
      <c r="AN173" s="118">
        <v>-7143.76</v>
      </c>
    </row>
    <row r="174" spans="1:40" x14ac:dyDescent="0.2">
      <c r="A174" t="s">
        <v>1813</v>
      </c>
      <c r="B174" t="s">
        <v>1031</v>
      </c>
      <c r="C174" t="s">
        <v>944</v>
      </c>
      <c r="D174">
        <v>2024</v>
      </c>
      <c r="E174" t="s">
        <v>1718</v>
      </c>
      <c r="F174" t="s">
        <v>1000</v>
      </c>
      <c r="G174" t="s">
        <v>946</v>
      </c>
      <c r="H174" s="117" t="s">
        <v>1814</v>
      </c>
      <c r="I174">
        <v>451375</v>
      </c>
      <c r="J174" t="s">
        <v>1813</v>
      </c>
      <c r="K174" t="s">
        <v>1815</v>
      </c>
      <c r="L174" t="s">
        <v>11</v>
      </c>
      <c r="M174" t="s">
        <v>1091</v>
      </c>
      <c r="N174" s="34">
        <v>44470</v>
      </c>
      <c r="O174" s="34">
        <v>44834</v>
      </c>
      <c r="P174" t="s">
        <v>1035</v>
      </c>
      <c r="Q174" s="118">
        <v>1107915</v>
      </c>
      <c r="R174" s="118">
        <v>3594285</v>
      </c>
      <c r="S174" s="43">
        <v>0.30819999999999997</v>
      </c>
      <c r="T174" s="34">
        <v>44440</v>
      </c>
      <c r="U174" s="34">
        <v>44804</v>
      </c>
      <c r="V174" s="118">
        <v>59441.53</v>
      </c>
      <c r="W174" s="118">
        <v>25640.1</v>
      </c>
      <c r="X174" s="118">
        <v>0</v>
      </c>
      <c r="Y174" s="118">
        <v>0</v>
      </c>
      <c r="Z174" s="118">
        <v>0</v>
      </c>
      <c r="AA174" s="118">
        <v>0</v>
      </c>
      <c r="AB174" t="s">
        <v>1036</v>
      </c>
      <c r="AC174">
        <v>1</v>
      </c>
      <c r="AD174">
        <v>1</v>
      </c>
      <c r="AE174" s="118">
        <v>25640.1</v>
      </c>
      <c r="AF174" s="118">
        <v>18319.88</v>
      </c>
      <c r="AG174" t="s">
        <v>1037</v>
      </c>
      <c r="AH174">
        <v>1.0130999999999999</v>
      </c>
      <c r="AI174" s="118">
        <v>18559.87</v>
      </c>
      <c r="AJ174" s="118">
        <v>0</v>
      </c>
      <c r="AK174" s="118">
        <v>18559.87</v>
      </c>
      <c r="AL174" s="118">
        <v>-7080.23</v>
      </c>
      <c r="AM174" s="118">
        <v>0</v>
      </c>
      <c r="AN174" s="118">
        <v>-7080.23</v>
      </c>
    </row>
    <row r="175" spans="1:40" x14ac:dyDescent="0.2">
      <c r="A175" t="s">
        <v>1816</v>
      </c>
      <c r="B175" t="s">
        <v>1031</v>
      </c>
      <c r="C175" t="s">
        <v>944</v>
      </c>
      <c r="D175">
        <v>2024</v>
      </c>
      <c r="E175" t="s">
        <v>1718</v>
      </c>
      <c r="F175" t="s">
        <v>1000</v>
      </c>
      <c r="G175" t="s">
        <v>946</v>
      </c>
      <c r="H175" t="s">
        <v>1817</v>
      </c>
      <c r="I175">
        <v>451303</v>
      </c>
      <c r="J175" t="s">
        <v>1816</v>
      </c>
      <c r="K175" t="s">
        <v>1818</v>
      </c>
      <c r="L175" t="s">
        <v>11</v>
      </c>
      <c r="M175" t="s">
        <v>1091</v>
      </c>
      <c r="N175" s="34">
        <v>44470</v>
      </c>
      <c r="O175" s="34">
        <v>44834</v>
      </c>
      <c r="P175" t="s">
        <v>1035</v>
      </c>
      <c r="Q175" s="118">
        <v>1635891</v>
      </c>
      <c r="R175" s="118">
        <v>11685355</v>
      </c>
      <c r="S175" s="43">
        <v>0.14000000000000001</v>
      </c>
      <c r="T175" s="34">
        <v>44440</v>
      </c>
      <c r="U175" s="34">
        <v>44804</v>
      </c>
      <c r="V175" s="118">
        <v>44950.3</v>
      </c>
      <c r="W175" s="118">
        <v>17736.98</v>
      </c>
      <c r="X175" s="118">
        <v>0</v>
      </c>
      <c r="Y175" s="118">
        <v>0</v>
      </c>
      <c r="Z175" s="118">
        <v>0</v>
      </c>
      <c r="AA175" s="118">
        <v>0</v>
      </c>
      <c r="AB175" t="s">
        <v>1036</v>
      </c>
      <c r="AC175">
        <v>1</v>
      </c>
      <c r="AD175">
        <v>1</v>
      </c>
      <c r="AE175" s="118">
        <v>17736.98</v>
      </c>
      <c r="AF175" s="118">
        <v>6293.04</v>
      </c>
      <c r="AG175" t="s">
        <v>1037</v>
      </c>
      <c r="AH175">
        <v>1.0130999999999999</v>
      </c>
      <c r="AI175" s="118">
        <v>6375.48</v>
      </c>
      <c r="AJ175" s="118">
        <v>0</v>
      </c>
      <c r="AK175" s="118">
        <v>6375.48</v>
      </c>
      <c r="AL175" s="118">
        <v>-11361.5</v>
      </c>
      <c r="AM175" s="118">
        <v>0</v>
      </c>
      <c r="AN175" s="118">
        <v>-11361.5</v>
      </c>
    </row>
    <row r="176" spans="1:40" x14ac:dyDescent="0.2">
      <c r="A176" t="s">
        <v>1819</v>
      </c>
      <c r="B176" t="s">
        <v>1031</v>
      </c>
      <c r="C176" t="s">
        <v>944</v>
      </c>
      <c r="D176">
        <v>2024</v>
      </c>
      <c r="E176" t="s">
        <v>1718</v>
      </c>
      <c r="F176" t="s">
        <v>1000</v>
      </c>
      <c r="G176" t="s">
        <v>946</v>
      </c>
      <c r="H176" s="117" t="s">
        <v>1820</v>
      </c>
      <c r="I176">
        <v>451337</v>
      </c>
      <c r="J176" t="s">
        <v>1819</v>
      </c>
      <c r="K176" t="s">
        <v>1821</v>
      </c>
      <c r="L176" t="s">
        <v>11</v>
      </c>
      <c r="M176" t="s">
        <v>1091</v>
      </c>
      <c r="N176" s="34">
        <v>44105</v>
      </c>
      <c r="O176" s="34">
        <v>44469</v>
      </c>
      <c r="P176" t="s">
        <v>1054</v>
      </c>
      <c r="Q176" s="118">
        <v>733975</v>
      </c>
      <c r="R176" s="118">
        <v>2167444</v>
      </c>
      <c r="S176" s="43">
        <v>0.33860000000000001</v>
      </c>
      <c r="T176" s="34">
        <v>44440</v>
      </c>
      <c r="U176" s="34">
        <v>44804</v>
      </c>
      <c r="V176" s="118">
        <v>8849.11</v>
      </c>
      <c r="W176" s="118">
        <v>4317.17</v>
      </c>
      <c r="X176" s="118">
        <v>0</v>
      </c>
      <c r="Y176" s="118">
        <v>0</v>
      </c>
      <c r="Z176" s="118">
        <v>0</v>
      </c>
      <c r="AA176" s="118">
        <v>0</v>
      </c>
      <c r="AB176" t="s">
        <v>1036</v>
      </c>
      <c r="AC176">
        <v>1</v>
      </c>
      <c r="AD176">
        <v>1</v>
      </c>
      <c r="AE176" s="118">
        <v>4317.17</v>
      </c>
      <c r="AF176" s="118">
        <v>2996.31</v>
      </c>
      <c r="AG176" t="s">
        <v>1037</v>
      </c>
      <c r="AH176">
        <v>1.04</v>
      </c>
      <c r="AI176" s="118">
        <v>3116.16</v>
      </c>
      <c r="AJ176" s="118">
        <v>0</v>
      </c>
      <c r="AK176" s="118">
        <v>3116.16</v>
      </c>
      <c r="AL176" s="118">
        <v>-1201.01</v>
      </c>
      <c r="AM176" s="118">
        <v>0</v>
      </c>
      <c r="AN176" s="118">
        <v>-1201.01</v>
      </c>
    </row>
    <row r="177" spans="1:40" x14ac:dyDescent="0.2">
      <c r="A177" t="s">
        <v>438</v>
      </c>
      <c r="B177" t="s">
        <v>1031</v>
      </c>
      <c r="C177" t="s">
        <v>944</v>
      </c>
      <c r="D177">
        <v>2024</v>
      </c>
      <c r="E177" t="s">
        <v>1718</v>
      </c>
      <c r="F177" t="s">
        <v>1000</v>
      </c>
      <c r="G177" t="s">
        <v>946</v>
      </c>
      <c r="H177" t="s">
        <v>439</v>
      </c>
      <c r="I177">
        <v>450702</v>
      </c>
      <c r="J177" t="s">
        <v>438</v>
      </c>
      <c r="K177" t="s">
        <v>1337</v>
      </c>
      <c r="L177" t="s">
        <v>12</v>
      </c>
      <c r="M177" t="s">
        <v>1034</v>
      </c>
      <c r="N177" s="34">
        <v>44470</v>
      </c>
      <c r="O177" s="34">
        <v>44834</v>
      </c>
      <c r="P177" t="s">
        <v>1035</v>
      </c>
      <c r="Q177" s="118">
        <v>43521774</v>
      </c>
      <c r="R177" s="118">
        <v>367161548</v>
      </c>
      <c r="S177" s="43">
        <v>0.11849999999999999</v>
      </c>
      <c r="T177" s="34">
        <v>44440</v>
      </c>
      <c r="U177" s="34">
        <v>44804</v>
      </c>
      <c r="V177" s="118">
        <v>2835722.6</v>
      </c>
      <c r="W177" s="118">
        <v>128112.48</v>
      </c>
      <c r="X177" s="118">
        <v>0</v>
      </c>
      <c r="Y177" s="118">
        <v>0</v>
      </c>
      <c r="Z177" s="118">
        <v>0</v>
      </c>
      <c r="AA177" s="118">
        <v>0</v>
      </c>
      <c r="AB177" t="s">
        <v>1036</v>
      </c>
      <c r="AC177">
        <v>1</v>
      </c>
      <c r="AD177">
        <v>1</v>
      </c>
      <c r="AE177" s="118">
        <v>128112.48</v>
      </c>
      <c r="AF177" s="118">
        <v>336033.13</v>
      </c>
      <c r="AG177" t="s">
        <v>1037</v>
      </c>
      <c r="AH177">
        <v>1.0130999999999999</v>
      </c>
      <c r="AI177" s="118">
        <v>340435.16</v>
      </c>
      <c r="AJ177" s="118">
        <v>0</v>
      </c>
      <c r="AK177" s="118">
        <v>340435.16</v>
      </c>
      <c r="AL177" s="118">
        <v>212322.68</v>
      </c>
      <c r="AM177" s="118">
        <v>0</v>
      </c>
      <c r="AN177" s="118">
        <v>212322.68</v>
      </c>
    </row>
    <row r="178" spans="1:40" x14ac:dyDescent="0.2">
      <c r="A178" t="s">
        <v>1822</v>
      </c>
      <c r="B178" t="s">
        <v>1031</v>
      </c>
      <c r="C178" t="s">
        <v>944</v>
      </c>
      <c r="D178">
        <v>2024</v>
      </c>
      <c r="E178" t="s">
        <v>1718</v>
      </c>
      <c r="F178" t="s">
        <v>1000</v>
      </c>
      <c r="G178" t="s">
        <v>946</v>
      </c>
      <c r="H178" t="s">
        <v>1823</v>
      </c>
      <c r="I178">
        <v>450876</v>
      </c>
      <c r="J178" t="s">
        <v>1822</v>
      </c>
      <c r="K178" t="s">
        <v>1824</v>
      </c>
      <c r="L178" t="s">
        <v>12</v>
      </c>
      <c r="M178" t="s">
        <v>1034</v>
      </c>
      <c r="N178" s="34">
        <v>44197</v>
      </c>
      <c r="O178" s="34">
        <v>44561</v>
      </c>
      <c r="P178" t="s">
        <v>1054</v>
      </c>
      <c r="Q178" s="118">
        <v>43274294</v>
      </c>
      <c r="R178" s="118">
        <v>101009591</v>
      </c>
      <c r="S178" s="43">
        <v>0.4284</v>
      </c>
      <c r="T178" s="34">
        <v>44440</v>
      </c>
      <c r="U178" s="34">
        <v>44804</v>
      </c>
      <c r="V178" s="118">
        <v>60994.93</v>
      </c>
      <c r="W178" s="118">
        <v>4139.78</v>
      </c>
      <c r="X178" s="118">
        <v>0</v>
      </c>
      <c r="Y178" s="118">
        <v>0</v>
      </c>
      <c r="Z178" s="118">
        <v>0</v>
      </c>
      <c r="AA178" s="118">
        <v>0</v>
      </c>
      <c r="AB178" t="s">
        <v>1036</v>
      </c>
      <c r="AC178">
        <v>1</v>
      </c>
      <c r="AD178">
        <v>1</v>
      </c>
      <c r="AE178" s="118">
        <v>4139.78</v>
      </c>
      <c r="AF178" s="118">
        <v>26130.23</v>
      </c>
      <c r="AG178" t="s">
        <v>1037</v>
      </c>
      <c r="AH178">
        <v>1.04</v>
      </c>
      <c r="AI178" s="118">
        <v>27175.439999999999</v>
      </c>
      <c r="AJ178" s="118">
        <v>0</v>
      </c>
      <c r="AK178" s="118">
        <v>27175.439999999999</v>
      </c>
      <c r="AL178" s="118">
        <v>23035.66</v>
      </c>
      <c r="AM178" s="118">
        <v>0</v>
      </c>
      <c r="AN178" s="118">
        <v>23035.66</v>
      </c>
    </row>
    <row r="179" spans="1:40" x14ac:dyDescent="0.2">
      <c r="A179" t="s">
        <v>1825</v>
      </c>
      <c r="B179" t="s">
        <v>1031</v>
      </c>
      <c r="C179" t="s">
        <v>944</v>
      </c>
      <c r="D179">
        <v>2024</v>
      </c>
      <c r="E179" t="s">
        <v>1718</v>
      </c>
      <c r="F179" t="s">
        <v>1000</v>
      </c>
      <c r="G179" t="s">
        <v>946</v>
      </c>
      <c r="H179" t="s">
        <v>1826</v>
      </c>
      <c r="I179">
        <v>450162</v>
      </c>
      <c r="J179" t="s">
        <v>1825</v>
      </c>
      <c r="K179" t="s">
        <v>1827</v>
      </c>
      <c r="L179" t="s">
        <v>12</v>
      </c>
      <c r="M179" t="s">
        <v>1034</v>
      </c>
      <c r="N179" s="34">
        <v>44197</v>
      </c>
      <c r="O179" s="34">
        <v>44561</v>
      </c>
      <c r="P179" t="s">
        <v>1035</v>
      </c>
      <c r="Q179" s="118">
        <v>21474384</v>
      </c>
      <c r="R179" s="118">
        <v>73139610</v>
      </c>
      <c r="S179" s="43">
        <v>0.29360000000000003</v>
      </c>
      <c r="T179" s="34">
        <v>44440</v>
      </c>
      <c r="U179" s="34">
        <v>44804</v>
      </c>
      <c r="V179" s="118">
        <v>15817.24</v>
      </c>
      <c r="W179" s="118">
        <v>3258.67</v>
      </c>
      <c r="X179" s="118">
        <v>0</v>
      </c>
      <c r="Y179" s="118">
        <v>0</v>
      </c>
      <c r="Z179" s="118">
        <v>0</v>
      </c>
      <c r="AA179" s="118">
        <v>0</v>
      </c>
      <c r="AB179" t="s">
        <v>1036</v>
      </c>
      <c r="AC179">
        <v>1</v>
      </c>
      <c r="AD179">
        <v>1</v>
      </c>
      <c r="AE179" s="118">
        <v>3258.67</v>
      </c>
      <c r="AF179" s="118">
        <v>4643.9399999999996</v>
      </c>
      <c r="AG179" t="s">
        <v>1037</v>
      </c>
      <c r="AH179">
        <v>1.04</v>
      </c>
      <c r="AI179" s="118">
        <v>4829.7</v>
      </c>
      <c r="AJ179" s="118">
        <v>0</v>
      </c>
      <c r="AK179" s="118">
        <v>4829.7</v>
      </c>
      <c r="AL179" s="118">
        <v>1571.03</v>
      </c>
      <c r="AM179" s="118">
        <v>0</v>
      </c>
      <c r="AN179" s="118">
        <v>1571.03</v>
      </c>
    </row>
    <row r="180" spans="1:40" x14ac:dyDescent="0.2">
      <c r="A180" t="s">
        <v>1828</v>
      </c>
      <c r="B180" t="s">
        <v>1031</v>
      </c>
      <c r="C180" t="s">
        <v>944</v>
      </c>
      <c r="D180">
        <v>2024</v>
      </c>
      <c r="E180" t="s">
        <v>1718</v>
      </c>
      <c r="F180" t="s">
        <v>1000</v>
      </c>
      <c r="G180" t="s">
        <v>946</v>
      </c>
      <c r="H180" t="s">
        <v>1829</v>
      </c>
      <c r="I180">
        <v>451351</v>
      </c>
      <c r="J180" t="s">
        <v>1828</v>
      </c>
      <c r="K180" t="s">
        <v>1830</v>
      </c>
      <c r="L180" t="s">
        <v>11</v>
      </c>
      <c r="M180" t="s">
        <v>1091</v>
      </c>
      <c r="N180" s="34">
        <v>44470</v>
      </c>
      <c r="O180" s="34">
        <v>44834</v>
      </c>
      <c r="P180" t="s">
        <v>1035</v>
      </c>
      <c r="Q180" s="118">
        <v>751933</v>
      </c>
      <c r="R180" s="118">
        <v>2060314</v>
      </c>
      <c r="S180" s="43">
        <v>0.36499999999999999</v>
      </c>
      <c r="T180" s="34">
        <v>44440</v>
      </c>
      <c r="U180" s="34">
        <v>44804</v>
      </c>
      <c r="V180" s="118">
        <v>6581</v>
      </c>
      <c r="W180" s="118">
        <v>4273.17</v>
      </c>
      <c r="X180" s="118">
        <v>0</v>
      </c>
      <c r="Y180" s="118">
        <v>0</v>
      </c>
      <c r="Z180" s="118">
        <v>0</v>
      </c>
      <c r="AA180" s="118">
        <v>0</v>
      </c>
      <c r="AB180" t="s">
        <v>1036</v>
      </c>
      <c r="AC180">
        <v>1</v>
      </c>
      <c r="AD180">
        <v>1</v>
      </c>
      <c r="AE180" s="118">
        <v>4273.17</v>
      </c>
      <c r="AF180" s="118">
        <v>2402.0700000000002</v>
      </c>
      <c r="AG180" t="s">
        <v>1037</v>
      </c>
      <c r="AH180">
        <v>1.0130999999999999</v>
      </c>
      <c r="AI180" s="118">
        <v>2433.54</v>
      </c>
      <c r="AJ180" s="118">
        <v>0</v>
      </c>
      <c r="AK180" s="118">
        <v>2433.54</v>
      </c>
      <c r="AL180" s="118">
        <v>-1839.63</v>
      </c>
      <c r="AM180" s="118">
        <v>0</v>
      </c>
      <c r="AN180" s="118">
        <v>-1839.63</v>
      </c>
    </row>
    <row r="181" spans="1:40" x14ac:dyDescent="0.2">
      <c r="A181" t="s">
        <v>597</v>
      </c>
      <c r="B181" t="s">
        <v>1031</v>
      </c>
      <c r="C181" t="s">
        <v>944</v>
      </c>
      <c r="D181">
        <v>2024</v>
      </c>
      <c r="E181" t="s">
        <v>1718</v>
      </c>
      <c r="F181" t="s">
        <v>1000</v>
      </c>
      <c r="G181" t="s">
        <v>946</v>
      </c>
      <c r="H181" t="s">
        <v>598</v>
      </c>
      <c r="I181">
        <v>451316</v>
      </c>
      <c r="J181" t="s">
        <v>597</v>
      </c>
      <c r="K181" t="s">
        <v>1831</v>
      </c>
      <c r="L181" t="s">
        <v>12</v>
      </c>
      <c r="M181" t="s">
        <v>1091</v>
      </c>
      <c r="N181" s="34">
        <v>44378</v>
      </c>
      <c r="O181" s="34">
        <v>44742</v>
      </c>
      <c r="P181" t="s">
        <v>1035</v>
      </c>
      <c r="Q181" s="118">
        <v>477829</v>
      </c>
      <c r="R181" s="118">
        <v>10130515</v>
      </c>
      <c r="S181" s="43">
        <v>4.7199999999999999E-2</v>
      </c>
      <c r="T181" s="34">
        <v>44440</v>
      </c>
      <c r="U181" s="34">
        <v>44804</v>
      </c>
      <c r="V181" s="118">
        <v>267596.88</v>
      </c>
      <c r="W181" s="118">
        <v>52341.07</v>
      </c>
      <c r="X181" s="118">
        <v>0</v>
      </c>
      <c r="Y181" s="118">
        <v>0</v>
      </c>
      <c r="Z181" s="118">
        <v>0</v>
      </c>
      <c r="AA181" s="118">
        <v>0</v>
      </c>
      <c r="AB181" t="s">
        <v>1036</v>
      </c>
      <c r="AC181">
        <v>1</v>
      </c>
      <c r="AD181">
        <v>1</v>
      </c>
      <c r="AE181" s="118">
        <v>52341.07</v>
      </c>
      <c r="AF181" s="118">
        <v>12630.57</v>
      </c>
      <c r="AG181" t="s">
        <v>1037</v>
      </c>
      <c r="AH181">
        <v>1.04</v>
      </c>
      <c r="AI181" s="118">
        <v>13135.79</v>
      </c>
      <c r="AJ181" s="118">
        <v>0</v>
      </c>
      <c r="AK181" s="118">
        <v>13135.79</v>
      </c>
      <c r="AL181" s="118">
        <v>-39205.279999999999</v>
      </c>
      <c r="AM181" s="118">
        <v>0</v>
      </c>
      <c r="AN181" s="118">
        <v>-39205.279999999999</v>
      </c>
    </row>
    <row r="182" spans="1:40" x14ac:dyDescent="0.2">
      <c r="A182" t="s">
        <v>1832</v>
      </c>
      <c r="B182" t="s">
        <v>1031</v>
      </c>
      <c r="C182" t="s">
        <v>944</v>
      </c>
      <c r="D182">
        <v>2024</v>
      </c>
      <c r="E182" t="s">
        <v>1718</v>
      </c>
      <c r="F182" t="s">
        <v>1000</v>
      </c>
      <c r="G182" t="s">
        <v>946</v>
      </c>
      <c r="H182" t="s">
        <v>1833</v>
      </c>
      <c r="I182">
        <v>451333</v>
      </c>
      <c r="J182" t="s">
        <v>1832</v>
      </c>
      <c r="K182" t="s">
        <v>1834</v>
      </c>
      <c r="L182" t="s">
        <v>11</v>
      </c>
      <c r="M182" t="s">
        <v>1091</v>
      </c>
      <c r="N182" s="34">
        <v>44317</v>
      </c>
      <c r="O182" s="34">
        <v>44681</v>
      </c>
      <c r="P182" t="s">
        <v>1035</v>
      </c>
      <c r="Q182" s="118">
        <v>3867145</v>
      </c>
      <c r="R182" s="118">
        <v>4670820</v>
      </c>
      <c r="S182" s="43">
        <v>0.82789999999999997</v>
      </c>
      <c r="T182" s="34">
        <v>44440</v>
      </c>
      <c r="U182" s="34">
        <v>44804</v>
      </c>
      <c r="V182" s="118">
        <v>22819.19</v>
      </c>
      <c r="W182" s="118">
        <v>14125.65</v>
      </c>
      <c r="X182" s="118">
        <v>0</v>
      </c>
      <c r="Y182" s="118">
        <v>0</v>
      </c>
      <c r="Z182" s="118">
        <v>0</v>
      </c>
      <c r="AA182" s="118">
        <v>0</v>
      </c>
      <c r="AB182" t="s">
        <v>1036</v>
      </c>
      <c r="AC182">
        <v>1</v>
      </c>
      <c r="AD182">
        <v>1</v>
      </c>
      <c r="AE182" s="118">
        <v>14125.65</v>
      </c>
      <c r="AF182" s="118">
        <v>18892.009999999998</v>
      </c>
      <c r="AG182" t="s">
        <v>1037</v>
      </c>
      <c r="AH182">
        <v>1.04</v>
      </c>
      <c r="AI182" s="118">
        <v>19647.689999999999</v>
      </c>
      <c r="AJ182" s="118">
        <v>0</v>
      </c>
      <c r="AK182" s="118">
        <v>19647.689999999999</v>
      </c>
      <c r="AL182" s="118">
        <v>5522.04</v>
      </c>
      <c r="AM182" s="118">
        <v>0</v>
      </c>
      <c r="AN182" s="118">
        <v>5522.04</v>
      </c>
    </row>
    <row r="183" spans="1:40" x14ac:dyDescent="0.2">
      <c r="A183" t="s">
        <v>558</v>
      </c>
      <c r="B183" t="s">
        <v>1031</v>
      </c>
      <c r="C183" t="s">
        <v>944</v>
      </c>
      <c r="D183">
        <v>2024</v>
      </c>
      <c r="E183" t="s">
        <v>1718</v>
      </c>
      <c r="F183" t="s">
        <v>1000</v>
      </c>
      <c r="G183" t="s">
        <v>946</v>
      </c>
      <c r="H183" t="s">
        <v>559</v>
      </c>
      <c r="I183">
        <v>450465</v>
      </c>
      <c r="J183" t="s">
        <v>558</v>
      </c>
      <c r="K183" t="s">
        <v>1339</v>
      </c>
      <c r="L183" t="s">
        <v>11</v>
      </c>
      <c r="M183" t="s">
        <v>1034</v>
      </c>
      <c r="N183" s="34">
        <v>44470</v>
      </c>
      <c r="O183" s="34">
        <v>44834</v>
      </c>
      <c r="P183" t="s">
        <v>1035</v>
      </c>
      <c r="Q183" s="118">
        <v>5881662</v>
      </c>
      <c r="R183" s="118">
        <v>16410790</v>
      </c>
      <c r="S183" s="43">
        <v>0.3584</v>
      </c>
      <c r="T183" s="34">
        <v>44440</v>
      </c>
      <c r="U183" s="34">
        <v>44804</v>
      </c>
      <c r="V183" s="118">
        <v>354797.72</v>
      </c>
      <c r="W183" s="118">
        <v>113266.78</v>
      </c>
      <c r="X183" s="118">
        <v>0</v>
      </c>
      <c r="Y183" s="118">
        <v>0</v>
      </c>
      <c r="Z183" s="118">
        <v>0</v>
      </c>
      <c r="AA183" s="118">
        <v>0</v>
      </c>
      <c r="AB183" t="s">
        <v>1036</v>
      </c>
      <c r="AC183">
        <v>1</v>
      </c>
      <c r="AD183">
        <v>1</v>
      </c>
      <c r="AE183" s="118">
        <v>113266.78</v>
      </c>
      <c r="AF183" s="118">
        <v>127159.5</v>
      </c>
      <c r="AG183" t="s">
        <v>1037</v>
      </c>
      <c r="AH183">
        <v>1.0130999999999999</v>
      </c>
      <c r="AI183" s="118">
        <v>128825.29</v>
      </c>
      <c r="AJ183" s="118">
        <v>0</v>
      </c>
      <c r="AK183" s="118">
        <v>128825.29</v>
      </c>
      <c r="AL183" s="118">
        <v>15558.51</v>
      </c>
      <c r="AM183" s="118">
        <v>0</v>
      </c>
      <c r="AN183" s="118">
        <v>15558.51</v>
      </c>
    </row>
    <row r="184" spans="1:40" x14ac:dyDescent="0.2">
      <c r="A184" t="s">
        <v>1835</v>
      </c>
      <c r="B184" t="s">
        <v>1031</v>
      </c>
      <c r="C184" t="s">
        <v>944</v>
      </c>
      <c r="D184">
        <v>2024</v>
      </c>
      <c r="E184" t="s">
        <v>1718</v>
      </c>
      <c r="F184" t="s">
        <v>1000</v>
      </c>
      <c r="G184" t="s">
        <v>946</v>
      </c>
      <c r="H184" s="117" t="s">
        <v>1836</v>
      </c>
      <c r="I184">
        <v>451309</v>
      </c>
      <c r="J184" t="s">
        <v>1835</v>
      </c>
      <c r="K184" t="s">
        <v>1837</v>
      </c>
      <c r="L184" t="s">
        <v>11</v>
      </c>
      <c r="M184" t="s">
        <v>1091</v>
      </c>
      <c r="N184" s="34">
        <v>44470</v>
      </c>
      <c r="O184" s="34">
        <v>44834</v>
      </c>
      <c r="P184" t="s">
        <v>1035</v>
      </c>
      <c r="Q184" s="118">
        <v>746915</v>
      </c>
      <c r="R184" s="118">
        <v>955351</v>
      </c>
      <c r="S184" s="43">
        <v>0.78180000000000005</v>
      </c>
      <c r="T184" s="34">
        <v>44440</v>
      </c>
      <c r="U184" s="34">
        <v>44804</v>
      </c>
      <c r="V184" s="118">
        <v>2106.75</v>
      </c>
      <c r="W184" s="118">
        <v>1903.33</v>
      </c>
      <c r="X184" s="118">
        <v>0</v>
      </c>
      <c r="Y184" s="118">
        <v>0</v>
      </c>
      <c r="Z184" s="118">
        <v>0</v>
      </c>
      <c r="AA184" s="118">
        <v>0</v>
      </c>
      <c r="AB184" t="s">
        <v>1036</v>
      </c>
      <c r="AC184">
        <v>1</v>
      </c>
      <c r="AD184">
        <v>1</v>
      </c>
      <c r="AE184" s="118">
        <v>1903.33</v>
      </c>
      <c r="AF184" s="118">
        <v>1647.06</v>
      </c>
      <c r="AG184" t="s">
        <v>1037</v>
      </c>
      <c r="AH184">
        <v>1.0130999999999999</v>
      </c>
      <c r="AI184" s="118">
        <v>1668.64</v>
      </c>
      <c r="AJ184" s="118">
        <v>0</v>
      </c>
      <c r="AK184" s="118">
        <v>1668.64</v>
      </c>
      <c r="AL184" s="118">
        <v>-234.69</v>
      </c>
      <c r="AM184" s="118">
        <v>0</v>
      </c>
      <c r="AN184" s="118">
        <v>-234.69</v>
      </c>
    </row>
    <row r="185" spans="1:40" x14ac:dyDescent="0.2">
      <c r="A185" t="s">
        <v>186</v>
      </c>
      <c r="B185" t="s">
        <v>1031</v>
      </c>
      <c r="C185" t="s">
        <v>944</v>
      </c>
      <c r="D185">
        <v>2024</v>
      </c>
      <c r="E185" t="s">
        <v>1718</v>
      </c>
      <c r="F185" t="s">
        <v>1000</v>
      </c>
      <c r="G185" t="s">
        <v>946</v>
      </c>
      <c r="H185" t="s">
        <v>187</v>
      </c>
      <c r="I185">
        <v>450669</v>
      </c>
      <c r="J185" t="s">
        <v>186</v>
      </c>
      <c r="K185" t="s">
        <v>1343</v>
      </c>
      <c r="L185" t="s">
        <v>12</v>
      </c>
      <c r="M185" t="s">
        <v>1034</v>
      </c>
      <c r="N185" s="34">
        <v>44348</v>
      </c>
      <c r="O185" s="34">
        <v>44712</v>
      </c>
      <c r="P185" t="s">
        <v>1035</v>
      </c>
      <c r="Q185" s="118">
        <v>6603819</v>
      </c>
      <c r="R185" s="118">
        <v>71383208</v>
      </c>
      <c r="S185" s="43">
        <v>9.2499999999999999E-2</v>
      </c>
      <c r="T185" s="34">
        <v>44440</v>
      </c>
      <c r="U185" s="34">
        <v>44804</v>
      </c>
      <c r="V185" s="118">
        <v>1121818.7</v>
      </c>
      <c r="W185" s="118">
        <v>62899.98</v>
      </c>
      <c r="X185" s="118">
        <v>0</v>
      </c>
      <c r="Y185" s="118">
        <v>0</v>
      </c>
      <c r="Z185" s="118">
        <v>0</v>
      </c>
      <c r="AA185" s="118">
        <v>0</v>
      </c>
      <c r="AB185" t="s">
        <v>1036</v>
      </c>
      <c r="AC185">
        <v>1</v>
      </c>
      <c r="AD185">
        <v>1</v>
      </c>
      <c r="AE185" s="118">
        <v>62899.98</v>
      </c>
      <c r="AF185" s="118">
        <v>103768.23</v>
      </c>
      <c r="AG185" t="s">
        <v>1037</v>
      </c>
      <c r="AH185">
        <v>1.04</v>
      </c>
      <c r="AI185" s="118">
        <v>107918.96</v>
      </c>
      <c r="AJ185" s="118">
        <v>0</v>
      </c>
      <c r="AK185" s="118">
        <v>107918.96</v>
      </c>
      <c r="AL185" s="118">
        <v>45018.98</v>
      </c>
      <c r="AM185" s="118">
        <v>0</v>
      </c>
      <c r="AN185" s="118">
        <v>45018.98</v>
      </c>
    </row>
    <row r="186" spans="1:40" x14ac:dyDescent="0.2">
      <c r="A186" t="s">
        <v>1344</v>
      </c>
      <c r="B186" t="s">
        <v>1031</v>
      </c>
      <c r="C186" t="s">
        <v>944</v>
      </c>
      <c r="D186">
        <v>2024</v>
      </c>
      <c r="E186" t="s">
        <v>1718</v>
      </c>
      <c r="F186" t="s">
        <v>1000</v>
      </c>
      <c r="G186" t="s">
        <v>946</v>
      </c>
      <c r="H186" t="s">
        <v>1345</v>
      </c>
      <c r="I186">
        <v>451330</v>
      </c>
      <c r="J186" t="s">
        <v>1344</v>
      </c>
      <c r="K186" t="s">
        <v>1347</v>
      </c>
      <c r="L186" t="s">
        <v>11</v>
      </c>
      <c r="M186" t="s">
        <v>1091</v>
      </c>
      <c r="N186" s="34">
        <v>44470</v>
      </c>
      <c r="O186" s="34">
        <v>44834</v>
      </c>
      <c r="P186" t="s">
        <v>1035</v>
      </c>
      <c r="Q186" s="118">
        <v>1502996</v>
      </c>
      <c r="R186" s="118">
        <v>10095607</v>
      </c>
      <c r="S186" s="43">
        <v>0.1489</v>
      </c>
      <c r="T186" s="34">
        <v>44440</v>
      </c>
      <c r="U186" s="34">
        <v>44804</v>
      </c>
      <c r="V186" s="118">
        <v>158960.47</v>
      </c>
      <c r="W186" s="118">
        <v>55409.73</v>
      </c>
      <c r="X186" s="118">
        <v>0</v>
      </c>
      <c r="Y186" s="118">
        <v>0</v>
      </c>
      <c r="Z186" s="118">
        <v>0</v>
      </c>
      <c r="AA186" s="118">
        <v>0</v>
      </c>
      <c r="AB186" t="s">
        <v>1036</v>
      </c>
      <c r="AC186">
        <v>1</v>
      </c>
      <c r="AD186">
        <v>1</v>
      </c>
      <c r="AE186" s="118">
        <v>55409.73</v>
      </c>
      <c r="AF186" s="118">
        <v>23669.21</v>
      </c>
      <c r="AG186" t="s">
        <v>1037</v>
      </c>
      <c r="AH186">
        <v>1.0130999999999999</v>
      </c>
      <c r="AI186" s="118">
        <v>23979.279999999999</v>
      </c>
      <c r="AJ186" s="118">
        <v>0</v>
      </c>
      <c r="AK186" s="118">
        <v>23979.279999999999</v>
      </c>
      <c r="AL186" s="118">
        <v>-31430.45</v>
      </c>
      <c r="AM186" s="118">
        <v>0</v>
      </c>
      <c r="AN186" s="118">
        <v>-31430.45</v>
      </c>
    </row>
    <row r="187" spans="1:40" x14ac:dyDescent="0.2">
      <c r="A187" t="s">
        <v>771</v>
      </c>
      <c r="B187" t="s">
        <v>1031</v>
      </c>
      <c r="C187" t="s">
        <v>944</v>
      </c>
      <c r="D187">
        <v>2024</v>
      </c>
      <c r="E187" t="s">
        <v>1718</v>
      </c>
      <c r="F187" t="s">
        <v>1000</v>
      </c>
      <c r="G187" t="s">
        <v>946</v>
      </c>
      <c r="H187" t="s">
        <v>772</v>
      </c>
      <c r="I187">
        <v>450184</v>
      </c>
      <c r="J187" t="s">
        <v>771</v>
      </c>
      <c r="K187" t="s">
        <v>1349</v>
      </c>
      <c r="L187" t="s">
        <v>12</v>
      </c>
      <c r="M187" t="s">
        <v>1034</v>
      </c>
      <c r="N187" s="34">
        <v>44378</v>
      </c>
      <c r="O187" s="34">
        <v>44742</v>
      </c>
      <c r="P187" t="s">
        <v>1035</v>
      </c>
      <c r="Q187" s="118">
        <v>121512882</v>
      </c>
      <c r="R187" s="118">
        <v>579854027</v>
      </c>
      <c r="S187" s="43">
        <v>0.20960000000000001</v>
      </c>
      <c r="T187" s="34">
        <v>44440</v>
      </c>
      <c r="U187" s="34">
        <v>44804</v>
      </c>
      <c r="V187" s="118">
        <v>20052147.359999999</v>
      </c>
      <c r="W187" s="118">
        <v>2014079.68</v>
      </c>
      <c r="X187" s="118">
        <v>0</v>
      </c>
      <c r="Y187" s="118">
        <v>0</v>
      </c>
      <c r="Z187" s="118">
        <v>0</v>
      </c>
      <c r="AA187" s="118">
        <v>0</v>
      </c>
      <c r="AB187" t="s">
        <v>1036</v>
      </c>
      <c r="AC187">
        <v>1</v>
      </c>
      <c r="AD187">
        <v>1</v>
      </c>
      <c r="AE187" s="118">
        <v>2014079.68</v>
      </c>
      <c r="AF187" s="118">
        <v>4202930.09</v>
      </c>
      <c r="AG187" t="s">
        <v>1037</v>
      </c>
      <c r="AH187">
        <v>1.04</v>
      </c>
      <c r="AI187" s="118">
        <v>4371047.29</v>
      </c>
      <c r="AJ187" s="118">
        <v>0</v>
      </c>
      <c r="AK187" s="118">
        <v>4371047.29</v>
      </c>
      <c r="AL187" s="118">
        <v>2356967.61</v>
      </c>
      <c r="AM187" s="118">
        <v>0</v>
      </c>
      <c r="AN187" s="118">
        <v>2356967.61</v>
      </c>
    </row>
    <row r="188" spans="1:40" x14ac:dyDescent="0.2">
      <c r="A188" t="s">
        <v>774</v>
      </c>
      <c r="B188" t="s">
        <v>1031</v>
      </c>
      <c r="C188" t="s">
        <v>944</v>
      </c>
      <c r="D188">
        <v>2024</v>
      </c>
      <c r="E188" t="s">
        <v>1718</v>
      </c>
      <c r="F188" t="s">
        <v>1000</v>
      </c>
      <c r="G188" t="s">
        <v>946</v>
      </c>
      <c r="H188" t="s">
        <v>775</v>
      </c>
      <c r="I188">
        <v>450848</v>
      </c>
      <c r="J188" t="s">
        <v>774</v>
      </c>
      <c r="K188" t="s">
        <v>1353</v>
      </c>
      <c r="L188" t="s">
        <v>12</v>
      </c>
      <c r="M188" t="s">
        <v>1034</v>
      </c>
      <c r="N188" s="34">
        <v>44470</v>
      </c>
      <c r="O188" s="34">
        <v>44834</v>
      </c>
      <c r="P188" t="s">
        <v>1035</v>
      </c>
      <c r="Q188" s="118">
        <v>18734872</v>
      </c>
      <c r="R188" s="118">
        <v>98522767</v>
      </c>
      <c r="S188" s="43">
        <v>0.19020000000000001</v>
      </c>
      <c r="T188" s="34">
        <v>44440</v>
      </c>
      <c r="U188" s="34">
        <v>44804</v>
      </c>
      <c r="V188" s="118">
        <v>2074374.49</v>
      </c>
      <c r="W188" s="118">
        <v>171161.62</v>
      </c>
      <c r="X188" s="118">
        <v>0</v>
      </c>
      <c r="Y188" s="118">
        <v>0</v>
      </c>
      <c r="Z188" s="118">
        <v>0</v>
      </c>
      <c r="AA188" s="118">
        <v>0</v>
      </c>
      <c r="AB188" t="s">
        <v>1036</v>
      </c>
      <c r="AC188">
        <v>1</v>
      </c>
      <c r="AD188">
        <v>1</v>
      </c>
      <c r="AE188" s="118">
        <v>171161.62</v>
      </c>
      <c r="AF188" s="118">
        <v>394546.03</v>
      </c>
      <c r="AG188" t="s">
        <v>1037</v>
      </c>
      <c r="AH188">
        <v>1.0130999999999999</v>
      </c>
      <c r="AI188" s="118">
        <v>399714.58</v>
      </c>
      <c r="AJ188" s="118">
        <v>0</v>
      </c>
      <c r="AK188" s="118">
        <v>399714.58</v>
      </c>
      <c r="AL188" s="118">
        <v>228552.95999999999</v>
      </c>
      <c r="AM188" s="118">
        <v>0</v>
      </c>
      <c r="AN188" s="118">
        <v>228552.95999999999</v>
      </c>
    </row>
    <row r="189" spans="1:40" x14ac:dyDescent="0.2">
      <c r="A189" t="s">
        <v>777</v>
      </c>
      <c r="B189" t="s">
        <v>1031</v>
      </c>
      <c r="C189" t="s">
        <v>944</v>
      </c>
      <c r="D189">
        <v>2024</v>
      </c>
      <c r="E189" t="s">
        <v>1718</v>
      </c>
      <c r="F189" t="s">
        <v>1000</v>
      </c>
      <c r="G189" t="s">
        <v>946</v>
      </c>
      <c r="H189" t="s">
        <v>778</v>
      </c>
      <c r="I189">
        <v>450068</v>
      </c>
      <c r="J189" t="s">
        <v>777</v>
      </c>
      <c r="K189" t="s">
        <v>1355</v>
      </c>
      <c r="L189" t="s">
        <v>12</v>
      </c>
      <c r="M189" t="s">
        <v>1034</v>
      </c>
      <c r="N189" s="34">
        <v>44378</v>
      </c>
      <c r="O189" s="34">
        <v>44742</v>
      </c>
      <c r="P189" t="s">
        <v>1035</v>
      </c>
      <c r="Q189" s="118">
        <v>80164213</v>
      </c>
      <c r="R189" s="118">
        <v>383880609</v>
      </c>
      <c r="S189" s="43">
        <v>0.20880000000000001</v>
      </c>
      <c r="T189" s="34">
        <v>44440</v>
      </c>
      <c r="U189" s="34">
        <v>44804</v>
      </c>
      <c r="V189" s="118">
        <v>10293845.439999999</v>
      </c>
      <c r="W189" s="118">
        <v>1181304.81</v>
      </c>
      <c r="X189" s="118">
        <v>0</v>
      </c>
      <c r="Y189" s="118">
        <v>0</v>
      </c>
      <c r="Z189" s="118">
        <v>0</v>
      </c>
      <c r="AA189" s="118">
        <v>0</v>
      </c>
      <c r="AB189" t="s">
        <v>1036</v>
      </c>
      <c r="AC189">
        <v>1</v>
      </c>
      <c r="AD189">
        <v>1</v>
      </c>
      <c r="AE189" s="118">
        <v>1181304.81</v>
      </c>
      <c r="AF189" s="118">
        <v>2149354.9300000002</v>
      </c>
      <c r="AG189" t="s">
        <v>1037</v>
      </c>
      <c r="AH189">
        <v>1.04</v>
      </c>
      <c r="AI189" s="118">
        <v>2235329.13</v>
      </c>
      <c r="AJ189" s="118">
        <v>0</v>
      </c>
      <c r="AK189" s="118">
        <v>2235329.13</v>
      </c>
      <c r="AL189" s="118">
        <v>1054024.32</v>
      </c>
      <c r="AM189" s="118">
        <v>0</v>
      </c>
      <c r="AN189" s="118">
        <v>1054024.32</v>
      </c>
    </row>
    <row r="190" spans="1:40" x14ac:dyDescent="0.2">
      <c r="A190" t="s">
        <v>768</v>
      </c>
      <c r="B190" t="s">
        <v>1031</v>
      </c>
      <c r="C190" t="s">
        <v>944</v>
      </c>
      <c r="D190">
        <v>2024</v>
      </c>
      <c r="E190" t="s">
        <v>1718</v>
      </c>
      <c r="F190" t="s">
        <v>1000</v>
      </c>
      <c r="G190" t="s">
        <v>946</v>
      </c>
      <c r="H190" t="s">
        <v>769</v>
      </c>
      <c r="I190">
        <v>450847</v>
      </c>
      <c r="J190" t="s">
        <v>768</v>
      </c>
      <c r="K190" t="s">
        <v>1357</v>
      </c>
      <c r="L190" t="s">
        <v>12</v>
      </c>
      <c r="M190" t="s">
        <v>1034</v>
      </c>
      <c r="N190" s="34">
        <v>44197</v>
      </c>
      <c r="O190" s="34">
        <v>44561</v>
      </c>
      <c r="P190" t="s">
        <v>1035</v>
      </c>
      <c r="Q190" s="118">
        <v>18020059</v>
      </c>
      <c r="R190" s="118">
        <v>99973502</v>
      </c>
      <c r="S190" s="43">
        <v>0.1802</v>
      </c>
      <c r="T190" s="34">
        <v>44440</v>
      </c>
      <c r="U190" s="34">
        <v>44804</v>
      </c>
      <c r="V190" s="118">
        <v>2475701.75</v>
      </c>
      <c r="W190" s="118">
        <v>235069.78</v>
      </c>
      <c r="X190" s="118">
        <v>0</v>
      </c>
      <c r="Y190" s="118">
        <v>0</v>
      </c>
      <c r="Z190" s="118">
        <v>0</v>
      </c>
      <c r="AA190" s="118">
        <v>0</v>
      </c>
      <c r="AB190" t="s">
        <v>1036</v>
      </c>
      <c r="AC190">
        <v>1</v>
      </c>
      <c r="AD190">
        <v>1</v>
      </c>
      <c r="AE190" s="118">
        <v>235069.78</v>
      </c>
      <c r="AF190" s="118">
        <v>446121.46</v>
      </c>
      <c r="AG190" t="s">
        <v>1037</v>
      </c>
      <c r="AH190">
        <v>1.04</v>
      </c>
      <c r="AI190" s="118">
        <v>463966.32</v>
      </c>
      <c r="AJ190" s="118">
        <v>0</v>
      </c>
      <c r="AK190" s="118">
        <v>463966.32</v>
      </c>
      <c r="AL190" s="118">
        <v>228896.54</v>
      </c>
      <c r="AM190" s="118">
        <v>0</v>
      </c>
      <c r="AN190" s="118">
        <v>228896.54</v>
      </c>
    </row>
    <row r="191" spans="1:40" x14ac:dyDescent="0.2">
      <c r="A191" t="s">
        <v>780</v>
      </c>
      <c r="B191" t="s">
        <v>1031</v>
      </c>
      <c r="C191" t="s">
        <v>944</v>
      </c>
      <c r="D191">
        <v>2024</v>
      </c>
      <c r="E191" t="s">
        <v>1718</v>
      </c>
      <c r="F191" t="s">
        <v>1000</v>
      </c>
      <c r="G191" t="s">
        <v>946</v>
      </c>
      <c r="H191" t="s">
        <v>781</v>
      </c>
      <c r="I191">
        <v>450610</v>
      </c>
      <c r="J191" t="s">
        <v>780</v>
      </c>
      <c r="K191" t="s">
        <v>1359</v>
      </c>
      <c r="L191" t="s">
        <v>12</v>
      </c>
      <c r="M191" t="s">
        <v>1034</v>
      </c>
      <c r="N191" s="34">
        <v>44378</v>
      </c>
      <c r="O191" s="34">
        <v>44742</v>
      </c>
      <c r="P191" t="s">
        <v>1035</v>
      </c>
      <c r="Q191" s="118">
        <v>45023305</v>
      </c>
      <c r="R191" s="118">
        <v>197329979</v>
      </c>
      <c r="S191" s="43">
        <v>0.22819999999999999</v>
      </c>
      <c r="T191" s="34">
        <v>44440</v>
      </c>
      <c r="U191" s="34">
        <v>44804</v>
      </c>
      <c r="V191" s="118">
        <v>3013031.75</v>
      </c>
      <c r="W191" s="118">
        <v>347166.04</v>
      </c>
      <c r="X191" s="118">
        <v>0</v>
      </c>
      <c r="Y191" s="118">
        <v>0</v>
      </c>
      <c r="Z191" s="118">
        <v>0</v>
      </c>
      <c r="AA191" s="118">
        <v>0</v>
      </c>
      <c r="AB191" t="s">
        <v>1036</v>
      </c>
      <c r="AC191">
        <v>1</v>
      </c>
      <c r="AD191">
        <v>1</v>
      </c>
      <c r="AE191" s="118">
        <v>347166.04</v>
      </c>
      <c r="AF191" s="118">
        <v>687573.85</v>
      </c>
      <c r="AG191" t="s">
        <v>1037</v>
      </c>
      <c r="AH191">
        <v>1.04</v>
      </c>
      <c r="AI191" s="118">
        <v>715076.8</v>
      </c>
      <c r="AJ191" s="118">
        <v>0</v>
      </c>
      <c r="AK191" s="118">
        <v>715076.8</v>
      </c>
      <c r="AL191" s="118">
        <v>367910.76</v>
      </c>
      <c r="AM191" s="118">
        <v>0</v>
      </c>
      <c r="AN191" s="118">
        <v>367910.76</v>
      </c>
    </row>
    <row r="192" spans="1:40" x14ac:dyDescent="0.2">
      <c r="A192" t="s">
        <v>783</v>
      </c>
      <c r="B192" t="s">
        <v>1031</v>
      </c>
      <c r="C192" t="s">
        <v>944</v>
      </c>
      <c r="D192">
        <v>2024</v>
      </c>
      <c r="E192" t="s">
        <v>1718</v>
      </c>
      <c r="F192" t="s">
        <v>1000</v>
      </c>
      <c r="G192" t="s">
        <v>946</v>
      </c>
      <c r="H192" t="s">
        <v>784</v>
      </c>
      <c r="I192">
        <v>450684</v>
      </c>
      <c r="J192" t="s">
        <v>783</v>
      </c>
      <c r="K192" t="s">
        <v>1361</v>
      </c>
      <c r="L192" t="s">
        <v>12</v>
      </c>
      <c r="M192" t="s">
        <v>1034</v>
      </c>
      <c r="N192" s="34">
        <v>44197</v>
      </c>
      <c r="O192" s="34">
        <v>44561</v>
      </c>
      <c r="P192" t="s">
        <v>1035</v>
      </c>
      <c r="Q192" s="118">
        <v>19259761</v>
      </c>
      <c r="R192" s="118">
        <v>97662989</v>
      </c>
      <c r="S192" s="43">
        <v>0.19719999999999999</v>
      </c>
      <c r="T192" s="34">
        <v>44440</v>
      </c>
      <c r="U192" s="34">
        <v>44804</v>
      </c>
      <c r="V192" s="118">
        <v>3730756.5</v>
      </c>
      <c r="W192" s="118">
        <v>302584.5</v>
      </c>
      <c r="X192" s="118">
        <v>0</v>
      </c>
      <c r="Y192" s="118">
        <v>0</v>
      </c>
      <c r="Z192" s="118">
        <v>0</v>
      </c>
      <c r="AA192" s="118">
        <v>0</v>
      </c>
      <c r="AB192" t="s">
        <v>1036</v>
      </c>
      <c r="AC192">
        <v>1</v>
      </c>
      <c r="AD192">
        <v>1</v>
      </c>
      <c r="AE192" s="118">
        <v>302584.5</v>
      </c>
      <c r="AF192" s="118">
        <v>735705.18</v>
      </c>
      <c r="AG192" t="s">
        <v>1037</v>
      </c>
      <c r="AH192">
        <v>1.04</v>
      </c>
      <c r="AI192" s="118">
        <v>765133.39</v>
      </c>
      <c r="AJ192" s="118">
        <v>0</v>
      </c>
      <c r="AK192" s="118">
        <v>765133.39</v>
      </c>
      <c r="AL192" s="118">
        <v>462548.89</v>
      </c>
      <c r="AM192" s="118">
        <v>0</v>
      </c>
      <c r="AN192" s="118">
        <v>462548.89</v>
      </c>
    </row>
    <row r="193" spans="1:40" x14ac:dyDescent="0.2">
      <c r="A193" t="s">
        <v>1838</v>
      </c>
      <c r="B193" t="s">
        <v>1031</v>
      </c>
      <c r="C193" t="s">
        <v>944</v>
      </c>
      <c r="D193">
        <v>2024</v>
      </c>
      <c r="E193" t="s">
        <v>1718</v>
      </c>
      <c r="F193" t="s">
        <v>1000</v>
      </c>
      <c r="G193" t="s">
        <v>946</v>
      </c>
      <c r="H193" s="117" t="s">
        <v>1839</v>
      </c>
      <c r="I193">
        <v>450860</v>
      </c>
      <c r="J193" t="s">
        <v>1838</v>
      </c>
      <c r="K193" t="s">
        <v>1840</v>
      </c>
      <c r="L193" t="s">
        <v>12</v>
      </c>
      <c r="M193" t="s">
        <v>1034</v>
      </c>
      <c r="N193" s="34">
        <v>44197</v>
      </c>
      <c r="O193" s="34">
        <v>44561</v>
      </c>
      <c r="P193" t="s">
        <v>1054</v>
      </c>
      <c r="Q193" s="118">
        <v>5042740</v>
      </c>
      <c r="R193" s="118">
        <v>14679655</v>
      </c>
      <c r="S193" s="43">
        <v>0.34350000000000003</v>
      </c>
      <c r="T193" s="34">
        <v>44440</v>
      </c>
      <c r="U193" s="34">
        <v>44804</v>
      </c>
      <c r="V193" s="118">
        <v>74.16</v>
      </c>
      <c r="W193" s="118">
        <v>7.11</v>
      </c>
      <c r="X193" s="118">
        <v>0</v>
      </c>
      <c r="Y193" s="118">
        <v>0</v>
      </c>
      <c r="Z193" s="118">
        <v>0</v>
      </c>
      <c r="AA193" s="118">
        <v>0</v>
      </c>
      <c r="AB193" t="s">
        <v>1036</v>
      </c>
      <c r="AC193">
        <v>1</v>
      </c>
      <c r="AD193">
        <v>1</v>
      </c>
      <c r="AE193" s="118">
        <v>7.11</v>
      </c>
      <c r="AF193" s="118">
        <v>25.47</v>
      </c>
      <c r="AG193" t="s">
        <v>1037</v>
      </c>
      <c r="AH193">
        <v>1.04</v>
      </c>
      <c r="AI193" s="118">
        <v>26.49</v>
      </c>
      <c r="AJ193" s="118">
        <v>0</v>
      </c>
      <c r="AK193" s="118">
        <v>26.49</v>
      </c>
      <c r="AL193" s="118">
        <v>19.38</v>
      </c>
      <c r="AM193" s="118">
        <v>0</v>
      </c>
      <c r="AN193" s="118">
        <v>19.38</v>
      </c>
    </row>
    <row r="194" spans="1:40" x14ac:dyDescent="0.2">
      <c r="A194" t="s">
        <v>582</v>
      </c>
      <c r="B194" t="s">
        <v>1031</v>
      </c>
      <c r="C194" t="s">
        <v>944</v>
      </c>
      <c r="D194">
        <v>2024</v>
      </c>
      <c r="E194" t="s">
        <v>1718</v>
      </c>
      <c r="F194" t="s">
        <v>1000</v>
      </c>
      <c r="G194" t="s">
        <v>946</v>
      </c>
      <c r="H194" t="s">
        <v>583</v>
      </c>
      <c r="I194">
        <v>450395</v>
      </c>
      <c r="J194" t="s">
        <v>582</v>
      </c>
      <c r="K194" t="s">
        <v>1367</v>
      </c>
      <c r="L194" t="s">
        <v>12</v>
      </c>
      <c r="M194" t="s">
        <v>1034</v>
      </c>
      <c r="N194" s="34">
        <v>44378</v>
      </c>
      <c r="O194" s="34">
        <v>44742</v>
      </c>
      <c r="P194" t="s">
        <v>1035</v>
      </c>
      <c r="Q194" s="118">
        <v>6353589</v>
      </c>
      <c r="R194" s="118">
        <v>44165212</v>
      </c>
      <c r="S194" s="43">
        <v>0.1439</v>
      </c>
      <c r="T194" s="34">
        <v>44440</v>
      </c>
      <c r="U194" s="34">
        <v>44804</v>
      </c>
      <c r="V194" s="118">
        <v>873139.73</v>
      </c>
      <c r="W194" s="118">
        <v>113283.99</v>
      </c>
      <c r="X194" s="118">
        <v>0</v>
      </c>
      <c r="Y194" s="118">
        <v>0</v>
      </c>
      <c r="Z194" s="118">
        <v>0</v>
      </c>
      <c r="AA194" s="118">
        <v>0</v>
      </c>
      <c r="AB194" t="s">
        <v>1036</v>
      </c>
      <c r="AC194">
        <v>1</v>
      </c>
      <c r="AD194">
        <v>1</v>
      </c>
      <c r="AE194" s="118">
        <v>113283.99</v>
      </c>
      <c r="AF194" s="118">
        <v>125644.81</v>
      </c>
      <c r="AG194" t="s">
        <v>1037</v>
      </c>
      <c r="AH194">
        <v>1.04</v>
      </c>
      <c r="AI194" s="118">
        <v>130670.6</v>
      </c>
      <c r="AJ194" s="118">
        <v>0</v>
      </c>
      <c r="AK194" s="118">
        <v>130670.6</v>
      </c>
      <c r="AL194" s="118">
        <v>17386.61</v>
      </c>
      <c r="AM194" s="118">
        <v>0</v>
      </c>
      <c r="AN194" s="118">
        <v>17386.61</v>
      </c>
    </row>
    <row r="195" spans="1:40" x14ac:dyDescent="0.2">
      <c r="A195" t="s">
        <v>1368</v>
      </c>
      <c r="B195" t="s">
        <v>1031</v>
      </c>
      <c r="C195" t="s">
        <v>944</v>
      </c>
      <c r="D195">
        <v>2024</v>
      </c>
      <c r="E195" t="s">
        <v>1718</v>
      </c>
      <c r="F195" t="s">
        <v>1000</v>
      </c>
      <c r="G195" t="s">
        <v>946</v>
      </c>
      <c r="H195" t="s">
        <v>1369</v>
      </c>
      <c r="I195">
        <v>451356</v>
      </c>
      <c r="J195" t="s">
        <v>1368</v>
      </c>
      <c r="K195" t="s">
        <v>1371</v>
      </c>
      <c r="L195" t="s">
        <v>11</v>
      </c>
      <c r="M195" t="s">
        <v>1091</v>
      </c>
      <c r="N195" s="34">
        <v>44197</v>
      </c>
      <c r="O195" s="34">
        <v>44561</v>
      </c>
      <c r="P195" t="s">
        <v>1035</v>
      </c>
      <c r="Q195" s="118">
        <v>1576834</v>
      </c>
      <c r="R195" s="118">
        <v>14238009</v>
      </c>
      <c r="S195" s="43">
        <v>0.11070000000000001</v>
      </c>
      <c r="T195" s="34">
        <v>44440</v>
      </c>
      <c r="U195" s="34">
        <v>44804</v>
      </c>
      <c r="V195" s="118">
        <v>38857.01</v>
      </c>
      <c r="W195" s="118">
        <v>14960.49</v>
      </c>
      <c r="X195" s="118">
        <v>0</v>
      </c>
      <c r="Y195" s="118">
        <v>0</v>
      </c>
      <c r="Z195" s="118">
        <v>0</v>
      </c>
      <c r="AA195" s="118">
        <v>0</v>
      </c>
      <c r="AB195" t="s">
        <v>1036</v>
      </c>
      <c r="AC195">
        <v>1</v>
      </c>
      <c r="AD195">
        <v>1</v>
      </c>
      <c r="AE195" s="118">
        <v>14960.49</v>
      </c>
      <c r="AF195" s="118">
        <v>4301.47</v>
      </c>
      <c r="AG195" t="s">
        <v>1037</v>
      </c>
      <c r="AH195">
        <v>1.04</v>
      </c>
      <c r="AI195" s="118">
        <v>4473.53</v>
      </c>
      <c r="AJ195" s="118">
        <v>0</v>
      </c>
      <c r="AK195" s="118">
        <v>4473.53</v>
      </c>
      <c r="AL195" s="118">
        <v>-10486.96</v>
      </c>
      <c r="AM195" s="118">
        <v>0</v>
      </c>
      <c r="AN195" s="118">
        <v>-10486.96</v>
      </c>
    </row>
    <row r="196" spans="1:40" x14ac:dyDescent="0.2">
      <c r="A196" t="s">
        <v>585</v>
      </c>
      <c r="B196" t="s">
        <v>1031</v>
      </c>
      <c r="C196" t="s">
        <v>944</v>
      </c>
      <c r="D196">
        <v>2024</v>
      </c>
      <c r="E196" t="s">
        <v>1718</v>
      </c>
      <c r="F196" t="s">
        <v>1000</v>
      </c>
      <c r="G196" t="s">
        <v>946</v>
      </c>
      <c r="H196" t="s">
        <v>586</v>
      </c>
      <c r="I196">
        <v>450211</v>
      </c>
      <c r="J196" t="s">
        <v>585</v>
      </c>
      <c r="K196" t="s">
        <v>1373</v>
      </c>
      <c r="L196" t="s">
        <v>12</v>
      </c>
      <c r="M196" t="s">
        <v>1034</v>
      </c>
      <c r="N196" s="34">
        <v>44378</v>
      </c>
      <c r="O196" s="34">
        <v>44742</v>
      </c>
      <c r="P196" t="s">
        <v>1035</v>
      </c>
      <c r="Q196" s="118">
        <v>26011835</v>
      </c>
      <c r="R196" s="118">
        <v>144907097</v>
      </c>
      <c r="S196" s="43">
        <v>0.17949999999999999</v>
      </c>
      <c r="T196" s="34">
        <v>44440</v>
      </c>
      <c r="U196" s="34">
        <v>44804</v>
      </c>
      <c r="V196" s="118">
        <v>1004586.4</v>
      </c>
      <c r="W196" s="118">
        <v>149598.84</v>
      </c>
      <c r="X196" s="118">
        <v>0</v>
      </c>
      <c r="Y196" s="118">
        <v>0</v>
      </c>
      <c r="Z196" s="118">
        <v>0</v>
      </c>
      <c r="AA196" s="118">
        <v>0</v>
      </c>
      <c r="AB196" t="s">
        <v>1036</v>
      </c>
      <c r="AC196">
        <v>1</v>
      </c>
      <c r="AD196">
        <v>1</v>
      </c>
      <c r="AE196" s="118">
        <v>149598.84</v>
      </c>
      <c r="AF196" s="118">
        <v>180323.26</v>
      </c>
      <c r="AG196" t="s">
        <v>1037</v>
      </c>
      <c r="AH196">
        <v>1.04</v>
      </c>
      <c r="AI196" s="118">
        <v>187536.19</v>
      </c>
      <c r="AJ196" s="118">
        <v>0</v>
      </c>
      <c r="AK196" s="118">
        <v>187536.19</v>
      </c>
      <c r="AL196" s="118">
        <v>37937.35</v>
      </c>
      <c r="AM196" s="118">
        <v>0</v>
      </c>
      <c r="AN196" s="118">
        <v>37937.35</v>
      </c>
    </row>
    <row r="197" spans="1:40" x14ac:dyDescent="0.2">
      <c r="A197" t="s">
        <v>600</v>
      </c>
      <c r="B197" t="s">
        <v>1031</v>
      </c>
      <c r="C197" t="s">
        <v>944</v>
      </c>
      <c r="D197">
        <v>2024</v>
      </c>
      <c r="E197" t="s">
        <v>1718</v>
      </c>
      <c r="F197" t="s">
        <v>1000</v>
      </c>
      <c r="G197" t="s">
        <v>946</v>
      </c>
      <c r="H197" t="s">
        <v>601</v>
      </c>
      <c r="I197">
        <v>451360</v>
      </c>
      <c r="J197" t="s">
        <v>600</v>
      </c>
      <c r="K197" t="s">
        <v>1374</v>
      </c>
      <c r="L197" t="s">
        <v>12</v>
      </c>
      <c r="M197" t="s">
        <v>1091</v>
      </c>
      <c r="N197" s="34">
        <v>44378</v>
      </c>
      <c r="O197" s="34">
        <v>44742</v>
      </c>
      <c r="P197" t="s">
        <v>1035</v>
      </c>
      <c r="Q197" s="118">
        <v>1162477</v>
      </c>
      <c r="R197" s="118">
        <v>4544152</v>
      </c>
      <c r="S197" s="43">
        <v>0.25580000000000003</v>
      </c>
      <c r="T197" s="34">
        <v>44440</v>
      </c>
      <c r="U197" s="34">
        <v>44804</v>
      </c>
      <c r="V197" s="118">
        <v>40139.620000000003</v>
      </c>
      <c r="W197" s="118">
        <v>11627.25</v>
      </c>
      <c r="X197" s="118">
        <v>0</v>
      </c>
      <c r="Y197" s="118">
        <v>0</v>
      </c>
      <c r="Z197" s="118">
        <v>0</v>
      </c>
      <c r="AA197" s="118">
        <v>0</v>
      </c>
      <c r="AB197" t="s">
        <v>1036</v>
      </c>
      <c r="AC197">
        <v>1</v>
      </c>
      <c r="AD197">
        <v>1</v>
      </c>
      <c r="AE197" s="118">
        <v>11627.25</v>
      </c>
      <c r="AF197" s="118">
        <v>10267.709999999999</v>
      </c>
      <c r="AG197" t="s">
        <v>1037</v>
      </c>
      <c r="AH197">
        <v>1.04</v>
      </c>
      <c r="AI197" s="118">
        <v>10678.42</v>
      </c>
      <c r="AJ197" s="118">
        <v>0</v>
      </c>
      <c r="AK197" s="118">
        <v>10678.42</v>
      </c>
      <c r="AL197" s="118">
        <v>-948.83</v>
      </c>
      <c r="AM197" s="118">
        <v>0</v>
      </c>
      <c r="AN197" s="118">
        <v>-948.83</v>
      </c>
    </row>
    <row r="198" spans="1:40" x14ac:dyDescent="0.2">
      <c r="A198" t="s">
        <v>498</v>
      </c>
      <c r="B198" t="s">
        <v>1031</v>
      </c>
      <c r="C198" t="s">
        <v>944</v>
      </c>
      <c r="D198">
        <v>2024</v>
      </c>
      <c r="E198" t="s">
        <v>1718</v>
      </c>
      <c r="F198" t="s">
        <v>1000</v>
      </c>
      <c r="G198" t="s">
        <v>946</v>
      </c>
      <c r="H198" t="s">
        <v>499</v>
      </c>
      <c r="I198">
        <v>670122</v>
      </c>
      <c r="J198" t="s">
        <v>498</v>
      </c>
      <c r="K198" t="s">
        <v>1376</v>
      </c>
      <c r="L198" t="s">
        <v>12</v>
      </c>
      <c r="M198" t="s">
        <v>1034</v>
      </c>
      <c r="N198" s="34">
        <v>44197</v>
      </c>
      <c r="O198" s="34">
        <v>44561</v>
      </c>
      <c r="P198" t="s">
        <v>1035</v>
      </c>
      <c r="Q198" s="118">
        <v>51599489</v>
      </c>
      <c r="R198" s="118">
        <v>335642780</v>
      </c>
      <c r="S198" s="43">
        <v>0.1537</v>
      </c>
      <c r="T198" s="34">
        <v>44440</v>
      </c>
      <c r="U198" s="34">
        <v>44804</v>
      </c>
      <c r="V198" s="118">
        <v>772796.81</v>
      </c>
      <c r="W198" s="118">
        <v>73549.320000000007</v>
      </c>
      <c r="X198" s="118">
        <v>0</v>
      </c>
      <c r="Y198" s="118">
        <v>0</v>
      </c>
      <c r="Z198" s="118">
        <v>0</v>
      </c>
      <c r="AA198" s="118">
        <v>0</v>
      </c>
      <c r="AB198" t="s">
        <v>1036</v>
      </c>
      <c r="AC198">
        <v>1</v>
      </c>
      <c r="AD198">
        <v>1</v>
      </c>
      <c r="AE198" s="118">
        <v>73549.320000000007</v>
      </c>
      <c r="AF198" s="118">
        <v>118778.87</v>
      </c>
      <c r="AG198" t="s">
        <v>1037</v>
      </c>
      <c r="AH198">
        <v>1.04</v>
      </c>
      <c r="AI198" s="118">
        <v>123530.02</v>
      </c>
      <c r="AJ198" s="118">
        <v>0</v>
      </c>
      <c r="AK198" s="118">
        <v>123530.02</v>
      </c>
      <c r="AL198" s="118">
        <v>49980.7</v>
      </c>
      <c r="AM198" s="118">
        <v>0</v>
      </c>
      <c r="AN198" s="118">
        <v>49980.7</v>
      </c>
    </row>
    <row r="199" spans="1:40" x14ac:dyDescent="0.2">
      <c r="A199" t="s">
        <v>495</v>
      </c>
      <c r="B199" t="s">
        <v>1031</v>
      </c>
      <c r="C199" t="s">
        <v>944</v>
      </c>
      <c r="D199">
        <v>2024</v>
      </c>
      <c r="E199" t="s">
        <v>1718</v>
      </c>
      <c r="F199" t="s">
        <v>1000</v>
      </c>
      <c r="G199" t="s">
        <v>946</v>
      </c>
      <c r="H199" s="117" t="s">
        <v>496</v>
      </c>
      <c r="I199">
        <v>670077</v>
      </c>
      <c r="J199" t="s">
        <v>495</v>
      </c>
      <c r="K199" t="s">
        <v>1378</v>
      </c>
      <c r="L199" t="s">
        <v>12</v>
      </c>
      <c r="M199" t="s">
        <v>1034</v>
      </c>
      <c r="N199" s="34">
        <v>44197</v>
      </c>
      <c r="O199" s="34">
        <v>44561</v>
      </c>
      <c r="P199" t="s">
        <v>1035</v>
      </c>
      <c r="Q199" s="118">
        <v>43744288</v>
      </c>
      <c r="R199" s="118">
        <v>266366016</v>
      </c>
      <c r="S199" s="43">
        <v>0.16420000000000001</v>
      </c>
      <c r="T199" s="34">
        <v>44440</v>
      </c>
      <c r="U199" s="34">
        <v>44804</v>
      </c>
      <c r="V199" s="118">
        <v>1879823.58</v>
      </c>
      <c r="W199" s="118">
        <v>197213.28</v>
      </c>
      <c r="X199" s="118">
        <v>0</v>
      </c>
      <c r="Y199" s="118">
        <v>0</v>
      </c>
      <c r="Z199" s="118">
        <v>0</v>
      </c>
      <c r="AA199" s="118">
        <v>0</v>
      </c>
      <c r="AB199" t="s">
        <v>1036</v>
      </c>
      <c r="AC199">
        <v>1</v>
      </c>
      <c r="AD199">
        <v>1</v>
      </c>
      <c r="AE199" s="118">
        <v>197213.28</v>
      </c>
      <c r="AF199" s="118">
        <v>308667.03000000003</v>
      </c>
      <c r="AG199" t="s">
        <v>1037</v>
      </c>
      <c r="AH199">
        <v>1.04</v>
      </c>
      <c r="AI199" s="118">
        <v>321013.71000000002</v>
      </c>
      <c r="AJ199" s="118">
        <v>0</v>
      </c>
      <c r="AK199" s="118">
        <v>321013.71000000002</v>
      </c>
      <c r="AL199" s="118">
        <v>123800.43</v>
      </c>
      <c r="AM199" s="118">
        <v>0</v>
      </c>
      <c r="AN199" s="118">
        <v>123800.43</v>
      </c>
    </row>
    <row r="200" spans="1:40" x14ac:dyDescent="0.2">
      <c r="A200" t="s">
        <v>657</v>
      </c>
      <c r="B200" t="s">
        <v>1031</v>
      </c>
      <c r="C200" t="s">
        <v>944</v>
      </c>
      <c r="D200">
        <v>2024</v>
      </c>
      <c r="E200" t="s">
        <v>1718</v>
      </c>
      <c r="F200" t="s">
        <v>1000</v>
      </c>
      <c r="G200" t="s">
        <v>946</v>
      </c>
      <c r="H200" t="s">
        <v>658</v>
      </c>
      <c r="I200">
        <v>450165</v>
      </c>
      <c r="J200" t="s">
        <v>657</v>
      </c>
      <c r="K200" t="s">
        <v>1380</v>
      </c>
      <c r="L200" t="s">
        <v>12</v>
      </c>
      <c r="M200" t="s">
        <v>1034</v>
      </c>
      <c r="N200" s="34">
        <v>44378</v>
      </c>
      <c r="O200" s="34">
        <v>44742</v>
      </c>
      <c r="P200" t="s">
        <v>1035</v>
      </c>
      <c r="Q200" s="118">
        <v>2946587</v>
      </c>
      <c r="R200" s="118">
        <v>28964153</v>
      </c>
      <c r="S200" s="43">
        <v>0.1017</v>
      </c>
      <c r="T200" s="34">
        <v>44440</v>
      </c>
      <c r="U200" s="34">
        <v>44804</v>
      </c>
      <c r="V200" s="118">
        <v>734317.63</v>
      </c>
      <c r="W200" s="118">
        <v>85293.39</v>
      </c>
      <c r="X200" s="118">
        <v>0</v>
      </c>
      <c r="Y200" s="118">
        <v>0</v>
      </c>
      <c r="Z200" s="118">
        <v>0</v>
      </c>
      <c r="AA200" s="118">
        <v>0</v>
      </c>
      <c r="AB200" t="s">
        <v>1036</v>
      </c>
      <c r="AC200">
        <v>1</v>
      </c>
      <c r="AD200">
        <v>1</v>
      </c>
      <c r="AE200" s="118">
        <v>85293.39</v>
      </c>
      <c r="AF200" s="118">
        <v>74680.100000000006</v>
      </c>
      <c r="AG200" t="s">
        <v>1037</v>
      </c>
      <c r="AH200">
        <v>1.04</v>
      </c>
      <c r="AI200" s="118">
        <v>77667.3</v>
      </c>
      <c r="AJ200" s="118">
        <v>0</v>
      </c>
      <c r="AK200" s="118">
        <v>77667.3</v>
      </c>
      <c r="AL200" s="118">
        <v>-7626.09</v>
      </c>
      <c r="AM200" s="118">
        <v>0</v>
      </c>
      <c r="AN200" s="118">
        <v>-7626.09</v>
      </c>
    </row>
    <row r="201" spans="1:40" x14ac:dyDescent="0.2">
      <c r="A201" t="s">
        <v>675</v>
      </c>
      <c r="B201" t="s">
        <v>1031</v>
      </c>
      <c r="C201" t="s">
        <v>944</v>
      </c>
      <c r="D201">
        <v>2024</v>
      </c>
      <c r="E201" t="s">
        <v>1718</v>
      </c>
      <c r="F201" t="s">
        <v>1000</v>
      </c>
      <c r="G201" t="s">
        <v>946</v>
      </c>
      <c r="H201" t="s">
        <v>676</v>
      </c>
      <c r="I201">
        <v>670055</v>
      </c>
      <c r="J201" t="s">
        <v>675</v>
      </c>
      <c r="K201" t="s">
        <v>1382</v>
      </c>
      <c r="L201" t="s">
        <v>12</v>
      </c>
      <c r="M201" t="s">
        <v>1034</v>
      </c>
      <c r="N201" s="34">
        <v>44256</v>
      </c>
      <c r="O201" s="34">
        <v>44620</v>
      </c>
      <c r="P201" t="s">
        <v>1054</v>
      </c>
      <c r="Q201" s="118">
        <v>23053158</v>
      </c>
      <c r="R201" s="118">
        <v>142953572</v>
      </c>
      <c r="S201" s="43">
        <v>0.1613</v>
      </c>
      <c r="T201" s="34">
        <v>44440</v>
      </c>
      <c r="U201" s="34">
        <v>44804</v>
      </c>
      <c r="V201" s="118">
        <v>447417.11</v>
      </c>
      <c r="W201" s="118">
        <v>23465.69</v>
      </c>
      <c r="X201" s="118">
        <v>0</v>
      </c>
      <c r="Y201" s="118">
        <v>0</v>
      </c>
      <c r="Z201" s="118">
        <v>0</v>
      </c>
      <c r="AA201" s="118">
        <v>0</v>
      </c>
      <c r="AB201" t="s">
        <v>1036</v>
      </c>
      <c r="AC201">
        <v>1</v>
      </c>
      <c r="AD201">
        <v>1</v>
      </c>
      <c r="AE201" s="118">
        <v>23465.69</v>
      </c>
      <c r="AF201" s="118">
        <v>72168.38</v>
      </c>
      <c r="AG201" t="s">
        <v>1037</v>
      </c>
      <c r="AH201">
        <v>1.04</v>
      </c>
      <c r="AI201" s="118">
        <v>75055.12</v>
      </c>
      <c r="AJ201" s="118">
        <v>0</v>
      </c>
      <c r="AK201" s="118">
        <v>75055.12</v>
      </c>
      <c r="AL201" s="118">
        <v>51589.43</v>
      </c>
      <c r="AM201" s="118">
        <v>0</v>
      </c>
      <c r="AN201" s="118">
        <v>51589.43</v>
      </c>
    </row>
    <row r="202" spans="1:40" x14ac:dyDescent="0.2">
      <c r="A202" t="s">
        <v>672</v>
      </c>
      <c r="B202" t="s">
        <v>1031</v>
      </c>
      <c r="C202" t="s">
        <v>944</v>
      </c>
      <c r="D202">
        <v>2024</v>
      </c>
      <c r="E202" t="s">
        <v>1718</v>
      </c>
      <c r="F202" t="s">
        <v>1000</v>
      </c>
      <c r="G202" t="s">
        <v>946</v>
      </c>
      <c r="H202" s="117" t="s">
        <v>673</v>
      </c>
      <c r="I202">
        <v>450388</v>
      </c>
      <c r="J202" t="s">
        <v>672</v>
      </c>
      <c r="K202" t="s">
        <v>1384</v>
      </c>
      <c r="L202" t="s">
        <v>12</v>
      </c>
      <c r="M202" t="s">
        <v>1034</v>
      </c>
      <c r="N202" s="34">
        <v>44378</v>
      </c>
      <c r="O202" s="34">
        <v>44742</v>
      </c>
      <c r="P202" t="s">
        <v>1035</v>
      </c>
      <c r="Q202" s="118">
        <v>116823118</v>
      </c>
      <c r="R202" s="118">
        <v>789479330</v>
      </c>
      <c r="S202" s="43">
        <v>0.14799999999999999</v>
      </c>
      <c r="T202" s="34">
        <v>44440</v>
      </c>
      <c r="U202" s="34">
        <v>44804</v>
      </c>
      <c r="V202" s="118">
        <v>6767040.0300000003</v>
      </c>
      <c r="W202" s="118">
        <v>413071.27</v>
      </c>
      <c r="X202" s="118">
        <v>0</v>
      </c>
      <c r="Y202" s="118">
        <v>0</v>
      </c>
      <c r="Z202" s="118">
        <v>0</v>
      </c>
      <c r="AA202" s="118">
        <v>0</v>
      </c>
      <c r="AB202" t="s">
        <v>1036</v>
      </c>
      <c r="AC202">
        <v>1</v>
      </c>
      <c r="AD202">
        <v>1</v>
      </c>
      <c r="AE202" s="118">
        <v>413071.27</v>
      </c>
      <c r="AF202" s="118">
        <v>1001521.92</v>
      </c>
      <c r="AG202" t="s">
        <v>1037</v>
      </c>
      <c r="AH202">
        <v>1.04</v>
      </c>
      <c r="AI202" s="118">
        <v>1041582.8</v>
      </c>
      <c r="AJ202" s="118">
        <v>0</v>
      </c>
      <c r="AK202" s="118">
        <v>1041582.8</v>
      </c>
      <c r="AL202" s="118">
        <v>628511.53</v>
      </c>
      <c r="AM202" s="118">
        <v>0</v>
      </c>
      <c r="AN202" s="118">
        <v>628511.53</v>
      </c>
    </row>
    <row r="203" spans="1:40" x14ac:dyDescent="0.2">
      <c r="A203" t="s">
        <v>282</v>
      </c>
      <c r="B203" t="s">
        <v>1031</v>
      </c>
      <c r="C203" t="s">
        <v>944</v>
      </c>
      <c r="D203">
        <v>2024</v>
      </c>
      <c r="E203" t="s">
        <v>1718</v>
      </c>
      <c r="F203" t="s">
        <v>1000</v>
      </c>
      <c r="G203" t="s">
        <v>946</v>
      </c>
      <c r="H203" t="s">
        <v>283</v>
      </c>
      <c r="I203">
        <v>450755</v>
      </c>
      <c r="J203" t="s">
        <v>282</v>
      </c>
      <c r="K203" t="s">
        <v>1386</v>
      </c>
      <c r="L203" t="s">
        <v>12</v>
      </c>
      <c r="M203" t="s">
        <v>1034</v>
      </c>
      <c r="N203" s="34">
        <v>44378</v>
      </c>
      <c r="O203" s="34">
        <v>44742</v>
      </c>
      <c r="P203" t="s">
        <v>1035</v>
      </c>
      <c r="Q203" s="118">
        <v>1046860</v>
      </c>
      <c r="R203" s="118">
        <v>3888501</v>
      </c>
      <c r="S203" s="43">
        <v>0.26919999999999999</v>
      </c>
      <c r="T203" s="34">
        <v>44440</v>
      </c>
      <c r="U203" s="34">
        <v>44804</v>
      </c>
      <c r="V203" s="118">
        <v>87408.5</v>
      </c>
      <c r="W203" s="118">
        <v>20788.87</v>
      </c>
      <c r="X203" s="118">
        <v>0</v>
      </c>
      <c r="Y203" s="118">
        <v>0</v>
      </c>
      <c r="Z203" s="118">
        <v>0</v>
      </c>
      <c r="AA203" s="118">
        <v>0</v>
      </c>
      <c r="AB203" t="s">
        <v>1036</v>
      </c>
      <c r="AC203">
        <v>1</v>
      </c>
      <c r="AD203">
        <v>1</v>
      </c>
      <c r="AE203" s="118">
        <v>20788.87</v>
      </c>
      <c r="AF203" s="118">
        <v>23530.37</v>
      </c>
      <c r="AG203" t="s">
        <v>1037</v>
      </c>
      <c r="AH203">
        <v>1.04</v>
      </c>
      <c r="AI203" s="118">
        <v>24471.58</v>
      </c>
      <c r="AJ203" s="118">
        <v>0</v>
      </c>
      <c r="AK203" s="118">
        <v>24471.58</v>
      </c>
      <c r="AL203" s="118">
        <v>3682.71</v>
      </c>
      <c r="AM203" s="118">
        <v>0</v>
      </c>
      <c r="AN203" s="118">
        <v>3682.71</v>
      </c>
    </row>
    <row r="204" spans="1:40" x14ac:dyDescent="0.2">
      <c r="A204" t="s">
        <v>462</v>
      </c>
      <c r="B204" t="s">
        <v>1031</v>
      </c>
      <c r="C204" t="s">
        <v>944</v>
      </c>
      <c r="D204">
        <v>2024</v>
      </c>
      <c r="E204" t="s">
        <v>1718</v>
      </c>
      <c r="F204" t="s">
        <v>1000</v>
      </c>
      <c r="G204" t="s">
        <v>946</v>
      </c>
      <c r="H204" t="s">
        <v>463</v>
      </c>
      <c r="I204">
        <v>450723</v>
      </c>
      <c r="J204" t="s">
        <v>462</v>
      </c>
      <c r="K204" t="s">
        <v>1388</v>
      </c>
      <c r="L204" t="s">
        <v>12</v>
      </c>
      <c r="M204" t="s">
        <v>1034</v>
      </c>
      <c r="N204" s="34">
        <v>44378</v>
      </c>
      <c r="O204" s="34">
        <v>44742</v>
      </c>
      <c r="P204" t="s">
        <v>1054</v>
      </c>
      <c r="Q204" s="118">
        <v>14069061</v>
      </c>
      <c r="R204" s="118">
        <v>64902795</v>
      </c>
      <c r="S204" s="43">
        <v>0.21679999999999999</v>
      </c>
      <c r="T204" s="34">
        <v>44440</v>
      </c>
      <c r="U204" s="34">
        <v>44804</v>
      </c>
      <c r="V204" s="118">
        <v>1415708.37</v>
      </c>
      <c r="W204" s="118">
        <v>125312.65</v>
      </c>
      <c r="X204" s="118">
        <v>0</v>
      </c>
      <c r="Y204" s="118">
        <v>0</v>
      </c>
      <c r="Z204" s="118">
        <v>0</v>
      </c>
      <c r="AA204" s="118">
        <v>0</v>
      </c>
      <c r="AB204" t="s">
        <v>1036</v>
      </c>
      <c r="AC204">
        <v>1</v>
      </c>
      <c r="AD204">
        <v>1</v>
      </c>
      <c r="AE204" s="118">
        <v>125312.65</v>
      </c>
      <c r="AF204" s="118">
        <v>306925.57</v>
      </c>
      <c r="AG204" t="s">
        <v>1037</v>
      </c>
      <c r="AH204">
        <v>1.04</v>
      </c>
      <c r="AI204" s="118">
        <v>319202.59000000003</v>
      </c>
      <c r="AJ204" s="118">
        <v>0</v>
      </c>
      <c r="AK204" s="118">
        <v>319202.59000000003</v>
      </c>
      <c r="AL204" s="118">
        <v>193889.94</v>
      </c>
      <c r="AM204" s="118">
        <v>0</v>
      </c>
      <c r="AN204" s="118">
        <v>193889.94</v>
      </c>
    </row>
    <row r="205" spans="1:40" x14ac:dyDescent="0.2">
      <c r="A205" t="s">
        <v>465</v>
      </c>
      <c r="B205" t="s">
        <v>1031</v>
      </c>
      <c r="C205" t="s">
        <v>944</v>
      </c>
      <c r="D205">
        <v>2024</v>
      </c>
      <c r="E205" t="s">
        <v>1718</v>
      </c>
      <c r="F205" t="s">
        <v>1000</v>
      </c>
      <c r="G205" t="s">
        <v>946</v>
      </c>
      <c r="H205" t="s">
        <v>466</v>
      </c>
      <c r="I205">
        <v>670023</v>
      </c>
      <c r="J205" t="s">
        <v>465</v>
      </c>
      <c r="K205" t="s">
        <v>1390</v>
      </c>
      <c r="L205" t="s">
        <v>12</v>
      </c>
      <c r="M205" t="s">
        <v>1034</v>
      </c>
      <c r="N205" s="34">
        <v>44378</v>
      </c>
      <c r="O205" s="34">
        <v>44742</v>
      </c>
      <c r="P205" t="s">
        <v>1035</v>
      </c>
      <c r="Q205" s="118">
        <v>17492972</v>
      </c>
      <c r="R205" s="118">
        <v>73792572</v>
      </c>
      <c r="S205" s="43">
        <v>0.23710000000000001</v>
      </c>
      <c r="T205" s="34">
        <v>44440</v>
      </c>
      <c r="U205" s="34">
        <v>44804</v>
      </c>
      <c r="V205" s="118">
        <v>602014.32999999996</v>
      </c>
      <c r="W205" s="118">
        <v>46498.7</v>
      </c>
      <c r="X205" s="118">
        <v>0</v>
      </c>
      <c r="Y205" s="118">
        <v>0</v>
      </c>
      <c r="Z205" s="118">
        <v>0</v>
      </c>
      <c r="AA205" s="118">
        <v>0</v>
      </c>
      <c r="AB205" t="s">
        <v>1036</v>
      </c>
      <c r="AC205">
        <v>1</v>
      </c>
      <c r="AD205">
        <v>1</v>
      </c>
      <c r="AE205" s="118">
        <v>46498.7</v>
      </c>
      <c r="AF205" s="118">
        <v>142737.60000000001</v>
      </c>
      <c r="AG205" t="s">
        <v>1037</v>
      </c>
      <c r="AH205">
        <v>1.04</v>
      </c>
      <c r="AI205" s="118">
        <v>148447.1</v>
      </c>
      <c r="AJ205" s="118">
        <v>0</v>
      </c>
      <c r="AK205" s="118">
        <v>148447.1</v>
      </c>
      <c r="AL205" s="118">
        <v>101948.4</v>
      </c>
      <c r="AM205" s="118">
        <v>0</v>
      </c>
      <c r="AN205" s="118">
        <v>101948.4</v>
      </c>
    </row>
    <row r="206" spans="1:40" x14ac:dyDescent="0.2">
      <c r="A206" t="s">
        <v>285</v>
      </c>
      <c r="B206" t="s">
        <v>1031</v>
      </c>
      <c r="C206" t="s">
        <v>944</v>
      </c>
      <c r="D206">
        <v>2024</v>
      </c>
      <c r="E206" t="s">
        <v>1718</v>
      </c>
      <c r="F206" t="s">
        <v>1000</v>
      </c>
      <c r="G206" t="s">
        <v>946</v>
      </c>
      <c r="H206" s="117" t="s">
        <v>286</v>
      </c>
      <c r="I206">
        <v>450539</v>
      </c>
      <c r="J206" t="s">
        <v>285</v>
      </c>
      <c r="K206" t="s">
        <v>1392</v>
      </c>
      <c r="L206" t="s">
        <v>12</v>
      </c>
      <c r="M206" t="s">
        <v>1034</v>
      </c>
      <c r="N206" s="34">
        <v>44378</v>
      </c>
      <c r="O206" s="34">
        <v>44742</v>
      </c>
      <c r="P206" t="s">
        <v>1035</v>
      </c>
      <c r="Q206" s="118">
        <v>7510937</v>
      </c>
      <c r="R206" s="118">
        <v>34180950</v>
      </c>
      <c r="S206" s="43">
        <v>0.21970000000000001</v>
      </c>
      <c r="T206" s="34">
        <v>44440</v>
      </c>
      <c r="U206" s="34">
        <v>44804</v>
      </c>
      <c r="V206" s="118">
        <v>495582.08</v>
      </c>
      <c r="W206" s="118">
        <v>53765.13</v>
      </c>
      <c r="X206" s="118">
        <v>0</v>
      </c>
      <c r="Y206" s="118">
        <v>0</v>
      </c>
      <c r="Z206" s="118">
        <v>0</v>
      </c>
      <c r="AA206" s="118">
        <v>0</v>
      </c>
      <c r="AB206" t="s">
        <v>1036</v>
      </c>
      <c r="AC206">
        <v>1</v>
      </c>
      <c r="AD206">
        <v>1</v>
      </c>
      <c r="AE206" s="118">
        <v>53765.13</v>
      </c>
      <c r="AF206" s="118">
        <v>108879.38</v>
      </c>
      <c r="AG206" t="s">
        <v>1037</v>
      </c>
      <c r="AH206">
        <v>1.04</v>
      </c>
      <c r="AI206" s="118">
        <v>113234.56</v>
      </c>
      <c r="AJ206" s="118">
        <v>0</v>
      </c>
      <c r="AK206" s="118">
        <v>113234.56</v>
      </c>
      <c r="AL206" s="118">
        <v>59469.43</v>
      </c>
      <c r="AM206" s="118">
        <v>0</v>
      </c>
      <c r="AN206" s="118">
        <v>59469.43</v>
      </c>
    </row>
    <row r="207" spans="1:40" x14ac:dyDescent="0.2">
      <c r="A207" t="s">
        <v>471</v>
      </c>
      <c r="B207" t="s">
        <v>1031</v>
      </c>
      <c r="C207" t="s">
        <v>944</v>
      </c>
      <c r="D207">
        <v>2024</v>
      </c>
      <c r="E207" t="s">
        <v>1718</v>
      </c>
      <c r="F207" t="s">
        <v>1000</v>
      </c>
      <c r="G207" t="s">
        <v>946</v>
      </c>
      <c r="H207" t="s">
        <v>472</v>
      </c>
      <c r="I207">
        <v>670300</v>
      </c>
      <c r="J207" t="s">
        <v>471</v>
      </c>
      <c r="K207" t="s">
        <v>1394</v>
      </c>
      <c r="L207" t="s">
        <v>12</v>
      </c>
      <c r="M207" t="s">
        <v>1034</v>
      </c>
      <c r="N207" s="34">
        <v>44378</v>
      </c>
      <c r="O207" s="34">
        <v>44742</v>
      </c>
      <c r="P207" t="s">
        <v>1054</v>
      </c>
      <c r="Q207" s="118">
        <v>2378400</v>
      </c>
      <c r="R207" s="118">
        <v>13400080</v>
      </c>
      <c r="S207" s="43">
        <v>0.17749999999999999</v>
      </c>
      <c r="T207" s="34">
        <v>44440</v>
      </c>
      <c r="U207" s="34">
        <v>44804</v>
      </c>
      <c r="V207" s="118">
        <v>176436.72</v>
      </c>
      <c r="W207" s="118">
        <v>35028.480000000003</v>
      </c>
      <c r="X207" s="118">
        <v>0</v>
      </c>
      <c r="Y207" s="118">
        <v>0</v>
      </c>
      <c r="Z207" s="118">
        <v>0</v>
      </c>
      <c r="AA207" s="118">
        <v>0</v>
      </c>
      <c r="AB207" t="s">
        <v>1036</v>
      </c>
      <c r="AC207">
        <v>1</v>
      </c>
      <c r="AD207">
        <v>1</v>
      </c>
      <c r="AE207" s="118">
        <v>35028.480000000003</v>
      </c>
      <c r="AF207" s="118">
        <v>31317.52</v>
      </c>
      <c r="AG207" t="s">
        <v>1037</v>
      </c>
      <c r="AH207">
        <v>1.04</v>
      </c>
      <c r="AI207" s="118">
        <v>32570.22</v>
      </c>
      <c r="AJ207" s="118">
        <v>0</v>
      </c>
      <c r="AK207" s="118">
        <v>32570.22</v>
      </c>
      <c r="AL207" s="118">
        <v>-2458.2600000000002</v>
      </c>
      <c r="AM207" s="118">
        <v>0</v>
      </c>
      <c r="AN207" s="118">
        <v>-2458.2600000000002</v>
      </c>
    </row>
    <row r="208" spans="1:40" x14ac:dyDescent="0.2">
      <c r="A208" t="s">
        <v>477</v>
      </c>
      <c r="B208" t="s">
        <v>1031</v>
      </c>
      <c r="C208" t="s">
        <v>944</v>
      </c>
      <c r="D208">
        <v>2024</v>
      </c>
      <c r="E208" t="s">
        <v>1718</v>
      </c>
      <c r="F208" t="s">
        <v>1000</v>
      </c>
      <c r="G208" t="s">
        <v>946</v>
      </c>
      <c r="H208" t="s">
        <v>478</v>
      </c>
      <c r="I208">
        <v>670132</v>
      </c>
      <c r="J208" t="s">
        <v>477</v>
      </c>
      <c r="K208" t="s">
        <v>1841</v>
      </c>
      <c r="L208" t="s">
        <v>12</v>
      </c>
      <c r="M208" t="s">
        <v>1034</v>
      </c>
      <c r="N208" s="34">
        <v>44470</v>
      </c>
      <c r="O208" s="34">
        <v>44834</v>
      </c>
      <c r="P208" t="s">
        <v>1035</v>
      </c>
      <c r="Q208" s="118">
        <v>2362216</v>
      </c>
      <c r="R208" s="118">
        <v>7421793</v>
      </c>
      <c r="S208" s="43">
        <v>0.31830000000000003</v>
      </c>
      <c r="T208" s="34">
        <v>44440</v>
      </c>
      <c r="U208" s="34">
        <v>44804</v>
      </c>
      <c r="V208" s="118">
        <v>3252.75</v>
      </c>
      <c r="W208" s="118">
        <v>1124.1099999999999</v>
      </c>
      <c r="X208" s="118">
        <v>0</v>
      </c>
      <c r="Y208" s="118">
        <v>0</v>
      </c>
      <c r="Z208" s="118">
        <v>0</v>
      </c>
      <c r="AA208" s="118">
        <v>0</v>
      </c>
      <c r="AB208" t="s">
        <v>1036</v>
      </c>
      <c r="AC208">
        <v>1</v>
      </c>
      <c r="AD208">
        <v>1</v>
      </c>
      <c r="AE208" s="118">
        <v>1124.1099999999999</v>
      </c>
      <c r="AF208" s="118">
        <v>1035.3499999999999</v>
      </c>
      <c r="AG208" t="s">
        <v>1037</v>
      </c>
      <c r="AH208">
        <v>1.0130999999999999</v>
      </c>
      <c r="AI208" s="118">
        <v>1048.9100000000001</v>
      </c>
      <c r="AJ208" s="118">
        <v>0</v>
      </c>
      <c r="AK208" s="118">
        <v>1048.9100000000001</v>
      </c>
      <c r="AL208" s="118">
        <v>-75.2</v>
      </c>
      <c r="AM208" s="118">
        <v>0</v>
      </c>
      <c r="AN208" s="118">
        <v>-75.2</v>
      </c>
    </row>
    <row r="209" spans="1:40" x14ac:dyDescent="0.2">
      <c r="A209" t="s">
        <v>459</v>
      </c>
      <c r="B209" t="s">
        <v>1031</v>
      </c>
      <c r="C209" t="s">
        <v>944</v>
      </c>
      <c r="D209">
        <v>2024</v>
      </c>
      <c r="E209" t="s">
        <v>1718</v>
      </c>
      <c r="F209" t="s">
        <v>1000</v>
      </c>
      <c r="G209" t="s">
        <v>946</v>
      </c>
      <c r="H209" t="s">
        <v>460</v>
      </c>
      <c r="I209">
        <v>450051</v>
      </c>
      <c r="J209" t="s">
        <v>459</v>
      </c>
      <c r="K209" t="s">
        <v>1396</v>
      </c>
      <c r="L209" t="s">
        <v>12</v>
      </c>
      <c r="M209" t="s">
        <v>1034</v>
      </c>
      <c r="N209" s="34">
        <v>44378</v>
      </c>
      <c r="O209" s="34">
        <v>44742</v>
      </c>
      <c r="P209" t="s">
        <v>1035</v>
      </c>
      <c r="Q209" s="118">
        <v>27272633</v>
      </c>
      <c r="R209" s="118">
        <v>103566863</v>
      </c>
      <c r="S209" s="43">
        <v>0.26329999999999998</v>
      </c>
      <c r="T209" s="34">
        <v>44440</v>
      </c>
      <c r="U209" s="34">
        <v>44804</v>
      </c>
      <c r="V209" s="118">
        <v>1882092.35</v>
      </c>
      <c r="W209" s="118">
        <v>168296.73</v>
      </c>
      <c r="X209" s="118">
        <v>0</v>
      </c>
      <c r="Y209" s="118">
        <v>0</v>
      </c>
      <c r="Z209" s="118">
        <v>0</v>
      </c>
      <c r="AA209" s="118">
        <v>0</v>
      </c>
      <c r="AB209" t="s">
        <v>1036</v>
      </c>
      <c r="AC209">
        <v>1</v>
      </c>
      <c r="AD209">
        <v>1</v>
      </c>
      <c r="AE209" s="118">
        <v>168296.73</v>
      </c>
      <c r="AF209" s="118">
        <v>495554.92</v>
      </c>
      <c r="AG209" t="s">
        <v>1037</v>
      </c>
      <c r="AH209">
        <v>1.04</v>
      </c>
      <c r="AI209" s="118">
        <v>515377.12</v>
      </c>
      <c r="AJ209" s="118">
        <v>0</v>
      </c>
      <c r="AK209" s="118">
        <v>515377.12</v>
      </c>
      <c r="AL209" s="118">
        <v>347080.39</v>
      </c>
      <c r="AM209" s="118">
        <v>0</v>
      </c>
      <c r="AN209" s="118">
        <v>347080.39</v>
      </c>
    </row>
    <row r="210" spans="1:40" x14ac:dyDescent="0.2">
      <c r="A210" t="s">
        <v>468</v>
      </c>
      <c r="B210" t="s">
        <v>1031</v>
      </c>
      <c r="C210" t="s">
        <v>944</v>
      </c>
      <c r="D210">
        <v>2024</v>
      </c>
      <c r="E210" t="s">
        <v>1718</v>
      </c>
      <c r="F210" t="s">
        <v>1000</v>
      </c>
      <c r="G210" t="s">
        <v>946</v>
      </c>
      <c r="H210" s="117" t="s">
        <v>469</v>
      </c>
      <c r="I210">
        <v>450537</v>
      </c>
      <c r="J210" t="s">
        <v>468</v>
      </c>
      <c r="K210" t="s">
        <v>1398</v>
      </c>
      <c r="L210" t="s">
        <v>12</v>
      </c>
      <c r="M210" t="s">
        <v>1034</v>
      </c>
      <c r="N210" s="34">
        <v>44378</v>
      </c>
      <c r="O210" s="34">
        <v>44742</v>
      </c>
      <c r="P210" t="s">
        <v>1035</v>
      </c>
      <c r="Q210" s="118">
        <v>39237558</v>
      </c>
      <c r="R210" s="118">
        <v>134983455</v>
      </c>
      <c r="S210" s="43">
        <v>0.29070000000000001</v>
      </c>
      <c r="T210" s="34">
        <v>44440</v>
      </c>
      <c r="U210" s="34">
        <v>44804</v>
      </c>
      <c r="V210" s="118">
        <v>894019.83</v>
      </c>
      <c r="W210" s="118">
        <v>80765.19</v>
      </c>
      <c r="X210" s="118">
        <v>0</v>
      </c>
      <c r="Y210" s="118">
        <v>0</v>
      </c>
      <c r="Z210" s="118">
        <v>0</v>
      </c>
      <c r="AA210" s="118">
        <v>0</v>
      </c>
      <c r="AB210" t="s">
        <v>1036</v>
      </c>
      <c r="AC210">
        <v>1</v>
      </c>
      <c r="AD210">
        <v>1</v>
      </c>
      <c r="AE210" s="118">
        <v>80765.19</v>
      </c>
      <c r="AF210" s="118">
        <v>259891.56</v>
      </c>
      <c r="AG210" t="s">
        <v>1037</v>
      </c>
      <c r="AH210">
        <v>1.04</v>
      </c>
      <c r="AI210" s="118">
        <v>270287.21999999997</v>
      </c>
      <c r="AJ210" s="118">
        <v>0</v>
      </c>
      <c r="AK210" s="118">
        <v>270287.21999999997</v>
      </c>
      <c r="AL210" s="118">
        <v>189522.03</v>
      </c>
      <c r="AM210" s="118">
        <v>0</v>
      </c>
      <c r="AN210" s="118">
        <v>189522.03</v>
      </c>
    </row>
    <row r="211" spans="1:40" x14ac:dyDescent="0.2">
      <c r="A211" t="s">
        <v>1842</v>
      </c>
      <c r="B211" t="s">
        <v>1031</v>
      </c>
      <c r="C211" t="s">
        <v>944</v>
      </c>
      <c r="D211">
        <v>2024</v>
      </c>
      <c r="E211" t="s">
        <v>1718</v>
      </c>
      <c r="F211" t="s">
        <v>1000</v>
      </c>
      <c r="G211" t="s">
        <v>946</v>
      </c>
      <c r="H211" t="s">
        <v>1843</v>
      </c>
      <c r="I211">
        <v>670069</v>
      </c>
      <c r="J211" t="s">
        <v>1842</v>
      </c>
      <c r="K211" t="s">
        <v>1844</v>
      </c>
      <c r="L211" t="s">
        <v>12</v>
      </c>
      <c r="M211" t="s">
        <v>1034</v>
      </c>
      <c r="N211" s="34">
        <v>44197</v>
      </c>
      <c r="O211" s="34">
        <v>44561</v>
      </c>
      <c r="P211" t="s">
        <v>1035</v>
      </c>
      <c r="Q211" s="118">
        <v>7606706</v>
      </c>
      <c r="R211" s="118">
        <v>17917585</v>
      </c>
      <c r="S211" s="43">
        <v>0.42449999999999999</v>
      </c>
      <c r="T211" s="34">
        <v>44440</v>
      </c>
      <c r="U211" s="34">
        <v>44804</v>
      </c>
      <c r="V211" s="118">
        <v>1216</v>
      </c>
      <c r="W211" s="118">
        <v>147.94999999999999</v>
      </c>
      <c r="X211" s="118">
        <v>0</v>
      </c>
      <c r="Y211" s="118">
        <v>0</v>
      </c>
      <c r="Z211" s="118">
        <v>0</v>
      </c>
      <c r="AA211" s="118">
        <v>0</v>
      </c>
      <c r="AB211" t="s">
        <v>1036</v>
      </c>
      <c r="AC211">
        <v>1</v>
      </c>
      <c r="AD211">
        <v>1</v>
      </c>
      <c r="AE211" s="118">
        <v>147.94999999999999</v>
      </c>
      <c r="AF211" s="118">
        <v>516.19000000000005</v>
      </c>
      <c r="AG211" t="s">
        <v>1037</v>
      </c>
      <c r="AH211">
        <v>1.04</v>
      </c>
      <c r="AI211" s="118">
        <v>536.84</v>
      </c>
      <c r="AJ211" s="118">
        <v>0</v>
      </c>
      <c r="AK211" s="118">
        <v>536.84</v>
      </c>
      <c r="AL211" s="118">
        <v>388.89</v>
      </c>
      <c r="AM211" s="118">
        <v>0</v>
      </c>
      <c r="AN211" s="118">
        <v>388.89</v>
      </c>
    </row>
    <row r="212" spans="1:40" x14ac:dyDescent="0.2">
      <c r="A212" t="s">
        <v>489</v>
      </c>
      <c r="B212" t="s">
        <v>1031</v>
      </c>
      <c r="C212" t="s">
        <v>944</v>
      </c>
      <c r="D212">
        <v>2024</v>
      </c>
      <c r="E212" t="s">
        <v>1718</v>
      </c>
      <c r="F212" t="s">
        <v>1000</v>
      </c>
      <c r="G212" t="s">
        <v>946</v>
      </c>
      <c r="H212" t="s">
        <v>490</v>
      </c>
      <c r="I212">
        <v>450820</v>
      </c>
      <c r="J212" t="s">
        <v>489</v>
      </c>
      <c r="K212" t="s">
        <v>1400</v>
      </c>
      <c r="L212" t="s">
        <v>12</v>
      </c>
      <c r="M212" t="s">
        <v>1034</v>
      </c>
      <c r="N212" s="34">
        <v>44197</v>
      </c>
      <c r="O212" s="34">
        <v>44561</v>
      </c>
      <c r="P212" t="s">
        <v>1035</v>
      </c>
      <c r="Q212" s="118">
        <v>74967224</v>
      </c>
      <c r="R212" s="118">
        <v>428485763</v>
      </c>
      <c r="S212" s="43">
        <v>0.17499999999999999</v>
      </c>
      <c r="T212" s="34">
        <v>44440</v>
      </c>
      <c r="U212" s="34">
        <v>44804</v>
      </c>
      <c r="V212" s="118">
        <v>1857466.64</v>
      </c>
      <c r="W212" s="118">
        <v>144812.56</v>
      </c>
      <c r="X212" s="118">
        <v>0</v>
      </c>
      <c r="Y212" s="118">
        <v>0</v>
      </c>
      <c r="Z212" s="118">
        <v>0</v>
      </c>
      <c r="AA212" s="118">
        <v>0</v>
      </c>
      <c r="AB212" t="s">
        <v>1036</v>
      </c>
      <c r="AC212">
        <v>1</v>
      </c>
      <c r="AD212">
        <v>1</v>
      </c>
      <c r="AE212" s="118">
        <v>144812.56</v>
      </c>
      <c r="AF212" s="118">
        <v>325056.65999999997</v>
      </c>
      <c r="AG212" t="s">
        <v>1037</v>
      </c>
      <c r="AH212">
        <v>1.04</v>
      </c>
      <c r="AI212" s="118">
        <v>338058.93</v>
      </c>
      <c r="AJ212" s="118">
        <v>0</v>
      </c>
      <c r="AK212" s="118">
        <v>338058.93</v>
      </c>
      <c r="AL212" s="118">
        <v>193246.37</v>
      </c>
      <c r="AM212" s="118">
        <v>0</v>
      </c>
      <c r="AN212" s="118">
        <v>193246.37</v>
      </c>
    </row>
    <row r="213" spans="1:40" x14ac:dyDescent="0.2">
      <c r="A213" t="s">
        <v>492</v>
      </c>
      <c r="B213" t="s">
        <v>1031</v>
      </c>
      <c r="C213" t="s">
        <v>944</v>
      </c>
      <c r="D213">
        <v>2024</v>
      </c>
      <c r="E213" t="s">
        <v>1718</v>
      </c>
      <c r="F213" t="s">
        <v>1000</v>
      </c>
      <c r="G213" t="s">
        <v>946</v>
      </c>
      <c r="H213" t="s">
        <v>493</v>
      </c>
      <c r="I213">
        <v>450844</v>
      </c>
      <c r="J213" t="s">
        <v>492</v>
      </c>
      <c r="K213" t="s">
        <v>1402</v>
      </c>
      <c r="L213" t="s">
        <v>12</v>
      </c>
      <c r="M213" t="s">
        <v>1034</v>
      </c>
      <c r="N213" s="34">
        <v>44197</v>
      </c>
      <c r="O213" s="34">
        <v>44561</v>
      </c>
      <c r="P213" t="s">
        <v>1035</v>
      </c>
      <c r="Q213" s="118">
        <v>53091996</v>
      </c>
      <c r="R213" s="118">
        <v>327059137</v>
      </c>
      <c r="S213" s="43">
        <v>0.1623</v>
      </c>
      <c r="T213" s="34">
        <v>44440</v>
      </c>
      <c r="U213" s="34">
        <v>44804</v>
      </c>
      <c r="V213" s="118">
        <v>2404807.7000000002</v>
      </c>
      <c r="W213" s="118">
        <v>192254.64</v>
      </c>
      <c r="X213" s="118">
        <v>0</v>
      </c>
      <c r="Y213" s="118">
        <v>0</v>
      </c>
      <c r="Z213" s="118">
        <v>0</v>
      </c>
      <c r="AA213" s="118">
        <v>0</v>
      </c>
      <c r="AB213" t="s">
        <v>1036</v>
      </c>
      <c r="AC213">
        <v>1</v>
      </c>
      <c r="AD213">
        <v>1</v>
      </c>
      <c r="AE213" s="118">
        <v>192254.64</v>
      </c>
      <c r="AF213" s="118">
        <v>390300.29</v>
      </c>
      <c r="AG213" t="s">
        <v>1037</v>
      </c>
      <c r="AH213">
        <v>1.04</v>
      </c>
      <c r="AI213" s="118">
        <v>405912.3</v>
      </c>
      <c r="AJ213" s="118">
        <v>0</v>
      </c>
      <c r="AK213" s="118">
        <v>405912.3</v>
      </c>
      <c r="AL213" s="118">
        <v>213657.66</v>
      </c>
      <c r="AM213" s="118">
        <v>0</v>
      </c>
      <c r="AN213" s="118">
        <v>213657.66</v>
      </c>
    </row>
    <row r="214" spans="1:40" x14ac:dyDescent="0.2">
      <c r="A214" t="s">
        <v>279</v>
      </c>
      <c r="B214" t="s">
        <v>1031</v>
      </c>
      <c r="C214" t="s">
        <v>944</v>
      </c>
      <c r="D214">
        <v>2024</v>
      </c>
      <c r="E214" t="s">
        <v>1718</v>
      </c>
      <c r="F214" t="s">
        <v>1000</v>
      </c>
      <c r="G214" t="s">
        <v>946</v>
      </c>
      <c r="H214" t="s">
        <v>280</v>
      </c>
      <c r="I214">
        <v>453306</v>
      </c>
      <c r="J214" t="s">
        <v>279</v>
      </c>
      <c r="K214" t="s">
        <v>1404</v>
      </c>
      <c r="L214" t="s">
        <v>12</v>
      </c>
      <c r="M214" t="s">
        <v>1034</v>
      </c>
      <c r="N214" s="34">
        <v>44378</v>
      </c>
      <c r="O214" s="34">
        <v>44742</v>
      </c>
      <c r="P214" t="s">
        <v>1035</v>
      </c>
      <c r="Q214" s="118">
        <v>70973568</v>
      </c>
      <c r="R214" s="118">
        <v>367401183</v>
      </c>
      <c r="S214" s="43">
        <v>0.19320000000000001</v>
      </c>
      <c r="T214" s="34">
        <v>44440</v>
      </c>
      <c r="U214" s="34">
        <v>44804</v>
      </c>
      <c r="V214" s="118">
        <v>4203793.09</v>
      </c>
      <c r="W214" s="118">
        <v>248555.68</v>
      </c>
      <c r="X214" s="118">
        <v>0</v>
      </c>
      <c r="Y214" s="118">
        <v>0</v>
      </c>
      <c r="Z214" s="118">
        <v>0</v>
      </c>
      <c r="AA214" s="118">
        <v>0</v>
      </c>
      <c r="AB214" t="s">
        <v>1036</v>
      </c>
      <c r="AC214">
        <v>1</v>
      </c>
      <c r="AD214">
        <v>1</v>
      </c>
      <c r="AE214" s="118">
        <v>248555.68</v>
      </c>
      <c r="AF214" s="118">
        <v>812172.82</v>
      </c>
      <c r="AG214" t="s">
        <v>1037</v>
      </c>
      <c r="AH214">
        <v>1.04</v>
      </c>
      <c r="AI214" s="118">
        <v>844659.73</v>
      </c>
      <c r="AJ214" s="118">
        <v>0</v>
      </c>
      <c r="AK214" s="118">
        <v>844659.73</v>
      </c>
      <c r="AL214" s="118">
        <v>596104.05000000005</v>
      </c>
      <c r="AM214" s="118">
        <v>0</v>
      </c>
      <c r="AN214" s="118">
        <v>596104.05000000005</v>
      </c>
    </row>
    <row r="215" spans="1:40" x14ac:dyDescent="0.2">
      <c r="A215" t="s">
        <v>453</v>
      </c>
      <c r="B215" t="s">
        <v>1031</v>
      </c>
      <c r="C215" t="s">
        <v>944</v>
      </c>
      <c r="D215">
        <v>2024</v>
      </c>
      <c r="E215" t="s">
        <v>1718</v>
      </c>
      <c r="F215" t="s">
        <v>1000</v>
      </c>
      <c r="G215" t="s">
        <v>946</v>
      </c>
      <c r="H215" t="s">
        <v>454</v>
      </c>
      <c r="I215">
        <v>450152</v>
      </c>
      <c r="J215" t="s">
        <v>453</v>
      </c>
      <c r="K215" t="s">
        <v>1406</v>
      </c>
      <c r="L215" t="s">
        <v>12</v>
      </c>
      <c r="M215" t="s">
        <v>1034</v>
      </c>
      <c r="N215" s="34">
        <v>44470</v>
      </c>
      <c r="O215" s="34">
        <v>44834</v>
      </c>
      <c r="P215" t="s">
        <v>1035</v>
      </c>
      <c r="Q215" s="118">
        <v>15349254</v>
      </c>
      <c r="R215" s="118">
        <v>66436693</v>
      </c>
      <c r="S215" s="43">
        <v>0.23100000000000001</v>
      </c>
      <c r="T215" s="34">
        <v>44440</v>
      </c>
      <c r="U215" s="34">
        <v>44804</v>
      </c>
      <c r="V215" s="118">
        <v>1187076.04</v>
      </c>
      <c r="W215" s="118">
        <v>135584.07</v>
      </c>
      <c r="X215" s="118">
        <v>0</v>
      </c>
      <c r="Y215" s="118">
        <v>0</v>
      </c>
      <c r="Z215" s="118">
        <v>0</v>
      </c>
      <c r="AA215" s="118">
        <v>0</v>
      </c>
      <c r="AB215" t="s">
        <v>1036</v>
      </c>
      <c r="AC215">
        <v>1</v>
      </c>
      <c r="AD215">
        <v>1</v>
      </c>
      <c r="AE215" s="118">
        <v>135584.07</v>
      </c>
      <c r="AF215" s="118">
        <v>274214.57</v>
      </c>
      <c r="AG215" t="s">
        <v>1037</v>
      </c>
      <c r="AH215">
        <v>1.0130999999999999</v>
      </c>
      <c r="AI215" s="118">
        <v>277806.78000000003</v>
      </c>
      <c r="AJ215" s="118">
        <v>0</v>
      </c>
      <c r="AK215" s="118">
        <v>277806.78000000003</v>
      </c>
      <c r="AL215" s="118">
        <v>142222.71</v>
      </c>
      <c r="AM215" s="118">
        <v>0</v>
      </c>
      <c r="AN215" s="118">
        <v>142222.71</v>
      </c>
    </row>
    <row r="216" spans="1:40" x14ac:dyDescent="0.2">
      <c r="A216" t="s">
        <v>456</v>
      </c>
      <c r="B216" t="s">
        <v>1031</v>
      </c>
      <c r="C216" t="s">
        <v>944</v>
      </c>
      <c r="D216">
        <v>2024</v>
      </c>
      <c r="E216" t="s">
        <v>1718</v>
      </c>
      <c r="F216" t="s">
        <v>1000</v>
      </c>
      <c r="G216" t="s">
        <v>946</v>
      </c>
      <c r="H216" t="s">
        <v>457</v>
      </c>
      <c r="I216">
        <v>451323</v>
      </c>
      <c r="J216" t="s">
        <v>456</v>
      </c>
      <c r="K216" t="s">
        <v>1408</v>
      </c>
      <c r="L216" t="s">
        <v>12</v>
      </c>
      <c r="M216" t="s">
        <v>1091</v>
      </c>
      <c r="N216" s="34">
        <v>44470</v>
      </c>
      <c r="O216" s="34">
        <v>44834</v>
      </c>
      <c r="P216" t="s">
        <v>1035</v>
      </c>
      <c r="Q216" s="118">
        <v>1109607</v>
      </c>
      <c r="R216" s="118">
        <v>13290840</v>
      </c>
      <c r="S216" s="43">
        <v>8.3500000000000005E-2</v>
      </c>
      <c r="T216" s="34">
        <v>44440</v>
      </c>
      <c r="U216" s="34">
        <v>44804</v>
      </c>
      <c r="V216" s="118">
        <v>118240.04</v>
      </c>
      <c r="W216" s="118">
        <v>36877.03</v>
      </c>
      <c r="X216" s="118">
        <v>0</v>
      </c>
      <c r="Y216" s="118">
        <v>0</v>
      </c>
      <c r="Z216" s="118">
        <v>0</v>
      </c>
      <c r="AA216" s="118">
        <v>0</v>
      </c>
      <c r="AB216" t="s">
        <v>1036</v>
      </c>
      <c r="AC216">
        <v>1</v>
      </c>
      <c r="AD216">
        <v>1</v>
      </c>
      <c r="AE216" s="118">
        <v>36877.03</v>
      </c>
      <c r="AF216" s="118">
        <v>9873.0400000000009</v>
      </c>
      <c r="AG216" t="s">
        <v>1037</v>
      </c>
      <c r="AH216">
        <v>1.0130999999999999</v>
      </c>
      <c r="AI216" s="118">
        <v>10002.379999999999</v>
      </c>
      <c r="AJ216" s="118">
        <v>0</v>
      </c>
      <c r="AK216" s="118">
        <v>10002.379999999999</v>
      </c>
      <c r="AL216" s="118">
        <v>-26874.65</v>
      </c>
      <c r="AM216" s="118">
        <v>0</v>
      </c>
      <c r="AN216" s="118">
        <v>-26874.65</v>
      </c>
    </row>
    <row r="217" spans="1:40" x14ac:dyDescent="0.2">
      <c r="A217" t="s">
        <v>1845</v>
      </c>
      <c r="B217" t="s">
        <v>1031</v>
      </c>
      <c r="C217" t="s">
        <v>944</v>
      </c>
      <c r="D217">
        <v>2024</v>
      </c>
      <c r="E217" t="s">
        <v>1718</v>
      </c>
      <c r="F217" t="s">
        <v>1000</v>
      </c>
      <c r="G217" t="s">
        <v>946</v>
      </c>
      <c r="H217" t="s">
        <v>1846</v>
      </c>
      <c r="I217">
        <v>451396</v>
      </c>
      <c r="J217" t="s">
        <v>1845</v>
      </c>
      <c r="K217" t="s">
        <v>1847</v>
      </c>
      <c r="L217" t="s">
        <v>12</v>
      </c>
      <c r="M217" t="s">
        <v>1091</v>
      </c>
      <c r="N217" s="34">
        <v>44197</v>
      </c>
      <c r="O217" s="34">
        <v>44561</v>
      </c>
      <c r="P217" t="s">
        <v>1035</v>
      </c>
      <c r="Q217" s="118">
        <v>545</v>
      </c>
      <c r="R217" s="118">
        <v>2375075</v>
      </c>
      <c r="S217" s="43">
        <v>2.0000000000000001E-4</v>
      </c>
      <c r="T217" s="34">
        <v>44440</v>
      </c>
      <c r="U217" s="34">
        <v>44804</v>
      </c>
      <c r="V217" s="118">
        <v>3500.5</v>
      </c>
      <c r="W217" s="118">
        <v>573.67999999999995</v>
      </c>
      <c r="X217" s="118">
        <v>0</v>
      </c>
      <c r="Y217" s="118">
        <v>0</v>
      </c>
      <c r="Z217" s="118">
        <v>0</v>
      </c>
      <c r="AA217" s="118">
        <v>0</v>
      </c>
      <c r="AB217" t="s">
        <v>1036</v>
      </c>
      <c r="AC217">
        <v>1</v>
      </c>
      <c r="AD217">
        <v>1</v>
      </c>
      <c r="AE217" s="118">
        <v>573.67999999999995</v>
      </c>
      <c r="AF217" s="118">
        <v>0.7</v>
      </c>
      <c r="AG217" t="s">
        <v>1037</v>
      </c>
      <c r="AH217">
        <v>1.04</v>
      </c>
      <c r="AI217" s="118">
        <v>0.73</v>
      </c>
      <c r="AJ217" s="118">
        <v>0</v>
      </c>
      <c r="AK217" s="118">
        <v>0.73</v>
      </c>
      <c r="AL217" s="118">
        <v>-572.95000000000005</v>
      </c>
      <c r="AM217" s="118">
        <v>0</v>
      </c>
      <c r="AN217" s="118">
        <v>-572.95000000000005</v>
      </c>
    </row>
    <row r="218" spans="1:40" x14ac:dyDescent="0.2">
      <c r="A218" t="s">
        <v>66</v>
      </c>
      <c r="B218" t="s">
        <v>1031</v>
      </c>
      <c r="C218" t="s">
        <v>944</v>
      </c>
      <c r="D218">
        <v>2024</v>
      </c>
      <c r="E218" t="s">
        <v>1718</v>
      </c>
      <c r="F218" t="s">
        <v>1000</v>
      </c>
      <c r="G218" t="s">
        <v>946</v>
      </c>
      <c r="H218" t="s">
        <v>67</v>
      </c>
      <c r="I218">
        <v>450133</v>
      </c>
      <c r="J218" t="s">
        <v>66</v>
      </c>
      <c r="K218" t="s">
        <v>1410</v>
      </c>
      <c r="L218" t="s">
        <v>11</v>
      </c>
      <c r="M218" t="s">
        <v>1034</v>
      </c>
      <c r="N218" s="34">
        <v>44470</v>
      </c>
      <c r="O218" s="34">
        <v>44834</v>
      </c>
      <c r="P218" t="s">
        <v>1035</v>
      </c>
      <c r="Q218" s="118">
        <v>26456174</v>
      </c>
      <c r="R218" s="118">
        <v>109936983</v>
      </c>
      <c r="S218" s="43">
        <v>0.24060000000000001</v>
      </c>
      <c r="T218" s="34">
        <v>44440</v>
      </c>
      <c r="U218" s="34">
        <v>44804</v>
      </c>
      <c r="V218" s="118">
        <v>2317035.1</v>
      </c>
      <c r="W218" s="118">
        <v>258513.97</v>
      </c>
      <c r="X218" s="118">
        <v>0</v>
      </c>
      <c r="Y218" s="118">
        <v>0</v>
      </c>
      <c r="Z218" s="118">
        <v>0</v>
      </c>
      <c r="AA218" s="118">
        <v>0</v>
      </c>
      <c r="AB218" t="s">
        <v>1036</v>
      </c>
      <c r="AC218">
        <v>1</v>
      </c>
      <c r="AD218">
        <v>1</v>
      </c>
      <c r="AE218" s="118">
        <v>258513.97</v>
      </c>
      <c r="AF218" s="118">
        <v>557478.65</v>
      </c>
      <c r="AG218" t="s">
        <v>1037</v>
      </c>
      <c r="AH218">
        <v>1.0130999999999999</v>
      </c>
      <c r="AI218" s="118">
        <v>564781.62</v>
      </c>
      <c r="AJ218" s="118">
        <v>0</v>
      </c>
      <c r="AK218" s="118">
        <v>564781.62</v>
      </c>
      <c r="AL218" s="118">
        <v>306267.65000000002</v>
      </c>
      <c r="AM218" s="118">
        <v>0</v>
      </c>
      <c r="AN218" s="118">
        <v>306267.65000000002</v>
      </c>
    </row>
    <row r="219" spans="1:40" x14ac:dyDescent="0.2">
      <c r="A219" t="s">
        <v>60</v>
      </c>
      <c r="B219" t="s">
        <v>1031</v>
      </c>
      <c r="C219" t="s">
        <v>944</v>
      </c>
      <c r="D219">
        <v>2024</v>
      </c>
      <c r="E219" t="s">
        <v>1718</v>
      </c>
      <c r="F219" t="s">
        <v>1000</v>
      </c>
      <c r="G219" t="s">
        <v>946</v>
      </c>
      <c r="H219" t="s">
        <v>61</v>
      </c>
      <c r="I219">
        <v>450176</v>
      </c>
      <c r="J219" t="s">
        <v>60</v>
      </c>
      <c r="K219" t="s">
        <v>1412</v>
      </c>
      <c r="L219" t="s">
        <v>12</v>
      </c>
      <c r="M219" t="s">
        <v>1034</v>
      </c>
      <c r="N219" s="34">
        <v>44197</v>
      </c>
      <c r="O219" s="34">
        <v>44561</v>
      </c>
      <c r="P219" t="s">
        <v>1054</v>
      </c>
      <c r="Q219" s="118">
        <v>5549485</v>
      </c>
      <c r="R219" s="118">
        <v>36472574</v>
      </c>
      <c r="S219" s="43">
        <v>0.1522</v>
      </c>
      <c r="T219" s="34">
        <v>44440</v>
      </c>
      <c r="U219" s="34">
        <v>44804</v>
      </c>
      <c r="V219" s="118">
        <v>9189181.3100000005</v>
      </c>
      <c r="W219" s="118">
        <v>648457.59</v>
      </c>
      <c r="X219" s="118">
        <v>0</v>
      </c>
      <c r="Y219" s="118">
        <v>0</v>
      </c>
      <c r="Z219" s="118">
        <v>0</v>
      </c>
      <c r="AA219" s="118">
        <v>0</v>
      </c>
      <c r="AB219" t="s">
        <v>1036</v>
      </c>
      <c r="AC219">
        <v>1</v>
      </c>
      <c r="AD219">
        <v>1</v>
      </c>
      <c r="AE219" s="118">
        <v>648457.59</v>
      </c>
      <c r="AF219" s="118">
        <v>1398593.4</v>
      </c>
      <c r="AG219" t="s">
        <v>1037</v>
      </c>
      <c r="AH219">
        <v>1.04</v>
      </c>
      <c r="AI219" s="118">
        <v>1454537.14</v>
      </c>
      <c r="AJ219" s="118">
        <v>0</v>
      </c>
      <c r="AK219" s="118">
        <v>1454537.14</v>
      </c>
      <c r="AL219" s="118">
        <v>806079.55</v>
      </c>
      <c r="AM219" s="118">
        <v>0</v>
      </c>
      <c r="AN219" s="118">
        <v>806079.55</v>
      </c>
    </row>
    <row r="220" spans="1:40" x14ac:dyDescent="0.2">
      <c r="A220" t="s">
        <v>1848</v>
      </c>
      <c r="B220" t="s">
        <v>1031</v>
      </c>
      <c r="C220" t="s">
        <v>944</v>
      </c>
      <c r="D220">
        <v>2024</v>
      </c>
      <c r="E220" t="s">
        <v>1718</v>
      </c>
      <c r="F220" t="s">
        <v>1000</v>
      </c>
      <c r="G220" t="s">
        <v>946</v>
      </c>
      <c r="H220" t="s">
        <v>1849</v>
      </c>
      <c r="I220">
        <v>451342</v>
      </c>
      <c r="J220" t="s">
        <v>1848</v>
      </c>
      <c r="K220" t="s">
        <v>1850</v>
      </c>
      <c r="L220" t="s">
        <v>11</v>
      </c>
      <c r="M220" t="s">
        <v>1091</v>
      </c>
      <c r="N220" s="34">
        <v>44105</v>
      </c>
      <c r="O220" s="34">
        <v>44469</v>
      </c>
      <c r="P220" t="s">
        <v>1054</v>
      </c>
      <c r="Q220" s="118">
        <v>1090538</v>
      </c>
      <c r="R220" s="118">
        <v>1883847</v>
      </c>
      <c r="S220" s="43">
        <v>0.57889999999999997</v>
      </c>
      <c r="T220" s="34">
        <v>44440</v>
      </c>
      <c r="U220" s="34">
        <v>44804</v>
      </c>
      <c r="V220" s="118">
        <v>9085.01</v>
      </c>
      <c r="W220" s="118">
        <v>7557.42</v>
      </c>
      <c r="X220" s="118">
        <v>0</v>
      </c>
      <c r="Y220" s="118">
        <v>0</v>
      </c>
      <c r="Z220" s="118">
        <v>0</v>
      </c>
      <c r="AA220" s="118">
        <v>0</v>
      </c>
      <c r="AB220" t="s">
        <v>1036</v>
      </c>
      <c r="AC220">
        <v>1</v>
      </c>
      <c r="AD220">
        <v>1</v>
      </c>
      <c r="AE220" s="118">
        <v>7557.42</v>
      </c>
      <c r="AF220" s="118">
        <v>5259.31</v>
      </c>
      <c r="AG220" t="s">
        <v>1037</v>
      </c>
      <c r="AH220">
        <v>1.04</v>
      </c>
      <c r="AI220" s="118">
        <v>5469.68</v>
      </c>
      <c r="AJ220" s="118">
        <v>0</v>
      </c>
      <c r="AK220" s="118">
        <v>5469.68</v>
      </c>
      <c r="AL220" s="118">
        <v>-2087.7399999999998</v>
      </c>
      <c r="AM220" s="118">
        <v>0</v>
      </c>
      <c r="AN220" s="118">
        <v>-2087.7399999999998</v>
      </c>
    </row>
    <row r="221" spans="1:40" x14ac:dyDescent="0.2">
      <c r="A221" t="s">
        <v>1413</v>
      </c>
      <c r="B221" t="s">
        <v>1031</v>
      </c>
      <c r="C221" t="s">
        <v>944</v>
      </c>
      <c r="D221">
        <v>2024</v>
      </c>
      <c r="E221" t="s">
        <v>1718</v>
      </c>
      <c r="F221" t="s">
        <v>1000</v>
      </c>
      <c r="G221" t="s">
        <v>946</v>
      </c>
      <c r="H221" t="s">
        <v>1414</v>
      </c>
      <c r="I221">
        <v>451386</v>
      </c>
      <c r="J221" t="s">
        <v>1413</v>
      </c>
      <c r="K221" t="s">
        <v>1416</v>
      </c>
      <c r="L221" t="s">
        <v>11</v>
      </c>
      <c r="M221" t="s">
        <v>1091</v>
      </c>
      <c r="N221" s="34">
        <v>44378</v>
      </c>
      <c r="O221" s="34">
        <v>44742</v>
      </c>
      <c r="P221" t="s">
        <v>1035</v>
      </c>
      <c r="Q221" s="118">
        <v>1241348</v>
      </c>
      <c r="R221" s="118">
        <v>10028001</v>
      </c>
      <c r="S221" s="43">
        <v>0.12379999999999999</v>
      </c>
      <c r="T221" s="34">
        <v>44440</v>
      </c>
      <c r="U221" s="34">
        <v>44804</v>
      </c>
      <c r="V221" s="118">
        <v>91341.41</v>
      </c>
      <c r="W221" s="118">
        <v>40894.93</v>
      </c>
      <c r="X221" s="118">
        <v>0</v>
      </c>
      <c r="Y221" s="118">
        <v>0</v>
      </c>
      <c r="Z221" s="118">
        <v>0</v>
      </c>
      <c r="AA221" s="118">
        <v>0</v>
      </c>
      <c r="AB221" t="s">
        <v>1036</v>
      </c>
      <c r="AC221">
        <v>1</v>
      </c>
      <c r="AD221">
        <v>1</v>
      </c>
      <c r="AE221" s="118">
        <v>40894.93</v>
      </c>
      <c r="AF221" s="118">
        <v>11308.07</v>
      </c>
      <c r="AG221" t="s">
        <v>1037</v>
      </c>
      <c r="AH221">
        <v>1.04</v>
      </c>
      <c r="AI221" s="118">
        <v>11760.39</v>
      </c>
      <c r="AJ221" s="118">
        <v>0</v>
      </c>
      <c r="AK221" s="118">
        <v>11760.39</v>
      </c>
      <c r="AL221" s="118">
        <v>-29134.54</v>
      </c>
      <c r="AM221" s="118">
        <v>0</v>
      </c>
      <c r="AN221" s="118">
        <v>-29134.54</v>
      </c>
    </row>
    <row r="222" spans="1:40" x14ac:dyDescent="0.2">
      <c r="A222" t="s">
        <v>528</v>
      </c>
      <c r="B222" t="s">
        <v>1031</v>
      </c>
      <c r="C222" t="s">
        <v>944</v>
      </c>
      <c r="D222">
        <v>2024</v>
      </c>
      <c r="E222" t="s">
        <v>1718</v>
      </c>
      <c r="F222" t="s">
        <v>1000</v>
      </c>
      <c r="G222" t="s">
        <v>946</v>
      </c>
      <c r="H222" t="s">
        <v>529</v>
      </c>
      <c r="I222">
        <v>451319</v>
      </c>
      <c r="J222" t="s">
        <v>528</v>
      </c>
      <c r="K222" t="s">
        <v>1418</v>
      </c>
      <c r="L222" t="s">
        <v>12</v>
      </c>
      <c r="M222" t="s">
        <v>1091</v>
      </c>
      <c r="N222" s="34">
        <v>44378</v>
      </c>
      <c r="O222" s="34">
        <v>44742</v>
      </c>
      <c r="P222" t="s">
        <v>1035</v>
      </c>
      <c r="Q222" s="118">
        <v>-1921575</v>
      </c>
      <c r="R222" s="118">
        <v>83719422</v>
      </c>
      <c r="S222" s="43">
        <v>-2.3E-2</v>
      </c>
      <c r="T222" s="34">
        <v>44440</v>
      </c>
      <c r="U222" s="34">
        <v>44804</v>
      </c>
      <c r="V222" s="118">
        <v>764004.58</v>
      </c>
      <c r="W222" s="118">
        <v>159152.38</v>
      </c>
      <c r="X222" s="118">
        <v>0</v>
      </c>
      <c r="Y222" s="118">
        <v>0</v>
      </c>
      <c r="Z222" s="118">
        <v>0</v>
      </c>
      <c r="AA222" s="118">
        <v>0</v>
      </c>
      <c r="AB222" t="s">
        <v>1036</v>
      </c>
      <c r="AC222">
        <v>1</v>
      </c>
      <c r="AD222">
        <v>1</v>
      </c>
      <c r="AE222" s="118">
        <v>159152.38</v>
      </c>
      <c r="AF222" s="118">
        <v>-17572.11</v>
      </c>
      <c r="AG222" t="s">
        <v>1037</v>
      </c>
      <c r="AH222">
        <v>1.04</v>
      </c>
      <c r="AI222" s="118">
        <v>-18274.990000000002</v>
      </c>
      <c r="AJ222" s="118">
        <v>0</v>
      </c>
      <c r="AK222" s="118">
        <v>-18274.990000000002</v>
      </c>
      <c r="AL222" s="118">
        <v>-177427.37</v>
      </c>
      <c r="AM222" s="118">
        <v>0</v>
      </c>
      <c r="AN222" s="118">
        <v>-177427.37</v>
      </c>
    </row>
    <row r="223" spans="1:40" x14ac:dyDescent="0.2">
      <c r="A223" t="s">
        <v>531</v>
      </c>
      <c r="B223" t="s">
        <v>1031</v>
      </c>
      <c r="C223" t="s">
        <v>944</v>
      </c>
      <c r="D223">
        <v>2024</v>
      </c>
      <c r="E223" t="s">
        <v>1718</v>
      </c>
      <c r="F223" t="s">
        <v>1000</v>
      </c>
      <c r="G223" t="s">
        <v>946</v>
      </c>
      <c r="H223" t="s">
        <v>532</v>
      </c>
      <c r="I223">
        <v>450102</v>
      </c>
      <c r="J223" t="s">
        <v>531</v>
      </c>
      <c r="K223" t="s">
        <v>1420</v>
      </c>
      <c r="L223" t="s">
        <v>12</v>
      </c>
      <c r="M223" t="s">
        <v>1034</v>
      </c>
      <c r="N223" s="34">
        <v>44378</v>
      </c>
      <c r="O223" s="34">
        <v>44742</v>
      </c>
      <c r="P223" t="s">
        <v>1035</v>
      </c>
      <c r="Q223" s="118">
        <v>166811937</v>
      </c>
      <c r="R223" s="118">
        <v>877564539</v>
      </c>
      <c r="S223" s="43">
        <v>0.19009999999999999</v>
      </c>
      <c r="T223" s="34">
        <v>44440</v>
      </c>
      <c r="U223" s="34">
        <v>44804</v>
      </c>
      <c r="V223" s="118">
        <v>4216248.84</v>
      </c>
      <c r="W223" s="118">
        <v>247369.67</v>
      </c>
      <c r="X223" s="118">
        <v>0</v>
      </c>
      <c r="Y223" s="118">
        <v>0</v>
      </c>
      <c r="Z223" s="118">
        <v>0</v>
      </c>
      <c r="AA223" s="118">
        <v>0</v>
      </c>
      <c r="AB223" t="s">
        <v>1036</v>
      </c>
      <c r="AC223">
        <v>1</v>
      </c>
      <c r="AD223">
        <v>1</v>
      </c>
      <c r="AE223" s="118">
        <v>247369.67</v>
      </c>
      <c r="AF223" s="118">
        <v>801508.9</v>
      </c>
      <c r="AG223" t="s">
        <v>1037</v>
      </c>
      <c r="AH223">
        <v>1.04</v>
      </c>
      <c r="AI223" s="118">
        <v>833569.26</v>
      </c>
      <c r="AJ223" s="118">
        <v>0</v>
      </c>
      <c r="AK223" s="118">
        <v>833569.26</v>
      </c>
      <c r="AL223" s="118">
        <v>586199.59</v>
      </c>
      <c r="AM223" s="118">
        <v>0</v>
      </c>
      <c r="AN223" s="118">
        <v>586199.59</v>
      </c>
    </row>
    <row r="224" spans="1:40" x14ac:dyDescent="0.2">
      <c r="A224" t="s">
        <v>534</v>
      </c>
      <c r="B224" t="s">
        <v>1031</v>
      </c>
      <c r="C224" t="s">
        <v>944</v>
      </c>
      <c r="D224">
        <v>2024</v>
      </c>
      <c r="E224" t="s">
        <v>1718</v>
      </c>
      <c r="F224" t="s">
        <v>1000</v>
      </c>
      <c r="G224" t="s">
        <v>946</v>
      </c>
      <c r="H224" t="s">
        <v>535</v>
      </c>
      <c r="I224">
        <v>451381</v>
      </c>
      <c r="J224" t="s">
        <v>534</v>
      </c>
      <c r="K224" t="s">
        <v>1422</v>
      </c>
      <c r="L224" t="s">
        <v>12</v>
      </c>
      <c r="M224" t="s">
        <v>1091</v>
      </c>
      <c r="N224" s="34">
        <v>44378</v>
      </c>
      <c r="O224" s="34">
        <v>44742</v>
      </c>
      <c r="P224" t="s">
        <v>1035</v>
      </c>
      <c r="Q224" s="118">
        <v>1539903</v>
      </c>
      <c r="R224" s="118">
        <v>28706875</v>
      </c>
      <c r="S224" s="43">
        <v>5.3600000000000002E-2</v>
      </c>
      <c r="T224" s="34">
        <v>44440</v>
      </c>
      <c r="U224" s="34">
        <v>44804</v>
      </c>
      <c r="V224" s="118">
        <v>108729</v>
      </c>
      <c r="W224" s="118">
        <v>25804.39</v>
      </c>
      <c r="X224" s="118">
        <v>0</v>
      </c>
      <c r="Y224" s="118">
        <v>0</v>
      </c>
      <c r="Z224" s="118">
        <v>0</v>
      </c>
      <c r="AA224" s="118">
        <v>0</v>
      </c>
      <c r="AB224" t="s">
        <v>1036</v>
      </c>
      <c r="AC224">
        <v>1</v>
      </c>
      <c r="AD224">
        <v>1</v>
      </c>
      <c r="AE224" s="118">
        <v>25804.39</v>
      </c>
      <c r="AF224" s="118">
        <v>5827.87</v>
      </c>
      <c r="AG224" t="s">
        <v>1037</v>
      </c>
      <c r="AH224">
        <v>1.04</v>
      </c>
      <c r="AI224" s="118">
        <v>6060.98</v>
      </c>
      <c r="AJ224" s="118">
        <v>0</v>
      </c>
      <c r="AK224" s="118">
        <v>6060.98</v>
      </c>
      <c r="AL224" s="118">
        <v>-19743.41</v>
      </c>
      <c r="AM224" s="118">
        <v>0</v>
      </c>
      <c r="AN224" s="118">
        <v>-19743.41</v>
      </c>
    </row>
    <row r="225" spans="1:40" x14ac:dyDescent="0.2">
      <c r="A225" t="s">
        <v>1851</v>
      </c>
      <c r="B225" t="s">
        <v>1031</v>
      </c>
      <c r="C225" t="s">
        <v>944</v>
      </c>
      <c r="D225">
        <v>2024</v>
      </c>
      <c r="E225" t="s">
        <v>1718</v>
      </c>
      <c r="F225" t="s">
        <v>1000</v>
      </c>
      <c r="G225" t="s">
        <v>946</v>
      </c>
      <c r="H225" t="s">
        <v>1852</v>
      </c>
      <c r="I225">
        <v>450422</v>
      </c>
      <c r="J225" t="s">
        <v>1851</v>
      </c>
      <c r="K225" t="s">
        <v>1853</v>
      </c>
      <c r="L225" t="s">
        <v>12</v>
      </c>
      <c r="M225" t="s">
        <v>1034</v>
      </c>
      <c r="N225" s="34">
        <v>44197</v>
      </c>
      <c r="O225" s="34">
        <v>44561</v>
      </c>
      <c r="P225" t="s">
        <v>1035</v>
      </c>
      <c r="Q225" s="118">
        <v>16322335</v>
      </c>
      <c r="R225" s="118">
        <v>38576892</v>
      </c>
      <c r="S225" s="43">
        <v>0.42309999999999998</v>
      </c>
      <c r="T225" s="34">
        <v>44440</v>
      </c>
      <c r="U225" s="34">
        <v>44804</v>
      </c>
      <c r="V225" s="118">
        <v>37409.949999999997</v>
      </c>
      <c r="W225" s="118">
        <v>3877.84</v>
      </c>
      <c r="X225" s="118">
        <v>0</v>
      </c>
      <c r="Y225" s="118">
        <v>0</v>
      </c>
      <c r="Z225" s="118">
        <v>0</v>
      </c>
      <c r="AA225" s="118">
        <v>0</v>
      </c>
      <c r="AB225" t="s">
        <v>1036</v>
      </c>
      <c r="AC225">
        <v>1</v>
      </c>
      <c r="AD225">
        <v>1</v>
      </c>
      <c r="AE225" s="118">
        <v>3877.84</v>
      </c>
      <c r="AF225" s="118">
        <v>15828.15</v>
      </c>
      <c r="AG225" t="s">
        <v>1037</v>
      </c>
      <c r="AH225">
        <v>1.04</v>
      </c>
      <c r="AI225" s="118">
        <v>16461.28</v>
      </c>
      <c r="AJ225" s="118">
        <v>0</v>
      </c>
      <c r="AK225" s="118">
        <v>16461.28</v>
      </c>
      <c r="AL225" s="118">
        <v>12583.44</v>
      </c>
      <c r="AM225" s="118">
        <v>0</v>
      </c>
      <c r="AN225" s="118">
        <v>12583.44</v>
      </c>
    </row>
    <row r="226" spans="1:40" x14ac:dyDescent="0.2">
      <c r="A226" t="s">
        <v>1854</v>
      </c>
      <c r="B226" t="s">
        <v>1031</v>
      </c>
      <c r="C226" t="s">
        <v>944</v>
      </c>
      <c r="D226">
        <v>2024</v>
      </c>
      <c r="E226" t="s">
        <v>1718</v>
      </c>
      <c r="F226" t="s">
        <v>1000</v>
      </c>
      <c r="G226" t="s">
        <v>946</v>
      </c>
      <c r="H226" t="s">
        <v>1855</v>
      </c>
      <c r="I226">
        <v>451335</v>
      </c>
      <c r="J226" t="s">
        <v>1854</v>
      </c>
      <c r="K226" t="s">
        <v>1856</v>
      </c>
      <c r="L226" t="s">
        <v>11</v>
      </c>
      <c r="M226" t="s">
        <v>1091</v>
      </c>
      <c r="N226" s="34">
        <v>44378</v>
      </c>
      <c r="O226" s="34">
        <v>44742</v>
      </c>
      <c r="P226" t="s">
        <v>1035</v>
      </c>
      <c r="Q226" s="118">
        <v>1073770</v>
      </c>
      <c r="R226" s="118">
        <v>2261542</v>
      </c>
      <c r="S226" s="43">
        <v>0.4748</v>
      </c>
      <c r="T226" s="34">
        <v>44440</v>
      </c>
      <c r="U226" s="34">
        <v>44804</v>
      </c>
      <c r="V226" s="118">
        <v>5689</v>
      </c>
      <c r="W226" s="118">
        <v>4931.58</v>
      </c>
      <c r="X226" s="118">
        <v>0</v>
      </c>
      <c r="Y226" s="118">
        <v>0</v>
      </c>
      <c r="Z226" s="118">
        <v>0</v>
      </c>
      <c r="AA226" s="118">
        <v>0</v>
      </c>
      <c r="AB226" t="s">
        <v>1036</v>
      </c>
      <c r="AC226">
        <v>1</v>
      </c>
      <c r="AD226">
        <v>1</v>
      </c>
      <c r="AE226" s="118">
        <v>4931.58</v>
      </c>
      <c r="AF226" s="118">
        <v>2701.14</v>
      </c>
      <c r="AG226" t="s">
        <v>1037</v>
      </c>
      <c r="AH226">
        <v>1.04</v>
      </c>
      <c r="AI226" s="118">
        <v>2809.19</v>
      </c>
      <c r="AJ226" s="118">
        <v>0</v>
      </c>
      <c r="AK226" s="118">
        <v>2809.19</v>
      </c>
      <c r="AL226" s="118">
        <v>-2122.39</v>
      </c>
      <c r="AM226" s="118">
        <v>0</v>
      </c>
      <c r="AN226" s="118">
        <v>-2122.39</v>
      </c>
    </row>
    <row r="227" spans="1:40" x14ac:dyDescent="0.2">
      <c r="A227" t="s">
        <v>801</v>
      </c>
      <c r="B227" t="s">
        <v>1031</v>
      </c>
      <c r="C227" t="s">
        <v>944</v>
      </c>
      <c r="D227">
        <v>2024</v>
      </c>
      <c r="E227" t="s">
        <v>1718</v>
      </c>
      <c r="F227" t="s">
        <v>1000</v>
      </c>
      <c r="G227" t="s">
        <v>946</v>
      </c>
      <c r="H227" s="117" t="s">
        <v>802</v>
      </c>
      <c r="I227">
        <v>450508</v>
      </c>
      <c r="J227" t="s">
        <v>801</v>
      </c>
      <c r="K227" t="s">
        <v>1857</v>
      </c>
      <c r="L227" t="s">
        <v>12</v>
      </c>
      <c r="M227" t="s">
        <v>1034</v>
      </c>
      <c r="N227" s="34">
        <v>44013</v>
      </c>
      <c r="O227" s="34">
        <v>44377</v>
      </c>
      <c r="P227" t="s">
        <v>1035</v>
      </c>
      <c r="Q227" s="118">
        <v>5772437</v>
      </c>
      <c r="R227" s="118">
        <v>27350578</v>
      </c>
      <c r="S227" s="43">
        <v>0.21110000000000001</v>
      </c>
      <c r="T227" s="34">
        <v>44440</v>
      </c>
      <c r="U227" s="34">
        <v>44804</v>
      </c>
      <c r="V227" s="118">
        <v>402669.97</v>
      </c>
      <c r="W227" s="118">
        <v>76711.42</v>
      </c>
      <c r="X227" s="118">
        <v>0</v>
      </c>
      <c r="Y227" s="118">
        <v>0</v>
      </c>
      <c r="Z227" s="118">
        <v>0</v>
      </c>
      <c r="AA227" s="118">
        <v>0</v>
      </c>
      <c r="AB227" t="s">
        <v>1036</v>
      </c>
      <c r="AC227">
        <v>1</v>
      </c>
      <c r="AD227">
        <v>1</v>
      </c>
      <c r="AE227" s="118">
        <v>76711.42</v>
      </c>
      <c r="AF227" s="118">
        <v>85003.63</v>
      </c>
      <c r="AG227" t="s">
        <v>1037</v>
      </c>
      <c r="AH227">
        <v>1.04</v>
      </c>
      <c r="AI227" s="118">
        <v>88403.78</v>
      </c>
      <c r="AJ227" s="118">
        <v>0</v>
      </c>
      <c r="AK227" s="118">
        <v>88403.78</v>
      </c>
      <c r="AL227" s="118">
        <v>11692.36</v>
      </c>
      <c r="AM227" s="118">
        <v>0</v>
      </c>
      <c r="AN227" s="118">
        <v>11692.36</v>
      </c>
    </row>
    <row r="228" spans="1:40" x14ac:dyDescent="0.2">
      <c r="A228" t="s">
        <v>660</v>
      </c>
      <c r="B228" t="s">
        <v>1031</v>
      </c>
      <c r="C228" t="s">
        <v>944</v>
      </c>
      <c r="D228">
        <v>2024</v>
      </c>
      <c r="E228" t="s">
        <v>1718</v>
      </c>
      <c r="F228" t="s">
        <v>1000</v>
      </c>
      <c r="G228" t="s">
        <v>946</v>
      </c>
      <c r="H228" t="s">
        <v>661</v>
      </c>
      <c r="I228">
        <v>450656</v>
      </c>
      <c r="J228" t="s">
        <v>660</v>
      </c>
      <c r="K228" t="s">
        <v>1424</v>
      </c>
      <c r="L228" t="s">
        <v>12</v>
      </c>
      <c r="M228" t="s">
        <v>1034</v>
      </c>
      <c r="N228" s="34">
        <v>44197</v>
      </c>
      <c r="O228" s="34">
        <v>44561</v>
      </c>
      <c r="P228" t="s">
        <v>1035</v>
      </c>
      <c r="Q228" s="118">
        <v>13683683</v>
      </c>
      <c r="R228" s="118">
        <v>118897847</v>
      </c>
      <c r="S228" s="43">
        <v>0.11509999999999999</v>
      </c>
      <c r="T228" s="34">
        <v>44440</v>
      </c>
      <c r="U228" s="34">
        <v>44804</v>
      </c>
      <c r="V228" s="118">
        <v>2145332</v>
      </c>
      <c r="W228" s="118">
        <v>126970.35</v>
      </c>
      <c r="X228" s="118">
        <v>0</v>
      </c>
      <c r="Y228" s="118">
        <v>0</v>
      </c>
      <c r="Z228" s="118">
        <v>0</v>
      </c>
      <c r="AA228" s="118">
        <v>0</v>
      </c>
      <c r="AB228" t="s">
        <v>1036</v>
      </c>
      <c r="AC228">
        <v>1</v>
      </c>
      <c r="AD228">
        <v>1</v>
      </c>
      <c r="AE228" s="118">
        <v>126970.35</v>
      </c>
      <c r="AF228" s="118">
        <v>246927.71</v>
      </c>
      <c r="AG228" t="s">
        <v>1037</v>
      </c>
      <c r="AH228">
        <v>1.04</v>
      </c>
      <c r="AI228" s="118">
        <v>256804.82</v>
      </c>
      <c r="AJ228" s="118">
        <v>0</v>
      </c>
      <c r="AK228" s="118">
        <v>256804.82</v>
      </c>
      <c r="AL228" s="118">
        <v>129834.47</v>
      </c>
      <c r="AM228" s="118">
        <v>0</v>
      </c>
      <c r="AN228" s="118">
        <v>129834.47</v>
      </c>
    </row>
    <row r="229" spans="1:40" x14ac:dyDescent="0.2">
      <c r="A229" t="s">
        <v>444</v>
      </c>
      <c r="B229" t="s">
        <v>1031</v>
      </c>
      <c r="C229" t="s">
        <v>944</v>
      </c>
      <c r="D229">
        <v>2024</v>
      </c>
      <c r="E229" t="s">
        <v>1718</v>
      </c>
      <c r="F229" t="s">
        <v>1000</v>
      </c>
      <c r="G229" t="s">
        <v>946</v>
      </c>
      <c r="H229" s="117" t="s">
        <v>445</v>
      </c>
      <c r="I229">
        <v>450447</v>
      </c>
      <c r="J229" t="s">
        <v>444</v>
      </c>
      <c r="K229" t="s">
        <v>1426</v>
      </c>
      <c r="L229" t="s">
        <v>12</v>
      </c>
      <c r="M229" t="s">
        <v>1034</v>
      </c>
      <c r="N229" s="34">
        <v>44197</v>
      </c>
      <c r="O229" s="34">
        <v>44561</v>
      </c>
      <c r="P229" t="s">
        <v>1054</v>
      </c>
      <c r="Q229" s="118">
        <v>6733240</v>
      </c>
      <c r="R229" s="118">
        <v>34802715</v>
      </c>
      <c r="S229" s="43">
        <v>0.19350000000000001</v>
      </c>
      <c r="T229" s="34">
        <v>44440</v>
      </c>
      <c r="U229" s="34">
        <v>44804</v>
      </c>
      <c r="V229" s="118">
        <v>1035814.45</v>
      </c>
      <c r="W229" s="118">
        <v>96134.04</v>
      </c>
      <c r="X229" s="118">
        <v>0</v>
      </c>
      <c r="Y229" s="118">
        <v>0</v>
      </c>
      <c r="Z229" s="118">
        <v>0</v>
      </c>
      <c r="AA229" s="118">
        <v>0</v>
      </c>
      <c r="AB229" t="s">
        <v>1036</v>
      </c>
      <c r="AC229">
        <v>1</v>
      </c>
      <c r="AD229">
        <v>1</v>
      </c>
      <c r="AE229" s="118">
        <v>96134.04</v>
      </c>
      <c r="AF229" s="118">
        <v>200430.1</v>
      </c>
      <c r="AG229" t="s">
        <v>1037</v>
      </c>
      <c r="AH229">
        <v>1.04</v>
      </c>
      <c r="AI229" s="118">
        <v>208447.3</v>
      </c>
      <c r="AJ229" s="118">
        <v>0</v>
      </c>
      <c r="AK229" s="118">
        <v>208447.3</v>
      </c>
      <c r="AL229" s="118">
        <v>112313.26</v>
      </c>
      <c r="AM229" s="118">
        <v>0</v>
      </c>
      <c r="AN229" s="118">
        <v>112313.26</v>
      </c>
    </row>
    <row r="230" spans="1:40" x14ac:dyDescent="0.2">
      <c r="A230" t="s">
        <v>1427</v>
      </c>
      <c r="B230" t="s">
        <v>1031</v>
      </c>
      <c r="C230" t="s">
        <v>944</v>
      </c>
      <c r="D230">
        <v>2024</v>
      </c>
      <c r="E230" t="s">
        <v>1718</v>
      </c>
      <c r="F230" t="s">
        <v>1000</v>
      </c>
      <c r="G230" t="s">
        <v>946</v>
      </c>
      <c r="H230" t="s">
        <v>1428</v>
      </c>
      <c r="I230">
        <v>451395</v>
      </c>
      <c r="J230" t="s">
        <v>1427</v>
      </c>
      <c r="K230" t="s">
        <v>1430</v>
      </c>
      <c r="L230" t="s">
        <v>12</v>
      </c>
      <c r="M230" t="s">
        <v>1091</v>
      </c>
      <c r="N230" s="34">
        <v>44348</v>
      </c>
      <c r="O230" s="34">
        <v>44712</v>
      </c>
      <c r="P230" t="s">
        <v>1035</v>
      </c>
      <c r="Q230" s="118">
        <v>192178</v>
      </c>
      <c r="R230" s="118">
        <v>9312407</v>
      </c>
      <c r="S230" s="43">
        <v>2.06E-2</v>
      </c>
      <c r="T230" s="34">
        <v>44440</v>
      </c>
      <c r="U230" s="34">
        <v>44804</v>
      </c>
      <c r="V230" s="118">
        <v>112580.35</v>
      </c>
      <c r="W230" s="118">
        <v>32701.56</v>
      </c>
      <c r="X230" s="118">
        <v>0</v>
      </c>
      <c r="Y230" s="118">
        <v>0</v>
      </c>
      <c r="Z230" s="118">
        <v>0</v>
      </c>
      <c r="AA230" s="118">
        <v>0</v>
      </c>
      <c r="AB230" t="s">
        <v>1036</v>
      </c>
      <c r="AC230">
        <v>1</v>
      </c>
      <c r="AD230">
        <v>1</v>
      </c>
      <c r="AE230" s="118">
        <v>32701.56</v>
      </c>
      <c r="AF230" s="118">
        <v>2319.16</v>
      </c>
      <c r="AG230" t="s">
        <v>1037</v>
      </c>
      <c r="AH230">
        <v>1.04</v>
      </c>
      <c r="AI230" s="118">
        <v>2411.9299999999998</v>
      </c>
      <c r="AJ230" s="118">
        <v>0</v>
      </c>
      <c r="AK230" s="118">
        <v>2411.9299999999998</v>
      </c>
      <c r="AL230" s="118">
        <v>-30289.63</v>
      </c>
      <c r="AM230" s="118">
        <v>0</v>
      </c>
      <c r="AN230" s="118">
        <v>-30289.63</v>
      </c>
    </row>
    <row r="231" spans="1:40" x14ac:dyDescent="0.2">
      <c r="A231" t="s">
        <v>1858</v>
      </c>
      <c r="B231" t="s">
        <v>1031</v>
      </c>
      <c r="C231" t="s">
        <v>944</v>
      </c>
      <c r="D231">
        <v>2024</v>
      </c>
      <c r="E231" t="s">
        <v>1718</v>
      </c>
      <c r="F231" t="s">
        <v>1000</v>
      </c>
      <c r="G231" t="s">
        <v>946</v>
      </c>
      <c r="H231" t="s">
        <v>1859</v>
      </c>
      <c r="I231">
        <v>450641</v>
      </c>
      <c r="J231" t="s">
        <v>1858</v>
      </c>
      <c r="K231" t="s">
        <v>1860</v>
      </c>
      <c r="L231" t="s">
        <v>11</v>
      </c>
      <c r="M231" t="s">
        <v>1034</v>
      </c>
      <c r="N231" s="34">
        <v>44378</v>
      </c>
      <c r="O231" s="34">
        <v>44742</v>
      </c>
      <c r="P231" t="s">
        <v>1035</v>
      </c>
      <c r="Q231" s="118">
        <v>1278362</v>
      </c>
      <c r="R231" s="118">
        <v>3359518</v>
      </c>
      <c r="S231" s="43">
        <v>0.3805</v>
      </c>
      <c r="T231" s="34">
        <v>44440</v>
      </c>
      <c r="U231" s="34">
        <v>44804</v>
      </c>
      <c r="V231" s="118">
        <v>720</v>
      </c>
      <c r="W231" s="118">
        <v>100.44</v>
      </c>
      <c r="X231" s="118">
        <v>0</v>
      </c>
      <c r="Y231" s="118">
        <v>0</v>
      </c>
      <c r="Z231" s="118">
        <v>0</v>
      </c>
      <c r="AA231" s="118">
        <v>0</v>
      </c>
      <c r="AB231" t="s">
        <v>1036</v>
      </c>
      <c r="AC231">
        <v>1</v>
      </c>
      <c r="AD231">
        <v>1</v>
      </c>
      <c r="AE231" s="118">
        <v>100.44</v>
      </c>
      <c r="AF231" s="118">
        <v>273.95999999999998</v>
      </c>
      <c r="AG231" t="s">
        <v>1037</v>
      </c>
      <c r="AH231">
        <v>1.04</v>
      </c>
      <c r="AI231" s="118">
        <v>284.92</v>
      </c>
      <c r="AJ231" s="118">
        <v>0</v>
      </c>
      <c r="AK231" s="118">
        <v>284.92</v>
      </c>
      <c r="AL231" s="118">
        <v>184.48</v>
      </c>
      <c r="AM231" s="118">
        <v>0</v>
      </c>
      <c r="AN231" s="118">
        <v>184.48</v>
      </c>
    </row>
    <row r="232" spans="1:40" x14ac:dyDescent="0.2">
      <c r="A232" t="s">
        <v>1861</v>
      </c>
      <c r="B232" t="s">
        <v>1031</v>
      </c>
      <c r="C232" t="s">
        <v>944</v>
      </c>
      <c r="D232">
        <v>2024</v>
      </c>
      <c r="E232" t="s">
        <v>1718</v>
      </c>
      <c r="F232" t="s">
        <v>1000</v>
      </c>
      <c r="G232" t="s">
        <v>946</v>
      </c>
      <c r="H232" t="s">
        <v>1862</v>
      </c>
      <c r="I232">
        <v>670280</v>
      </c>
      <c r="J232" t="s">
        <v>1861</v>
      </c>
      <c r="K232" t="s">
        <v>1863</v>
      </c>
      <c r="L232" t="s">
        <v>12</v>
      </c>
      <c r="M232" t="s">
        <v>1034</v>
      </c>
      <c r="N232" s="34">
        <v>44378</v>
      </c>
      <c r="O232" s="34">
        <v>44742</v>
      </c>
      <c r="P232" t="s">
        <v>1035</v>
      </c>
      <c r="Q232" s="118">
        <v>4379671</v>
      </c>
      <c r="R232" s="118">
        <v>31143097</v>
      </c>
      <c r="S232" s="43">
        <v>0.1406</v>
      </c>
      <c r="T232" s="34">
        <v>44440</v>
      </c>
      <c r="U232" s="34">
        <v>44804</v>
      </c>
      <c r="V232" s="118">
        <v>9422.43</v>
      </c>
      <c r="W232" s="118">
        <v>2396.3200000000002</v>
      </c>
      <c r="X232" s="118">
        <v>0</v>
      </c>
      <c r="Y232" s="118">
        <v>0</v>
      </c>
      <c r="Z232" s="118">
        <v>0</v>
      </c>
      <c r="AA232" s="118">
        <v>0</v>
      </c>
      <c r="AB232" t="s">
        <v>1036</v>
      </c>
      <c r="AC232">
        <v>1</v>
      </c>
      <c r="AD232">
        <v>1</v>
      </c>
      <c r="AE232" s="118">
        <v>2396.3200000000002</v>
      </c>
      <c r="AF232" s="118">
        <v>1324.79</v>
      </c>
      <c r="AG232" t="s">
        <v>1037</v>
      </c>
      <c r="AH232">
        <v>1.04</v>
      </c>
      <c r="AI232" s="118">
        <v>1377.78</v>
      </c>
      <c r="AJ232" s="118">
        <v>0</v>
      </c>
      <c r="AK232" s="118">
        <v>1377.78</v>
      </c>
      <c r="AL232" s="118">
        <v>-1018.54</v>
      </c>
      <c r="AM232" s="118">
        <v>0</v>
      </c>
      <c r="AN232" s="118">
        <v>-1018.54</v>
      </c>
    </row>
    <row r="233" spans="1:40" x14ac:dyDescent="0.2">
      <c r="A233" t="s">
        <v>696</v>
      </c>
      <c r="B233" t="s">
        <v>1031</v>
      </c>
      <c r="C233" t="s">
        <v>944</v>
      </c>
      <c r="D233">
        <v>2024</v>
      </c>
      <c r="E233" t="s">
        <v>1718</v>
      </c>
      <c r="F233" t="s">
        <v>1000</v>
      </c>
      <c r="G233" t="s">
        <v>946</v>
      </c>
      <c r="H233" t="s">
        <v>697</v>
      </c>
      <c r="I233">
        <v>450670</v>
      </c>
      <c r="J233" t="s">
        <v>696</v>
      </c>
      <c r="K233" t="s">
        <v>1432</v>
      </c>
      <c r="L233" t="s">
        <v>12</v>
      </c>
      <c r="M233" t="s">
        <v>1034</v>
      </c>
      <c r="N233" s="34">
        <v>44378</v>
      </c>
      <c r="O233" s="34">
        <v>44742</v>
      </c>
      <c r="P233" t="s">
        <v>1035</v>
      </c>
      <c r="Q233" s="118">
        <v>18572320</v>
      </c>
      <c r="R233" s="118">
        <v>155078277</v>
      </c>
      <c r="S233" s="43">
        <v>0.1198</v>
      </c>
      <c r="T233" s="34">
        <v>44440</v>
      </c>
      <c r="U233" s="34">
        <v>44804</v>
      </c>
      <c r="V233" s="118">
        <v>1107845.56</v>
      </c>
      <c r="W233" s="118">
        <v>68525.740000000005</v>
      </c>
      <c r="X233" s="118">
        <v>0</v>
      </c>
      <c r="Y233" s="118">
        <v>0</v>
      </c>
      <c r="Z233" s="118">
        <v>0</v>
      </c>
      <c r="AA233" s="118">
        <v>0</v>
      </c>
      <c r="AB233" t="s">
        <v>1036</v>
      </c>
      <c r="AC233">
        <v>1</v>
      </c>
      <c r="AD233">
        <v>1</v>
      </c>
      <c r="AE233" s="118">
        <v>68525.740000000005</v>
      </c>
      <c r="AF233" s="118">
        <v>132719.9</v>
      </c>
      <c r="AG233" t="s">
        <v>1037</v>
      </c>
      <c r="AH233">
        <v>1.04</v>
      </c>
      <c r="AI233" s="118">
        <v>138028.70000000001</v>
      </c>
      <c r="AJ233" s="118">
        <v>0</v>
      </c>
      <c r="AK233" s="118">
        <v>138028.70000000001</v>
      </c>
      <c r="AL233" s="118">
        <v>69502.960000000006</v>
      </c>
      <c r="AM233" s="118">
        <v>0</v>
      </c>
      <c r="AN233" s="118">
        <v>69502.960000000006</v>
      </c>
    </row>
    <row r="234" spans="1:40" x14ac:dyDescent="0.2">
      <c r="A234" t="s">
        <v>1864</v>
      </c>
      <c r="B234" t="s">
        <v>1031</v>
      </c>
      <c r="C234" t="s">
        <v>944</v>
      </c>
      <c r="D234">
        <v>2024</v>
      </c>
      <c r="E234" t="s">
        <v>1718</v>
      </c>
      <c r="F234" t="s">
        <v>1000</v>
      </c>
      <c r="G234" t="s">
        <v>946</v>
      </c>
      <c r="H234" t="s">
        <v>1865</v>
      </c>
      <c r="I234">
        <v>451315</v>
      </c>
      <c r="J234" t="s">
        <v>1864</v>
      </c>
      <c r="K234" t="s">
        <v>1866</v>
      </c>
      <c r="L234" t="s">
        <v>11</v>
      </c>
      <c r="M234" t="s">
        <v>1091</v>
      </c>
      <c r="N234" s="34">
        <v>44378</v>
      </c>
      <c r="O234" s="34">
        <v>44742</v>
      </c>
      <c r="P234" t="s">
        <v>1035</v>
      </c>
      <c r="Q234" s="118">
        <v>1552648</v>
      </c>
      <c r="R234" s="118">
        <v>2485156</v>
      </c>
      <c r="S234" s="43">
        <v>0.62480000000000002</v>
      </c>
      <c r="T234" s="34">
        <v>44440</v>
      </c>
      <c r="U234" s="34">
        <v>44804</v>
      </c>
      <c r="V234" s="118">
        <v>7782.11</v>
      </c>
      <c r="W234" s="118">
        <v>5685.43</v>
      </c>
      <c r="X234" s="118">
        <v>0</v>
      </c>
      <c r="Y234" s="118">
        <v>0</v>
      </c>
      <c r="Z234" s="118">
        <v>0</v>
      </c>
      <c r="AA234" s="118">
        <v>0</v>
      </c>
      <c r="AB234" t="s">
        <v>1036</v>
      </c>
      <c r="AC234">
        <v>1</v>
      </c>
      <c r="AD234">
        <v>1</v>
      </c>
      <c r="AE234" s="118">
        <v>5685.43</v>
      </c>
      <c r="AF234" s="118">
        <v>4862.26</v>
      </c>
      <c r="AG234" t="s">
        <v>1037</v>
      </c>
      <c r="AH234">
        <v>1.04</v>
      </c>
      <c r="AI234" s="118">
        <v>5056.75</v>
      </c>
      <c r="AJ234" s="118">
        <v>0</v>
      </c>
      <c r="AK234" s="118">
        <v>5056.75</v>
      </c>
      <c r="AL234" s="118">
        <v>-628.67999999999995</v>
      </c>
      <c r="AM234" s="118">
        <v>0</v>
      </c>
      <c r="AN234" s="118">
        <v>-628.67999999999995</v>
      </c>
    </row>
    <row r="235" spans="1:40" x14ac:dyDescent="0.2">
      <c r="A235" t="s">
        <v>165</v>
      </c>
      <c r="B235" t="s">
        <v>1031</v>
      </c>
      <c r="C235" t="s">
        <v>944</v>
      </c>
      <c r="D235">
        <v>2024</v>
      </c>
      <c r="E235" t="s">
        <v>1718</v>
      </c>
      <c r="F235" t="s">
        <v>1000</v>
      </c>
      <c r="G235" t="s">
        <v>946</v>
      </c>
      <c r="H235" t="s">
        <v>166</v>
      </c>
      <c r="I235">
        <v>670103</v>
      </c>
      <c r="J235" t="s">
        <v>165</v>
      </c>
      <c r="K235" t="s">
        <v>1434</v>
      </c>
      <c r="L235" t="s">
        <v>12</v>
      </c>
      <c r="M235" t="s">
        <v>1034</v>
      </c>
      <c r="N235" s="34">
        <v>44228</v>
      </c>
      <c r="O235" s="34">
        <v>44592</v>
      </c>
      <c r="P235" t="s">
        <v>1035</v>
      </c>
      <c r="Q235" s="118">
        <v>4211303</v>
      </c>
      <c r="R235" s="118">
        <v>42167800</v>
      </c>
      <c r="S235" s="43">
        <v>9.9900000000000003E-2</v>
      </c>
      <c r="T235" s="34">
        <v>44440</v>
      </c>
      <c r="U235" s="34">
        <v>44804</v>
      </c>
      <c r="V235" s="118">
        <v>1489985.71</v>
      </c>
      <c r="W235" s="118">
        <v>80352.240000000005</v>
      </c>
      <c r="X235" s="118">
        <v>0</v>
      </c>
      <c r="Y235" s="118">
        <v>0</v>
      </c>
      <c r="Z235" s="118">
        <v>0</v>
      </c>
      <c r="AA235" s="118">
        <v>0</v>
      </c>
      <c r="AB235" t="s">
        <v>1036</v>
      </c>
      <c r="AC235">
        <v>1</v>
      </c>
      <c r="AD235">
        <v>1</v>
      </c>
      <c r="AE235" s="118">
        <v>80352.240000000005</v>
      </c>
      <c r="AF235" s="118">
        <v>148849.57</v>
      </c>
      <c r="AG235" t="s">
        <v>1037</v>
      </c>
      <c r="AH235">
        <v>1.04</v>
      </c>
      <c r="AI235" s="118">
        <v>154803.54999999999</v>
      </c>
      <c r="AJ235" s="118">
        <v>0</v>
      </c>
      <c r="AK235" s="118">
        <v>154803.54999999999</v>
      </c>
      <c r="AL235" s="118">
        <v>74451.31</v>
      </c>
      <c r="AM235" s="118">
        <v>0</v>
      </c>
      <c r="AN235" s="118">
        <v>74451.31</v>
      </c>
    </row>
    <row r="236" spans="1:40" x14ac:dyDescent="0.2">
      <c r="A236" t="s">
        <v>1867</v>
      </c>
      <c r="B236" t="s">
        <v>1031</v>
      </c>
      <c r="C236" t="s">
        <v>944</v>
      </c>
      <c r="D236">
        <v>2024</v>
      </c>
      <c r="E236" t="s">
        <v>1718</v>
      </c>
      <c r="F236" t="s">
        <v>1000</v>
      </c>
      <c r="G236" t="s">
        <v>946</v>
      </c>
      <c r="H236" t="s">
        <v>1868</v>
      </c>
      <c r="I236">
        <v>451334</v>
      </c>
      <c r="J236" t="s">
        <v>1867</v>
      </c>
      <c r="K236" t="s">
        <v>1869</v>
      </c>
      <c r="L236" t="s">
        <v>11</v>
      </c>
      <c r="M236" t="s">
        <v>1091</v>
      </c>
      <c r="N236" s="34">
        <v>44348</v>
      </c>
      <c r="O236" s="34">
        <v>44712</v>
      </c>
      <c r="P236" t="s">
        <v>1035</v>
      </c>
      <c r="Q236" s="118">
        <v>676011</v>
      </c>
      <c r="R236" s="118">
        <v>1259326</v>
      </c>
      <c r="S236" s="43">
        <v>0.53680000000000005</v>
      </c>
      <c r="T236" s="34">
        <v>44440</v>
      </c>
      <c r="U236" s="34">
        <v>44804</v>
      </c>
      <c r="V236" s="118">
        <v>1812.34</v>
      </c>
      <c r="W236" s="118">
        <v>1235.73</v>
      </c>
      <c r="X236" s="118">
        <v>0</v>
      </c>
      <c r="Y236" s="118">
        <v>0</v>
      </c>
      <c r="Z236" s="118">
        <v>0</v>
      </c>
      <c r="AA236" s="118">
        <v>0</v>
      </c>
      <c r="AB236" t="s">
        <v>1036</v>
      </c>
      <c r="AC236">
        <v>1</v>
      </c>
      <c r="AD236">
        <v>1</v>
      </c>
      <c r="AE236" s="118">
        <v>1235.73</v>
      </c>
      <c r="AF236" s="118">
        <v>972.86</v>
      </c>
      <c r="AG236" t="s">
        <v>1037</v>
      </c>
      <c r="AH236">
        <v>1.04</v>
      </c>
      <c r="AI236" s="118">
        <v>1011.77</v>
      </c>
      <c r="AJ236" s="118">
        <v>0</v>
      </c>
      <c r="AK236" s="118">
        <v>1011.77</v>
      </c>
      <c r="AL236" s="118">
        <v>-223.96</v>
      </c>
      <c r="AM236" s="118">
        <v>0</v>
      </c>
      <c r="AN236" s="118">
        <v>-223.96</v>
      </c>
    </row>
    <row r="237" spans="1:40" x14ac:dyDescent="0.2">
      <c r="A237" t="s">
        <v>90</v>
      </c>
      <c r="B237" t="s">
        <v>1031</v>
      </c>
      <c r="C237" t="s">
        <v>944</v>
      </c>
      <c r="D237">
        <v>2024</v>
      </c>
      <c r="E237" t="s">
        <v>1718</v>
      </c>
      <c r="F237" t="s">
        <v>1000</v>
      </c>
      <c r="G237" t="s">
        <v>946</v>
      </c>
      <c r="H237" t="s">
        <v>91</v>
      </c>
      <c r="I237">
        <v>450209</v>
      </c>
      <c r="J237" t="s">
        <v>90</v>
      </c>
      <c r="K237" t="s">
        <v>1436</v>
      </c>
      <c r="L237" t="s">
        <v>12</v>
      </c>
      <c r="M237" t="s">
        <v>1034</v>
      </c>
      <c r="N237" s="34">
        <v>44197</v>
      </c>
      <c r="O237" s="34">
        <v>44561</v>
      </c>
      <c r="P237" t="s">
        <v>1054</v>
      </c>
      <c r="Q237" s="118">
        <v>19934181</v>
      </c>
      <c r="R237" s="118">
        <v>116257675</v>
      </c>
      <c r="S237" s="43">
        <v>0.17150000000000001</v>
      </c>
      <c r="T237" s="34">
        <v>44440</v>
      </c>
      <c r="U237" s="34">
        <v>44804</v>
      </c>
      <c r="V237" s="118">
        <v>5912183.1100000003</v>
      </c>
      <c r="W237" s="118">
        <v>1059795.03</v>
      </c>
      <c r="X237" s="118">
        <v>0</v>
      </c>
      <c r="Y237" s="118">
        <v>0</v>
      </c>
      <c r="Z237" s="118">
        <v>0</v>
      </c>
      <c r="AA237" s="118">
        <v>0</v>
      </c>
      <c r="AB237" t="s">
        <v>1036</v>
      </c>
      <c r="AC237">
        <v>1</v>
      </c>
      <c r="AD237">
        <v>1</v>
      </c>
      <c r="AE237" s="118">
        <v>1059795.03</v>
      </c>
      <c r="AF237" s="118">
        <v>1013939.4</v>
      </c>
      <c r="AG237" t="s">
        <v>1037</v>
      </c>
      <c r="AH237">
        <v>1.04</v>
      </c>
      <c r="AI237" s="118">
        <v>1054496.98</v>
      </c>
      <c r="AJ237" s="118">
        <v>0</v>
      </c>
      <c r="AK237" s="118">
        <v>1054496.98</v>
      </c>
      <c r="AL237" s="118">
        <v>-5298.05</v>
      </c>
      <c r="AM237" s="118">
        <v>0</v>
      </c>
      <c r="AN237" s="118">
        <v>-5298.05</v>
      </c>
    </row>
    <row r="238" spans="1:40" x14ac:dyDescent="0.2">
      <c r="A238" t="s">
        <v>411</v>
      </c>
      <c r="B238" t="s">
        <v>1031</v>
      </c>
      <c r="C238" t="s">
        <v>944</v>
      </c>
      <c r="D238">
        <v>2024</v>
      </c>
      <c r="E238" t="s">
        <v>1718</v>
      </c>
      <c r="F238" t="s">
        <v>1000</v>
      </c>
      <c r="G238" t="s">
        <v>946</v>
      </c>
      <c r="H238" t="s">
        <v>412</v>
      </c>
      <c r="I238">
        <v>450330</v>
      </c>
      <c r="J238" t="s">
        <v>411</v>
      </c>
      <c r="K238" t="s">
        <v>1438</v>
      </c>
      <c r="L238" t="s">
        <v>11</v>
      </c>
      <c r="M238" t="s">
        <v>1034</v>
      </c>
      <c r="N238" s="34">
        <v>44197</v>
      </c>
      <c r="O238" s="34">
        <v>44561</v>
      </c>
      <c r="P238" t="s">
        <v>1035</v>
      </c>
      <c r="Q238" s="118">
        <v>6397955</v>
      </c>
      <c r="R238" s="118">
        <v>26173873</v>
      </c>
      <c r="S238" s="43">
        <v>0.24440000000000001</v>
      </c>
      <c r="T238" s="34">
        <v>44440</v>
      </c>
      <c r="U238" s="34">
        <v>44804</v>
      </c>
      <c r="V238" s="118">
        <v>926742.6</v>
      </c>
      <c r="W238" s="118">
        <v>116567.75</v>
      </c>
      <c r="X238" s="118">
        <v>0</v>
      </c>
      <c r="Y238" s="118">
        <v>0</v>
      </c>
      <c r="Z238" s="118">
        <v>0</v>
      </c>
      <c r="AA238" s="118">
        <v>0</v>
      </c>
      <c r="AB238" t="s">
        <v>1036</v>
      </c>
      <c r="AC238">
        <v>1</v>
      </c>
      <c r="AD238">
        <v>1</v>
      </c>
      <c r="AE238" s="118">
        <v>116567.75</v>
      </c>
      <c r="AF238" s="118">
        <v>226495.89</v>
      </c>
      <c r="AG238" t="s">
        <v>1037</v>
      </c>
      <c r="AH238">
        <v>1.04</v>
      </c>
      <c r="AI238" s="118">
        <v>235555.73</v>
      </c>
      <c r="AJ238" s="118">
        <v>0</v>
      </c>
      <c r="AK238" s="118">
        <v>235555.73</v>
      </c>
      <c r="AL238" s="118">
        <v>118987.98</v>
      </c>
      <c r="AM238" s="118">
        <v>0</v>
      </c>
      <c r="AN238" s="118">
        <v>118987.98</v>
      </c>
    </row>
    <row r="239" spans="1:40" x14ac:dyDescent="0.2">
      <c r="A239" t="s">
        <v>1439</v>
      </c>
      <c r="B239" t="s">
        <v>1031</v>
      </c>
      <c r="C239" t="s">
        <v>944</v>
      </c>
      <c r="D239">
        <v>2024</v>
      </c>
      <c r="E239" t="s">
        <v>1718</v>
      </c>
      <c r="F239" t="s">
        <v>1000</v>
      </c>
      <c r="G239" t="s">
        <v>946</v>
      </c>
      <c r="H239" t="s">
        <v>1440</v>
      </c>
      <c r="I239">
        <v>451359</v>
      </c>
      <c r="J239" t="s">
        <v>1439</v>
      </c>
      <c r="K239" t="s">
        <v>1442</v>
      </c>
      <c r="L239" t="s">
        <v>11</v>
      </c>
      <c r="M239" t="s">
        <v>1091</v>
      </c>
      <c r="N239" s="34">
        <v>44470</v>
      </c>
      <c r="O239" s="34">
        <v>44834</v>
      </c>
      <c r="P239" t="s">
        <v>1035</v>
      </c>
      <c r="Q239" s="118">
        <v>2290902</v>
      </c>
      <c r="R239" s="118">
        <v>6674939</v>
      </c>
      <c r="S239" s="43">
        <v>0.34320000000000001</v>
      </c>
      <c r="T239" s="34">
        <v>44440</v>
      </c>
      <c r="U239" s="34">
        <v>44804</v>
      </c>
      <c r="V239" s="118">
        <v>18913.39</v>
      </c>
      <c r="W239" s="118">
        <v>13346.98</v>
      </c>
      <c r="X239" s="118">
        <v>0</v>
      </c>
      <c r="Y239" s="118">
        <v>0</v>
      </c>
      <c r="Z239" s="118">
        <v>0</v>
      </c>
      <c r="AA239" s="118">
        <v>0</v>
      </c>
      <c r="AB239" t="s">
        <v>1036</v>
      </c>
      <c r="AC239">
        <v>1</v>
      </c>
      <c r="AD239">
        <v>1</v>
      </c>
      <c r="AE239" s="118">
        <v>13346.98</v>
      </c>
      <c r="AF239" s="118">
        <v>6491.08</v>
      </c>
      <c r="AG239" t="s">
        <v>1037</v>
      </c>
      <c r="AH239">
        <v>1.0130999999999999</v>
      </c>
      <c r="AI239" s="118">
        <v>6576.11</v>
      </c>
      <c r="AJ239" s="118">
        <v>0</v>
      </c>
      <c r="AK239" s="118">
        <v>6576.11</v>
      </c>
      <c r="AL239" s="118">
        <v>-6770.87</v>
      </c>
      <c r="AM239" s="118">
        <v>0</v>
      </c>
      <c r="AN239" s="118">
        <v>-6770.87</v>
      </c>
    </row>
    <row r="240" spans="1:40" x14ac:dyDescent="0.2">
      <c r="A240" t="s">
        <v>45</v>
      </c>
      <c r="B240" t="s">
        <v>1031</v>
      </c>
      <c r="C240" t="s">
        <v>944</v>
      </c>
      <c r="D240">
        <v>2024</v>
      </c>
      <c r="E240" t="s">
        <v>1718</v>
      </c>
      <c r="F240" t="s">
        <v>1000</v>
      </c>
      <c r="G240" t="s">
        <v>946</v>
      </c>
      <c r="H240" t="s">
        <v>46</v>
      </c>
      <c r="I240">
        <v>450661</v>
      </c>
      <c r="J240" t="s">
        <v>45</v>
      </c>
      <c r="K240" t="s">
        <v>1444</v>
      </c>
      <c r="L240" t="s">
        <v>12</v>
      </c>
      <c r="M240" t="s">
        <v>1034</v>
      </c>
      <c r="N240" s="34">
        <v>44470</v>
      </c>
      <c r="O240" s="34">
        <v>44834</v>
      </c>
      <c r="P240" t="s">
        <v>1035</v>
      </c>
      <c r="Q240" s="118">
        <v>8655165</v>
      </c>
      <c r="R240" s="118">
        <v>47980992</v>
      </c>
      <c r="S240" s="43">
        <v>0.1804</v>
      </c>
      <c r="T240" s="34">
        <v>44440</v>
      </c>
      <c r="U240" s="34">
        <v>44804</v>
      </c>
      <c r="V240" s="118">
        <v>656959.69999999995</v>
      </c>
      <c r="W240" s="118">
        <v>43945.39</v>
      </c>
      <c r="X240" s="118">
        <v>0</v>
      </c>
      <c r="Y240" s="118">
        <v>0</v>
      </c>
      <c r="Z240" s="118">
        <v>0</v>
      </c>
      <c r="AA240" s="118">
        <v>0</v>
      </c>
      <c r="AB240" t="s">
        <v>1036</v>
      </c>
      <c r="AC240">
        <v>1</v>
      </c>
      <c r="AD240">
        <v>1</v>
      </c>
      <c r="AE240" s="118">
        <v>43945.39</v>
      </c>
      <c r="AF240" s="118">
        <v>118515.53</v>
      </c>
      <c r="AG240" t="s">
        <v>1037</v>
      </c>
      <c r="AH240">
        <v>1.0130999999999999</v>
      </c>
      <c r="AI240" s="118">
        <v>120068.08</v>
      </c>
      <c r="AJ240" s="118">
        <v>0</v>
      </c>
      <c r="AK240" s="118">
        <v>120068.08</v>
      </c>
      <c r="AL240" s="118">
        <v>76122.69</v>
      </c>
      <c r="AM240" s="118">
        <v>0</v>
      </c>
      <c r="AN240" s="118">
        <v>76122.69</v>
      </c>
    </row>
    <row r="241" spans="1:40" x14ac:dyDescent="0.2">
      <c r="A241" t="s">
        <v>1445</v>
      </c>
      <c r="B241" t="s">
        <v>1031</v>
      </c>
      <c r="C241" t="s">
        <v>944</v>
      </c>
      <c r="D241">
        <v>2024</v>
      </c>
      <c r="E241" t="s">
        <v>1718</v>
      </c>
      <c r="F241" t="s">
        <v>1000</v>
      </c>
      <c r="G241" t="s">
        <v>946</v>
      </c>
      <c r="H241" s="117" t="s">
        <v>1446</v>
      </c>
      <c r="I241">
        <v>451354</v>
      </c>
      <c r="J241" t="s">
        <v>1445</v>
      </c>
      <c r="K241" t="s">
        <v>1448</v>
      </c>
      <c r="L241" t="s">
        <v>11</v>
      </c>
      <c r="M241" t="s">
        <v>1091</v>
      </c>
      <c r="N241" s="34">
        <v>44256</v>
      </c>
      <c r="O241" s="34">
        <v>44620</v>
      </c>
      <c r="P241" t="s">
        <v>1035</v>
      </c>
      <c r="Q241" s="118">
        <v>2115757</v>
      </c>
      <c r="R241" s="118">
        <v>7083568</v>
      </c>
      <c r="S241" s="43">
        <v>0.29870000000000002</v>
      </c>
      <c r="T241" s="34">
        <v>44440</v>
      </c>
      <c r="U241" s="34">
        <v>44804</v>
      </c>
      <c r="V241" s="118">
        <v>14889</v>
      </c>
      <c r="W241" s="118">
        <v>6652.82</v>
      </c>
      <c r="X241" s="118">
        <v>0</v>
      </c>
      <c r="Y241" s="118">
        <v>0</v>
      </c>
      <c r="Z241" s="118">
        <v>0</v>
      </c>
      <c r="AA241" s="118">
        <v>0</v>
      </c>
      <c r="AB241" t="s">
        <v>1036</v>
      </c>
      <c r="AC241">
        <v>1</v>
      </c>
      <c r="AD241">
        <v>1</v>
      </c>
      <c r="AE241" s="118">
        <v>6652.82</v>
      </c>
      <c r="AF241" s="118">
        <v>4447.34</v>
      </c>
      <c r="AG241" t="s">
        <v>1037</v>
      </c>
      <c r="AH241">
        <v>1.04</v>
      </c>
      <c r="AI241" s="118">
        <v>4625.2299999999996</v>
      </c>
      <c r="AJ241" s="118">
        <v>0</v>
      </c>
      <c r="AK241" s="118">
        <v>4625.2299999999996</v>
      </c>
      <c r="AL241" s="118">
        <v>-2027.59</v>
      </c>
      <c r="AM241" s="118">
        <v>0</v>
      </c>
      <c r="AN241" s="118">
        <v>-2027.59</v>
      </c>
    </row>
    <row r="242" spans="1:40" x14ac:dyDescent="0.2">
      <c r="A242" t="s">
        <v>705</v>
      </c>
      <c r="B242" t="s">
        <v>1031</v>
      </c>
      <c r="C242" t="s">
        <v>944</v>
      </c>
      <c r="D242">
        <v>2024</v>
      </c>
      <c r="E242" t="s">
        <v>1718</v>
      </c>
      <c r="F242" t="s">
        <v>1000</v>
      </c>
      <c r="G242" t="s">
        <v>946</v>
      </c>
      <c r="H242" s="117" t="s">
        <v>706</v>
      </c>
      <c r="I242">
        <v>450804</v>
      </c>
      <c r="J242" t="s">
        <v>705</v>
      </c>
      <c r="K242" t="s">
        <v>1450</v>
      </c>
      <c r="L242" t="s">
        <v>12</v>
      </c>
      <c r="M242" t="s">
        <v>1034</v>
      </c>
      <c r="N242" s="34">
        <v>44197</v>
      </c>
      <c r="O242" s="34">
        <v>44561</v>
      </c>
      <c r="P242" t="s">
        <v>1035</v>
      </c>
      <c r="Q242" s="118">
        <v>17982848</v>
      </c>
      <c r="R242" s="118">
        <v>140920391</v>
      </c>
      <c r="S242" s="43">
        <v>0.12759999999999999</v>
      </c>
      <c r="T242" s="34">
        <v>44440</v>
      </c>
      <c r="U242" s="34">
        <v>44804</v>
      </c>
      <c r="V242" s="118">
        <v>39238.769999999997</v>
      </c>
      <c r="W242" s="118">
        <v>1030.3800000000001</v>
      </c>
      <c r="X242" s="118">
        <v>0</v>
      </c>
      <c r="Y242" s="118">
        <v>0</v>
      </c>
      <c r="Z242" s="118">
        <v>0</v>
      </c>
      <c r="AA242" s="118">
        <v>0</v>
      </c>
      <c r="AB242" t="s">
        <v>1036</v>
      </c>
      <c r="AC242">
        <v>1</v>
      </c>
      <c r="AD242">
        <v>1</v>
      </c>
      <c r="AE242" s="118">
        <v>1030.3800000000001</v>
      </c>
      <c r="AF242" s="118">
        <v>5006.87</v>
      </c>
      <c r="AG242" t="s">
        <v>1037</v>
      </c>
      <c r="AH242">
        <v>1.04</v>
      </c>
      <c r="AI242" s="118">
        <v>5207.1400000000003</v>
      </c>
      <c r="AJ242" s="118">
        <v>0</v>
      </c>
      <c r="AK242" s="118">
        <v>5207.1400000000003</v>
      </c>
      <c r="AL242" s="118">
        <v>4176.76</v>
      </c>
      <c r="AM242" s="118">
        <v>0</v>
      </c>
      <c r="AN242" s="118">
        <v>4176.76</v>
      </c>
    </row>
    <row r="243" spans="1:40" x14ac:dyDescent="0.2">
      <c r="A243" t="s">
        <v>1870</v>
      </c>
      <c r="B243" t="s">
        <v>1031</v>
      </c>
      <c r="C243" t="s">
        <v>944</v>
      </c>
      <c r="D243">
        <v>2024</v>
      </c>
      <c r="E243" t="s">
        <v>1718</v>
      </c>
      <c r="F243" t="s">
        <v>1000</v>
      </c>
      <c r="G243" t="s">
        <v>946</v>
      </c>
      <c r="H243" t="s">
        <v>1871</v>
      </c>
      <c r="I243">
        <v>451332</v>
      </c>
      <c r="J243" t="s">
        <v>1870</v>
      </c>
      <c r="K243" t="s">
        <v>1872</v>
      </c>
      <c r="L243" t="s">
        <v>12</v>
      </c>
      <c r="M243" t="s">
        <v>1091</v>
      </c>
      <c r="N243" s="34">
        <v>44197</v>
      </c>
      <c r="O243" s="34">
        <v>44561</v>
      </c>
      <c r="P243" t="s">
        <v>1035</v>
      </c>
      <c r="Q243" s="118">
        <v>874225</v>
      </c>
      <c r="R243" s="118">
        <v>1861540</v>
      </c>
      <c r="S243" s="43">
        <v>0.46960000000000002</v>
      </c>
      <c r="T243" s="34">
        <v>44440</v>
      </c>
      <c r="U243" s="34">
        <v>44804</v>
      </c>
      <c r="V243" s="118">
        <v>8314.07</v>
      </c>
      <c r="W243" s="118">
        <v>3579.57</v>
      </c>
      <c r="X243" s="118">
        <v>0</v>
      </c>
      <c r="Y243" s="118">
        <v>0</v>
      </c>
      <c r="Z243" s="118">
        <v>0</v>
      </c>
      <c r="AA243" s="118">
        <v>0</v>
      </c>
      <c r="AB243" t="s">
        <v>1036</v>
      </c>
      <c r="AC243">
        <v>1</v>
      </c>
      <c r="AD243">
        <v>1</v>
      </c>
      <c r="AE243" s="118">
        <v>3579.57</v>
      </c>
      <c r="AF243" s="118">
        <v>3904.29</v>
      </c>
      <c r="AG243" t="s">
        <v>1037</v>
      </c>
      <c r="AH243">
        <v>1.04</v>
      </c>
      <c r="AI243" s="118">
        <v>4060.46</v>
      </c>
      <c r="AJ243" s="118">
        <v>0</v>
      </c>
      <c r="AK243" s="118">
        <v>4060.46</v>
      </c>
      <c r="AL243" s="118">
        <v>480.89</v>
      </c>
      <c r="AM243" s="118">
        <v>0</v>
      </c>
      <c r="AN243" s="118">
        <v>480.89</v>
      </c>
    </row>
    <row r="244" spans="1:40" x14ac:dyDescent="0.2">
      <c r="A244" t="s">
        <v>708</v>
      </c>
      <c r="B244" t="s">
        <v>1031</v>
      </c>
      <c r="C244" t="s">
        <v>944</v>
      </c>
      <c r="D244">
        <v>2024</v>
      </c>
      <c r="E244" t="s">
        <v>1718</v>
      </c>
      <c r="F244" t="s">
        <v>1000</v>
      </c>
      <c r="G244" t="s">
        <v>946</v>
      </c>
      <c r="H244" s="117" t="s">
        <v>709</v>
      </c>
      <c r="I244">
        <v>450747</v>
      </c>
      <c r="J244" t="s">
        <v>708</v>
      </c>
      <c r="K244" t="s">
        <v>1452</v>
      </c>
      <c r="L244" t="s">
        <v>12</v>
      </c>
      <c r="M244" t="s">
        <v>1034</v>
      </c>
      <c r="N244" s="34">
        <v>44197</v>
      </c>
      <c r="O244" s="34">
        <v>44561</v>
      </c>
      <c r="P244" t="s">
        <v>1035</v>
      </c>
      <c r="Q244" s="118">
        <v>7709365</v>
      </c>
      <c r="R244" s="118">
        <v>45530150</v>
      </c>
      <c r="S244" s="43">
        <v>0.16930000000000001</v>
      </c>
      <c r="T244" s="34">
        <v>44440</v>
      </c>
      <c r="U244" s="34">
        <v>44804</v>
      </c>
      <c r="V244" s="118">
        <v>775514.29</v>
      </c>
      <c r="W244" s="118">
        <v>75721.759999999995</v>
      </c>
      <c r="X244" s="118">
        <v>0</v>
      </c>
      <c r="Y244" s="118">
        <v>0</v>
      </c>
      <c r="Z244" s="118">
        <v>0</v>
      </c>
      <c r="AA244" s="118">
        <v>0</v>
      </c>
      <c r="AB244" t="s">
        <v>1036</v>
      </c>
      <c r="AC244">
        <v>1</v>
      </c>
      <c r="AD244">
        <v>1</v>
      </c>
      <c r="AE244" s="118">
        <v>75721.759999999995</v>
      </c>
      <c r="AF244" s="118">
        <v>131294.57</v>
      </c>
      <c r="AG244" t="s">
        <v>1037</v>
      </c>
      <c r="AH244">
        <v>1.04</v>
      </c>
      <c r="AI244" s="118">
        <v>136546.35</v>
      </c>
      <c r="AJ244" s="118">
        <v>0</v>
      </c>
      <c r="AK244" s="118">
        <v>136546.35</v>
      </c>
      <c r="AL244" s="118">
        <v>60824.59</v>
      </c>
      <c r="AM244" s="118">
        <v>0</v>
      </c>
      <c r="AN244" s="118">
        <v>60824.59</v>
      </c>
    </row>
    <row r="245" spans="1:40" x14ac:dyDescent="0.2">
      <c r="A245" t="s">
        <v>1453</v>
      </c>
      <c r="B245" t="s">
        <v>1031</v>
      </c>
      <c r="C245" t="s">
        <v>944</v>
      </c>
      <c r="D245">
        <v>2024</v>
      </c>
      <c r="E245" t="s">
        <v>1718</v>
      </c>
      <c r="F245" t="s">
        <v>1000</v>
      </c>
      <c r="G245" t="s">
        <v>946</v>
      </c>
      <c r="H245" t="s">
        <v>1454</v>
      </c>
      <c r="I245">
        <v>450565</v>
      </c>
      <c r="J245" t="s">
        <v>1453</v>
      </c>
      <c r="K245" t="s">
        <v>1456</v>
      </c>
      <c r="L245" t="s">
        <v>11</v>
      </c>
      <c r="M245" t="s">
        <v>1034</v>
      </c>
      <c r="N245" s="34">
        <v>44105</v>
      </c>
      <c r="O245" s="34">
        <v>44469</v>
      </c>
      <c r="P245" t="s">
        <v>1035</v>
      </c>
      <c r="Q245" s="118">
        <v>5180974</v>
      </c>
      <c r="R245" s="118">
        <v>15499602</v>
      </c>
      <c r="S245" s="43">
        <v>0.33429999999999999</v>
      </c>
      <c r="T245" s="34">
        <v>44440</v>
      </c>
      <c r="U245" s="34">
        <v>44804</v>
      </c>
      <c r="V245" s="118">
        <v>217972.57</v>
      </c>
      <c r="W245" s="118">
        <v>52610.94</v>
      </c>
      <c r="X245" s="118">
        <v>0</v>
      </c>
      <c r="Y245" s="118">
        <v>0</v>
      </c>
      <c r="Z245" s="118">
        <v>0</v>
      </c>
      <c r="AA245" s="118">
        <v>0</v>
      </c>
      <c r="AB245" t="s">
        <v>1036</v>
      </c>
      <c r="AC245">
        <v>1</v>
      </c>
      <c r="AD245">
        <v>1</v>
      </c>
      <c r="AE245" s="118">
        <v>52610.94</v>
      </c>
      <c r="AF245" s="118">
        <v>72868.23</v>
      </c>
      <c r="AG245" t="s">
        <v>1037</v>
      </c>
      <c r="AH245">
        <v>1.04</v>
      </c>
      <c r="AI245" s="118">
        <v>75782.960000000006</v>
      </c>
      <c r="AJ245" s="118">
        <v>0</v>
      </c>
      <c r="AK245" s="118">
        <v>75782.960000000006</v>
      </c>
      <c r="AL245" s="118">
        <v>23172.02</v>
      </c>
      <c r="AM245" s="118">
        <v>0</v>
      </c>
      <c r="AN245" s="118">
        <v>23172.02</v>
      </c>
    </row>
    <row r="246" spans="1:40" x14ac:dyDescent="0.2">
      <c r="A246" t="s">
        <v>711</v>
      </c>
      <c r="B246" t="s">
        <v>1031</v>
      </c>
      <c r="C246" t="s">
        <v>944</v>
      </c>
      <c r="D246">
        <v>2024</v>
      </c>
      <c r="E246" t="s">
        <v>1718</v>
      </c>
      <c r="F246" t="s">
        <v>1000</v>
      </c>
      <c r="G246" t="s">
        <v>946</v>
      </c>
      <c r="H246" t="s">
        <v>712</v>
      </c>
      <c r="I246">
        <v>450400</v>
      </c>
      <c r="J246" t="s">
        <v>711</v>
      </c>
      <c r="K246" t="s">
        <v>1873</v>
      </c>
      <c r="L246" t="s">
        <v>12</v>
      </c>
      <c r="M246" t="s">
        <v>1034</v>
      </c>
      <c r="N246" s="34">
        <v>44287</v>
      </c>
      <c r="O246" s="34">
        <v>44651</v>
      </c>
      <c r="P246" t="s">
        <v>1035</v>
      </c>
      <c r="Q246" s="118">
        <v>1404924</v>
      </c>
      <c r="R246" s="118">
        <v>9882212</v>
      </c>
      <c r="S246" s="43">
        <v>0.14219999999999999</v>
      </c>
      <c r="T246" s="34">
        <v>44440</v>
      </c>
      <c r="U246" s="34">
        <v>44804</v>
      </c>
      <c r="V246" s="118">
        <v>149362.47</v>
      </c>
      <c r="W246" s="118">
        <v>24306.14</v>
      </c>
      <c r="X246" s="118">
        <v>0</v>
      </c>
      <c r="Y246" s="118">
        <v>0</v>
      </c>
      <c r="Z246" s="118">
        <v>0</v>
      </c>
      <c r="AA246" s="118">
        <v>0</v>
      </c>
      <c r="AB246" t="s">
        <v>1036</v>
      </c>
      <c r="AC246">
        <v>1</v>
      </c>
      <c r="AD246">
        <v>1</v>
      </c>
      <c r="AE246" s="118">
        <v>24306.14</v>
      </c>
      <c r="AF246" s="118">
        <v>21239.34</v>
      </c>
      <c r="AG246" t="s">
        <v>1037</v>
      </c>
      <c r="AH246">
        <v>1.04</v>
      </c>
      <c r="AI246" s="118">
        <v>22088.91</v>
      </c>
      <c r="AJ246" s="118">
        <v>0</v>
      </c>
      <c r="AK246" s="118">
        <v>22088.91</v>
      </c>
      <c r="AL246" s="118">
        <v>-2217.23</v>
      </c>
      <c r="AM246" s="118">
        <v>0</v>
      </c>
      <c r="AN246" s="118">
        <v>-2217.23</v>
      </c>
    </row>
    <row r="247" spans="1:40" x14ac:dyDescent="0.2">
      <c r="A247" t="s">
        <v>642</v>
      </c>
      <c r="B247" t="s">
        <v>1031</v>
      </c>
      <c r="C247" t="s">
        <v>944</v>
      </c>
      <c r="D247">
        <v>2024</v>
      </c>
      <c r="E247" t="s">
        <v>1718</v>
      </c>
      <c r="F247" t="s">
        <v>1000</v>
      </c>
      <c r="G247" t="s">
        <v>946</v>
      </c>
      <c r="H247" t="s">
        <v>643</v>
      </c>
      <c r="I247">
        <v>451300</v>
      </c>
      <c r="J247" t="s">
        <v>642</v>
      </c>
      <c r="K247" t="s">
        <v>1874</v>
      </c>
      <c r="L247" t="s">
        <v>12</v>
      </c>
      <c r="M247" t="s">
        <v>1091</v>
      </c>
      <c r="N247" s="34">
        <v>44470</v>
      </c>
      <c r="O247" s="34">
        <v>44834</v>
      </c>
      <c r="P247" t="s">
        <v>1035</v>
      </c>
      <c r="Q247" s="118">
        <v>1171115</v>
      </c>
      <c r="R247" s="118">
        <v>2116405</v>
      </c>
      <c r="S247" s="43">
        <v>0.5534</v>
      </c>
      <c r="T247" s="34">
        <v>44440</v>
      </c>
      <c r="U247" s="34">
        <v>44804</v>
      </c>
      <c r="V247" s="118">
        <v>2171.23</v>
      </c>
      <c r="W247" s="118">
        <v>1590.29</v>
      </c>
      <c r="X247" s="118">
        <v>0</v>
      </c>
      <c r="Y247" s="118">
        <v>0</v>
      </c>
      <c r="Z247" s="118">
        <v>0</v>
      </c>
      <c r="AA247" s="118">
        <v>0</v>
      </c>
      <c r="AB247" t="s">
        <v>1036</v>
      </c>
      <c r="AC247">
        <v>1</v>
      </c>
      <c r="AD247">
        <v>1</v>
      </c>
      <c r="AE247" s="118">
        <v>1590.29</v>
      </c>
      <c r="AF247" s="118">
        <v>1201.56</v>
      </c>
      <c r="AG247" t="s">
        <v>1037</v>
      </c>
      <c r="AH247">
        <v>1.0130999999999999</v>
      </c>
      <c r="AI247" s="118">
        <v>1217.3</v>
      </c>
      <c r="AJ247" s="118">
        <v>0</v>
      </c>
      <c r="AK247" s="118">
        <v>1217.3</v>
      </c>
      <c r="AL247" s="118">
        <v>-372.99</v>
      </c>
      <c r="AM247" s="118">
        <v>0</v>
      </c>
      <c r="AN247" s="118">
        <v>-372.99</v>
      </c>
    </row>
    <row r="248" spans="1:40" x14ac:dyDescent="0.2">
      <c r="A248" t="s">
        <v>1457</v>
      </c>
      <c r="B248" t="s">
        <v>1031</v>
      </c>
      <c r="C248" t="s">
        <v>944</v>
      </c>
      <c r="D248">
        <v>2024</v>
      </c>
      <c r="E248" t="s">
        <v>1718</v>
      </c>
      <c r="F248" t="s">
        <v>1000</v>
      </c>
      <c r="G248" t="s">
        <v>946</v>
      </c>
      <c r="H248" t="s">
        <v>1458</v>
      </c>
      <c r="I248">
        <v>451389</v>
      </c>
      <c r="J248" t="s">
        <v>1457</v>
      </c>
      <c r="K248" t="s">
        <v>1460</v>
      </c>
      <c r="L248" t="s">
        <v>11</v>
      </c>
      <c r="M248" t="s">
        <v>1091</v>
      </c>
      <c r="N248" s="34">
        <v>44197</v>
      </c>
      <c r="O248" s="34">
        <v>44561</v>
      </c>
      <c r="P248" t="s">
        <v>1035</v>
      </c>
      <c r="Q248" s="118">
        <v>953487</v>
      </c>
      <c r="R248" s="118">
        <v>3839897</v>
      </c>
      <c r="S248" s="43">
        <v>0.24829999999999999</v>
      </c>
      <c r="T248" s="34">
        <v>44440</v>
      </c>
      <c r="U248" s="34">
        <v>44804</v>
      </c>
      <c r="V248" s="118">
        <v>37290.01</v>
      </c>
      <c r="W248" s="118">
        <v>17898.07</v>
      </c>
      <c r="X248" s="118">
        <v>0</v>
      </c>
      <c r="Y248" s="118">
        <v>0</v>
      </c>
      <c r="Z248" s="118">
        <v>0</v>
      </c>
      <c r="AA248" s="118">
        <v>0</v>
      </c>
      <c r="AB248" t="s">
        <v>1036</v>
      </c>
      <c r="AC248">
        <v>1</v>
      </c>
      <c r="AD248">
        <v>1</v>
      </c>
      <c r="AE248" s="118">
        <v>17898.07</v>
      </c>
      <c r="AF248" s="118">
        <v>9259.11</v>
      </c>
      <c r="AG248" t="s">
        <v>1037</v>
      </c>
      <c r="AH248">
        <v>1.04</v>
      </c>
      <c r="AI248" s="118">
        <v>9629.4699999999993</v>
      </c>
      <c r="AJ248" s="118">
        <v>0</v>
      </c>
      <c r="AK248" s="118">
        <v>9629.4699999999993</v>
      </c>
      <c r="AL248" s="118">
        <v>-8268.6</v>
      </c>
      <c r="AM248" s="118">
        <v>0</v>
      </c>
      <c r="AN248" s="118">
        <v>-8268.6</v>
      </c>
    </row>
    <row r="249" spans="1:40" x14ac:dyDescent="0.2">
      <c r="A249" t="s">
        <v>258</v>
      </c>
      <c r="B249" t="s">
        <v>1031</v>
      </c>
      <c r="C249" t="s">
        <v>944</v>
      </c>
      <c r="D249">
        <v>2024</v>
      </c>
      <c r="E249" t="s">
        <v>1718</v>
      </c>
      <c r="F249" t="s">
        <v>1000</v>
      </c>
      <c r="G249" t="s">
        <v>946</v>
      </c>
      <c r="H249" t="s">
        <v>259</v>
      </c>
      <c r="I249">
        <v>450891</v>
      </c>
      <c r="J249" t="s">
        <v>258</v>
      </c>
      <c r="K249" t="s">
        <v>1875</v>
      </c>
      <c r="L249" t="s">
        <v>12</v>
      </c>
      <c r="M249" t="s">
        <v>1034</v>
      </c>
      <c r="N249" s="34">
        <v>44197</v>
      </c>
      <c r="O249" s="34">
        <v>44561</v>
      </c>
      <c r="P249" t="s">
        <v>1035</v>
      </c>
      <c r="Q249" s="118">
        <v>8628071</v>
      </c>
      <c r="R249" s="118">
        <v>28708048</v>
      </c>
      <c r="S249" s="43">
        <v>0.30049999999999999</v>
      </c>
      <c r="T249" s="34">
        <v>44440</v>
      </c>
      <c r="U249" s="34">
        <v>44804</v>
      </c>
      <c r="V249" s="118">
        <v>2854.3</v>
      </c>
      <c r="W249" s="118">
        <v>242.71</v>
      </c>
      <c r="X249" s="118">
        <v>0</v>
      </c>
      <c r="Y249" s="118">
        <v>0</v>
      </c>
      <c r="Z249" s="118">
        <v>0</v>
      </c>
      <c r="AA249" s="118">
        <v>0</v>
      </c>
      <c r="AB249" t="s">
        <v>1036</v>
      </c>
      <c r="AC249">
        <v>1</v>
      </c>
      <c r="AD249">
        <v>1</v>
      </c>
      <c r="AE249" s="118">
        <v>242.71</v>
      </c>
      <c r="AF249" s="118">
        <v>857.72</v>
      </c>
      <c r="AG249" t="s">
        <v>1037</v>
      </c>
      <c r="AH249">
        <v>1.04</v>
      </c>
      <c r="AI249" s="118">
        <v>892.03</v>
      </c>
      <c r="AJ249" s="118">
        <v>0</v>
      </c>
      <c r="AK249" s="118">
        <v>892.03</v>
      </c>
      <c r="AL249" s="118">
        <v>649.32000000000005</v>
      </c>
      <c r="AM249" s="118">
        <v>0</v>
      </c>
      <c r="AN249" s="118">
        <v>649.32000000000005</v>
      </c>
    </row>
    <row r="250" spans="1:40" x14ac:dyDescent="0.2">
      <c r="A250" t="s">
        <v>291</v>
      </c>
      <c r="B250" t="s">
        <v>1031</v>
      </c>
      <c r="C250" t="s">
        <v>944</v>
      </c>
      <c r="D250">
        <v>2024</v>
      </c>
      <c r="E250" t="s">
        <v>1718</v>
      </c>
      <c r="F250" t="s">
        <v>1000</v>
      </c>
      <c r="G250" t="s">
        <v>946</v>
      </c>
      <c r="H250" t="s">
        <v>292</v>
      </c>
      <c r="I250">
        <v>450875</v>
      </c>
      <c r="J250" t="s">
        <v>291</v>
      </c>
      <c r="K250" t="s">
        <v>1462</v>
      </c>
      <c r="L250" t="s">
        <v>12</v>
      </c>
      <c r="M250" t="s">
        <v>1034</v>
      </c>
      <c r="N250" s="34">
        <v>44197</v>
      </c>
      <c r="O250" s="34">
        <v>44561</v>
      </c>
      <c r="P250" t="s">
        <v>1035</v>
      </c>
      <c r="Q250" s="118">
        <v>20546339</v>
      </c>
      <c r="R250" s="118">
        <v>64116936</v>
      </c>
      <c r="S250" s="43">
        <v>0.32050000000000001</v>
      </c>
      <c r="T250" s="34">
        <v>44440</v>
      </c>
      <c r="U250" s="34">
        <v>44804</v>
      </c>
      <c r="V250" s="118">
        <v>98048.78</v>
      </c>
      <c r="W250" s="118">
        <v>882.07</v>
      </c>
      <c r="X250" s="118">
        <v>0</v>
      </c>
      <c r="Y250" s="118">
        <v>0</v>
      </c>
      <c r="Z250" s="118">
        <v>0</v>
      </c>
      <c r="AA250" s="118">
        <v>0</v>
      </c>
      <c r="AB250" t="s">
        <v>1036</v>
      </c>
      <c r="AC250">
        <v>1</v>
      </c>
      <c r="AD250">
        <v>1</v>
      </c>
      <c r="AE250" s="118">
        <v>882.07</v>
      </c>
      <c r="AF250" s="118">
        <v>31424.63</v>
      </c>
      <c r="AG250" t="s">
        <v>1037</v>
      </c>
      <c r="AH250">
        <v>1.04</v>
      </c>
      <c r="AI250" s="118">
        <v>32681.62</v>
      </c>
      <c r="AJ250" s="118">
        <v>0</v>
      </c>
      <c r="AK250" s="118">
        <v>32681.62</v>
      </c>
      <c r="AL250" s="118">
        <v>31799.55</v>
      </c>
      <c r="AM250" s="118">
        <v>0</v>
      </c>
      <c r="AN250" s="118">
        <v>31799.55</v>
      </c>
    </row>
    <row r="251" spans="1:40" x14ac:dyDescent="0.2">
      <c r="A251" t="s">
        <v>441</v>
      </c>
      <c r="B251" t="s">
        <v>1031</v>
      </c>
      <c r="C251" t="s">
        <v>944</v>
      </c>
      <c r="D251">
        <v>2024</v>
      </c>
      <c r="E251" t="s">
        <v>1718</v>
      </c>
      <c r="F251" t="s">
        <v>1000</v>
      </c>
      <c r="G251" t="s">
        <v>946</v>
      </c>
      <c r="H251" t="s">
        <v>442</v>
      </c>
      <c r="I251">
        <v>450484</v>
      </c>
      <c r="J251" t="s">
        <v>441</v>
      </c>
      <c r="K251" t="s">
        <v>1464</v>
      </c>
      <c r="L251" t="s">
        <v>12</v>
      </c>
      <c r="M251" t="s">
        <v>1034</v>
      </c>
      <c r="N251" s="34">
        <v>44197</v>
      </c>
      <c r="O251" s="34">
        <v>44561</v>
      </c>
      <c r="P251" t="s">
        <v>1054</v>
      </c>
      <c r="Q251" s="118">
        <v>14231285</v>
      </c>
      <c r="R251" s="118">
        <v>134959901</v>
      </c>
      <c r="S251" s="43">
        <v>0.10539999999999999</v>
      </c>
      <c r="T251" s="34">
        <v>44440</v>
      </c>
      <c r="U251" s="34">
        <v>44804</v>
      </c>
      <c r="V251" s="118">
        <v>2166751.9300000002</v>
      </c>
      <c r="W251" s="118">
        <v>87656.21</v>
      </c>
      <c r="X251" s="118">
        <v>0</v>
      </c>
      <c r="Y251" s="118">
        <v>0</v>
      </c>
      <c r="Z251" s="118">
        <v>0</v>
      </c>
      <c r="AA251" s="118">
        <v>0</v>
      </c>
      <c r="AB251" t="s">
        <v>1036</v>
      </c>
      <c r="AC251">
        <v>1</v>
      </c>
      <c r="AD251">
        <v>1</v>
      </c>
      <c r="AE251" s="118">
        <v>87656.21</v>
      </c>
      <c r="AF251" s="118">
        <v>228375.65</v>
      </c>
      <c r="AG251" t="s">
        <v>1037</v>
      </c>
      <c r="AH251">
        <v>1.04</v>
      </c>
      <c r="AI251" s="118">
        <v>237510.68</v>
      </c>
      <c r="AJ251" s="118">
        <v>0</v>
      </c>
      <c r="AK251" s="118">
        <v>237510.68</v>
      </c>
      <c r="AL251" s="118">
        <v>149854.47</v>
      </c>
      <c r="AM251" s="118">
        <v>0</v>
      </c>
      <c r="AN251" s="118">
        <v>149854.47</v>
      </c>
    </row>
    <row r="252" spans="1:40" x14ac:dyDescent="0.2">
      <c r="A252" t="s">
        <v>798</v>
      </c>
      <c r="B252" t="s">
        <v>1031</v>
      </c>
      <c r="C252" t="s">
        <v>944</v>
      </c>
      <c r="D252">
        <v>2024</v>
      </c>
      <c r="E252" t="s">
        <v>1718</v>
      </c>
      <c r="F252" t="s">
        <v>1000</v>
      </c>
      <c r="G252" t="s">
        <v>946</v>
      </c>
      <c r="H252" s="117" t="s">
        <v>799</v>
      </c>
      <c r="I252">
        <v>450678</v>
      </c>
      <c r="J252" t="s">
        <v>798</v>
      </c>
      <c r="K252" t="s">
        <v>1466</v>
      </c>
      <c r="L252" t="s">
        <v>12</v>
      </c>
      <c r="M252" t="s">
        <v>1034</v>
      </c>
      <c r="N252" s="34">
        <v>44348</v>
      </c>
      <c r="O252" s="34">
        <v>44712</v>
      </c>
      <c r="P252" t="s">
        <v>1035</v>
      </c>
      <c r="Q252" s="118">
        <v>4099636</v>
      </c>
      <c r="R252" s="118">
        <v>23565450</v>
      </c>
      <c r="S252" s="43">
        <v>0.17399999999999999</v>
      </c>
      <c r="T252" s="34">
        <v>44440</v>
      </c>
      <c r="U252" s="34">
        <v>44804</v>
      </c>
      <c r="V252" s="118">
        <v>1131762</v>
      </c>
      <c r="W252" s="118">
        <v>69413.990000000005</v>
      </c>
      <c r="X252" s="118">
        <v>0</v>
      </c>
      <c r="Y252" s="118">
        <v>0</v>
      </c>
      <c r="Z252" s="118">
        <v>0</v>
      </c>
      <c r="AA252" s="118">
        <v>0</v>
      </c>
      <c r="AB252" t="s">
        <v>1036</v>
      </c>
      <c r="AC252">
        <v>1</v>
      </c>
      <c r="AD252">
        <v>1</v>
      </c>
      <c r="AE252" s="118">
        <v>69413.990000000005</v>
      </c>
      <c r="AF252" s="118">
        <v>196926.59</v>
      </c>
      <c r="AG252" t="s">
        <v>1037</v>
      </c>
      <c r="AH252">
        <v>1.04</v>
      </c>
      <c r="AI252" s="118">
        <v>204803.65</v>
      </c>
      <c r="AJ252" s="118">
        <v>0</v>
      </c>
      <c r="AK252" s="118">
        <v>204803.65</v>
      </c>
      <c r="AL252" s="118">
        <v>135389.66</v>
      </c>
      <c r="AM252" s="118">
        <v>0</v>
      </c>
      <c r="AN252" s="118">
        <v>135389.66</v>
      </c>
    </row>
    <row r="253" spans="1:40" x14ac:dyDescent="0.2">
      <c r="A253" t="s">
        <v>309</v>
      </c>
      <c r="B253" t="s">
        <v>1031</v>
      </c>
      <c r="C253" t="s">
        <v>944</v>
      </c>
      <c r="D253">
        <v>2024</v>
      </c>
      <c r="E253" t="s">
        <v>1718</v>
      </c>
      <c r="F253" t="s">
        <v>1000</v>
      </c>
      <c r="G253" t="s">
        <v>946</v>
      </c>
      <c r="H253" t="s">
        <v>310</v>
      </c>
      <c r="I253">
        <v>451367</v>
      </c>
      <c r="J253" t="s">
        <v>309</v>
      </c>
      <c r="K253" t="s">
        <v>1876</v>
      </c>
      <c r="L253" t="s">
        <v>12</v>
      </c>
      <c r="M253" t="s">
        <v>1091</v>
      </c>
      <c r="N253" s="34">
        <v>44166</v>
      </c>
      <c r="O253" s="34">
        <v>44530</v>
      </c>
      <c r="P253" t="s">
        <v>1054</v>
      </c>
      <c r="Q253" s="118">
        <v>406624</v>
      </c>
      <c r="R253" s="118">
        <v>18419905</v>
      </c>
      <c r="S253" s="43">
        <v>2.2100000000000002E-2</v>
      </c>
      <c r="T253" s="34">
        <v>44440</v>
      </c>
      <c r="U253" s="34">
        <v>44804</v>
      </c>
      <c r="V253" s="118">
        <v>177032.15</v>
      </c>
      <c r="W253" s="118">
        <v>37611.620000000003</v>
      </c>
      <c r="X253" s="118">
        <v>0</v>
      </c>
      <c r="Y253" s="118">
        <v>0</v>
      </c>
      <c r="Z253" s="118">
        <v>0</v>
      </c>
      <c r="AA253" s="118">
        <v>0</v>
      </c>
      <c r="AB253" t="s">
        <v>1036</v>
      </c>
      <c r="AC253">
        <v>1</v>
      </c>
      <c r="AD253">
        <v>1</v>
      </c>
      <c r="AE253" s="118">
        <v>37611.620000000003</v>
      </c>
      <c r="AF253" s="118">
        <v>3912.41</v>
      </c>
      <c r="AG253" t="s">
        <v>1037</v>
      </c>
      <c r="AH253">
        <v>1.04</v>
      </c>
      <c r="AI253" s="118">
        <v>4068.91</v>
      </c>
      <c r="AJ253" s="118">
        <v>0</v>
      </c>
      <c r="AK253" s="118">
        <v>4068.91</v>
      </c>
      <c r="AL253" s="118">
        <v>-33542.71</v>
      </c>
      <c r="AM253" s="118">
        <v>0</v>
      </c>
      <c r="AN253" s="118">
        <v>-33542.71</v>
      </c>
    </row>
    <row r="254" spans="1:40" x14ac:dyDescent="0.2">
      <c r="A254" t="s">
        <v>1877</v>
      </c>
      <c r="B254" t="s">
        <v>1031</v>
      </c>
      <c r="C254" t="s">
        <v>944</v>
      </c>
      <c r="D254">
        <v>2024</v>
      </c>
      <c r="E254" t="s">
        <v>1718</v>
      </c>
      <c r="F254" t="s">
        <v>1000</v>
      </c>
      <c r="G254" t="s">
        <v>946</v>
      </c>
      <c r="H254" s="117" t="s">
        <v>1878</v>
      </c>
      <c r="I254">
        <v>452062</v>
      </c>
      <c r="J254" t="s">
        <v>1877</v>
      </c>
      <c r="K254" t="s">
        <v>1879</v>
      </c>
      <c r="L254" t="s">
        <v>12</v>
      </c>
      <c r="M254" t="s">
        <v>1034</v>
      </c>
      <c r="N254" s="34">
        <v>44197</v>
      </c>
      <c r="O254" s="34">
        <v>44561</v>
      </c>
      <c r="P254" t="s">
        <v>1035</v>
      </c>
      <c r="Q254" s="118">
        <v>759793</v>
      </c>
      <c r="R254" s="118">
        <v>2714072</v>
      </c>
      <c r="S254" s="43">
        <v>0.27989999999999998</v>
      </c>
      <c r="T254" s="34">
        <v>44440</v>
      </c>
      <c r="U254" s="34">
        <v>44804</v>
      </c>
      <c r="V254" s="118">
        <v>2277.29</v>
      </c>
      <c r="W254" s="118">
        <v>923.77</v>
      </c>
      <c r="X254" s="118">
        <v>0</v>
      </c>
      <c r="Y254" s="118">
        <v>0</v>
      </c>
      <c r="Z254" s="118">
        <v>0</v>
      </c>
      <c r="AA254" s="118">
        <v>0</v>
      </c>
      <c r="AB254" t="s">
        <v>1036</v>
      </c>
      <c r="AC254">
        <v>1</v>
      </c>
      <c r="AD254">
        <v>1</v>
      </c>
      <c r="AE254" s="118">
        <v>923.77</v>
      </c>
      <c r="AF254" s="118">
        <v>637.41</v>
      </c>
      <c r="AG254" t="s">
        <v>1037</v>
      </c>
      <c r="AH254">
        <v>1.04</v>
      </c>
      <c r="AI254" s="118">
        <v>662.91</v>
      </c>
      <c r="AJ254" s="118">
        <v>0</v>
      </c>
      <c r="AK254" s="118">
        <v>662.91</v>
      </c>
      <c r="AL254" s="118">
        <v>-260.86</v>
      </c>
      <c r="AM254" s="118">
        <v>0</v>
      </c>
      <c r="AN254" s="118">
        <v>-260.86</v>
      </c>
    </row>
    <row r="255" spans="1:40" x14ac:dyDescent="0.2">
      <c r="A255" t="s">
        <v>627</v>
      </c>
      <c r="B255" t="s">
        <v>1031</v>
      </c>
      <c r="C255" t="s">
        <v>944</v>
      </c>
      <c r="D255">
        <v>2024</v>
      </c>
      <c r="E255" t="s">
        <v>1718</v>
      </c>
      <c r="F255" t="s">
        <v>1000</v>
      </c>
      <c r="G255" t="s">
        <v>946</v>
      </c>
      <c r="H255" t="s">
        <v>628</v>
      </c>
      <c r="I255">
        <v>451347</v>
      </c>
      <c r="J255" t="s">
        <v>627</v>
      </c>
      <c r="K255" t="s">
        <v>1468</v>
      </c>
      <c r="L255" t="s">
        <v>12</v>
      </c>
      <c r="M255" t="s">
        <v>1091</v>
      </c>
      <c r="N255" s="34">
        <v>44470</v>
      </c>
      <c r="O255" s="34">
        <v>44834</v>
      </c>
      <c r="P255" t="s">
        <v>1035</v>
      </c>
      <c r="Q255" s="118">
        <v>1175476</v>
      </c>
      <c r="R255" s="118">
        <v>4594319</v>
      </c>
      <c r="S255" s="43">
        <v>0.25590000000000002</v>
      </c>
      <c r="T255" s="34">
        <v>44440</v>
      </c>
      <c r="U255" s="34">
        <v>44804</v>
      </c>
      <c r="V255" s="118">
        <v>24000.6</v>
      </c>
      <c r="W255" s="118">
        <v>15491.56</v>
      </c>
      <c r="X255" s="118">
        <v>0</v>
      </c>
      <c r="Y255" s="118">
        <v>0</v>
      </c>
      <c r="Z255" s="118">
        <v>0</v>
      </c>
      <c r="AA255" s="118">
        <v>0</v>
      </c>
      <c r="AB255" t="s">
        <v>1036</v>
      </c>
      <c r="AC255">
        <v>1</v>
      </c>
      <c r="AD255">
        <v>1</v>
      </c>
      <c r="AE255" s="118">
        <v>15491.56</v>
      </c>
      <c r="AF255" s="118">
        <v>6141.75</v>
      </c>
      <c r="AG255" t="s">
        <v>1037</v>
      </c>
      <c r="AH255">
        <v>1.0130999999999999</v>
      </c>
      <c r="AI255" s="118">
        <v>6222.21</v>
      </c>
      <c r="AJ255" s="118">
        <v>0</v>
      </c>
      <c r="AK255" s="118">
        <v>6222.21</v>
      </c>
      <c r="AL255" s="118">
        <v>-9269.35</v>
      </c>
      <c r="AM255" s="118">
        <v>0</v>
      </c>
      <c r="AN255" s="118">
        <v>-9269.35</v>
      </c>
    </row>
    <row r="256" spans="1:40" x14ac:dyDescent="0.2">
      <c r="A256" t="s">
        <v>636</v>
      </c>
      <c r="B256" t="s">
        <v>1031</v>
      </c>
      <c r="C256" t="s">
        <v>944</v>
      </c>
      <c r="D256">
        <v>2024</v>
      </c>
      <c r="E256" t="s">
        <v>1718</v>
      </c>
      <c r="F256" t="s">
        <v>1000</v>
      </c>
      <c r="G256" t="s">
        <v>946</v>
      </c>
      <c r="H256" t="s">
        <v>637</v>
      </c>
      <c r="I256">
        <v>451304</v>
      </c>
      <c r="J256" t="s">
        <v>636</v>
      </c>
      <c r="K256" t="s">
        <v>1880</v>
      </c>
      <c r="L256" t="s">
        <v>12</v>
      </c>
      <c r="M256" t="s">
        <v>1091</v>
      </c>
      <c r="N256" s="34">
        <v>44197</v>
      </c>
      <c r="O256" s="34">
        <v>44561</v>
      </c>
      <c r="P256" t="s">
        <v>1035</v>
      </c>
      <c r="Q256" s="118">
        <v>710809</v>
      </c>
      <c r="R256" s="118">
        <v>932384</v>
      </c>
      <c r="S256" s="43">
        <v>0.76239999999999997</v>
      </c>
      <c r="T256" s="34">
        <v>44440</v>
      </c>
      <c r="U256" s="34">
        <v>44804</v>
      </c>
      <c r="V256" s="118">
        <v>1172</v>
      </c>
      <c r="W256" s="118">
        <v>1172</v>
      </c>
      <c r="X256" s="118">
        <v>0</v>
      </c>
      <c r="Y256" s="118">
        <v>0</v>
      </c>
      <c r="Z256" s="118">
        <v>0</v>
      </c>
      <c r="AA256" s="118">
        <v>0</v>
      </c>
      <c r="AB256" t="s">
        <v>1036</v>
      </c>
      <c r="AC256">
        <v>1</v>
      </c>
      <c r="AD256">
        <v>1</v>
      </c>
      <c r="AE256" s="118">
        <v>1172</v>
      </c>
      <c r="AF256" s="118">
        <v>893.53</v>
      </c>
      <c r="AG256" t="s">
        <v>1037</v>
      </c>
      <c r="AH256">
        <v>1.04</v>
      </c>
      <c r="AI256" s="118">
        <v>929.27</v>
      </c>
      <c r="AJ256" s="118">
        <v>0</v>
      </c>
      <c r="AK256" s="118">
        <v>929.27</v>
      </c>
      <c r="AL256" s="118">
        <v>-242.73</v>
      </c>
      <c r="AM256" s="118">
        <v>0</v>
      </c>
      <c r="AN256" s="118">
        <v>-242.73</v>
      </c>
    </row>
    <row r="257" spans="1:40" x14ac:dyDescent="0.2">
      <c r="A257" t="s">
        <v>645</v>
      </c>
      <c r="B257" t="s">
        <v>1031</v>
      </c>
      <c r="C257" t="s">
        <v>944</v>
      </c>
      <c r="D257">
        <v>2024</v>
      </c>
      <c r="E257" t="s">
        <v>1718</v>
      </c>
      <c r="F257" t="s">
        <v>1000</v>
      </c>
      <c r="G257" t="s">
        <v>946</v>
      </c>
      <c r="H257" t="s">
        <v>646</v>
      </c>
      <c r="I257">
        <v>451361</v>
      </c>
      <c r="J257" t="s">
        <v>645</v>
      </c>
      <c r="K257" t="s">
        <v>1881</v>
      </c>
      <c r="L257" t="s">
        <v>12</v>
      </c>
      <c r="M257" t="s">
        <v>1091</v>
      </c>
      <c r="N257" s="34">
        <v>44197</v>
      </c>
      <c r="O257" s="34">
        <v>44561</v>
      </c>
      <c r="P257" t="s">
        <v>1035</v>
      </c>
      <c r="Q257" s="118">
        <v>962886</v>
      </c>
      <c r="R257" s="118">
        <v>4321900</v>
      </c>
      <c r="S257" s="43">
        <v>0.2228</v>
      </c>
      <c r="T257" s="34">
        <v>44440</v>
      </c>
      <c r="U257" s="34">
        <v>44804</v>
      </c>
      <c r="V257" s="118">
        <v>3981.97</v>
      </c>
      <c r="W257" s="118">
        <v>1564.86</v>
      </c>
      <c r="X257" s="118">
        <v>0</v>
      </c>
      <c r="Y257" s="118">
        <v>0</v>
      </c>
      <c r="Z257" s="118">
        <v>0</v>
      </c>
      <c r="AA257" s="118">
        <v>0</v>
      </c>
      <c r="AB257" t="s">
        <v>1036</v>
      </c>
      <c r="AC257">
        <v>1</v>
      </c>
      <c r="AD257">
        <v>1</v>
      </c>
      <c r="AE257" s="118">
        <v>1564.86</v>
      </c>
      <c r="AF257" s="118">
        <v>887.18</v>
      </c>
      <c r="AG257" t="s">
        <v>1037</v>
      </c>
      <c r="AH257">
        <v>1.04</v>
      </c>
      <c r="AI257" s="118">
        <v>922.67</v>
      </c>
      <c r="AJ257" s="118">
        <v>0</v>
      </c>
      <c r="AK257" s="118">
        <v>922.67</v>
      </c>
      <c r="AL257" s="118">
        <v>-642.19000000000005</v>
      </c>
      <c r="AM257" s="118">
        <v>0</v>
      </c>
      <c r="AN257" s="118">
        <v>-642.19000000000005</v>
      </c>
    </row>
    <row r="258" spans="1:40" x14ac:dyDescent="0.2">
      <c r="A258" t="s">
        <v>630</v>
      </c>
      <c r="B258" t="s">
        <v>1031</v>
      </c>
      <c r="C258" t="s">
        <v>944</v>
      </c>
      <c r="D258">
        <v>2024</v>
      </c>
      <c r="E258" t="s">
        <v>1718</v>
      </c>
      <c r="F258" t="s">
        <v>1000</v>
      </c>
      <c r="G258" t="s">
        <v>946</v>
      </c>
      <c r="H258" t="s">
        <v>631</v>
      </c>
      <c r="I258">
        <v>451355</v>
      </c>
      <c r="J258" t="s">
        <v>630</v>
      </c>
      <c r="K258" t="s">
        <v>1882</v>
      </c>
      <c r="L258" t="s">
        <v>12</v>
      </c>
      <c r="M258" t="s">
        <v>1091</v>
      </c>
      <c r="N258" s="34">
        <v>44470</v>
      </c>
      <c r="O258" s="34">
        <v>44834</v>
      </c>
      <c r="P258" t="s">
        <v>1035</v>
      </c>
      <c r="Q258" s="118">
        <v>1095676</v>
      </c>
      <c r="R258" s="118">
        <v>1419769</v>
      </c>
      <c r="S258" s="43">
        <v>0.77170000000000005</v>
      </c>
      <c r="T258" s="34">
        <v>44440</v>
      </c>
      <c r="U258" s="34">
        <v>44804</v>
      </c>
      <c r="V258" s="118">
        <v>2711.81</v>
      </c>
      <c r="W258" s="118">
        <v>2291.77</v>
      </c>
      <c r="X258" s="118">
        <v>0</v>
      </c>
      <c r="Y258" s="118">
        <v>0</v>
      </c>
      <c r="Z258" s="118">
        <v>0</v>
      </c>
      <c r="AA258" s="118">
        <v>0</v>
      </c>
      <c r="AB258" t="s">
        <v>1036</v>
      </c>
      <c r="AC258">
        <v>1</v>
      </c>
      <c r="AD258">
        <v>1</v>
      </c>
      <c r="AE258" s="118">
        <v>2291.77</v>
      </c>
      <c r="AF258" s="118">
        <v>2092.6999999999998</v>
      </c>
      <c r="AG258" t="s">
        <v>1037</v>
      </c>
      <c r="AH258">
        <v>1.0130999999999999</v>
      </c>
      <c r="AI258" s="118">
        <v>2120.11</v>
      </c>
      <c r="AJ258" s="118">
        <v>0</v>
      </c>
      <c r="AK258" s="118">
        <v>2120.11</v>
      </c>
      <c r="AL258" s="118">
        <v>-171.66</v>
      </c>
      <c r="AM258" s="118">
        <v>0</v>
      </c>
      <c r="AN258" s="118">
        <v>-171.66</v>
      </c>
    </row>
    <row r="259" spans="1:40" x14ac:dyDescent="0.2">
      <c r="A259" t="s">
        <v>639</v>
      </c>
      <c r="B259" t="s">
        <v>1031</v>
      </c>
      <c r="C259" t="s">
        <v>944</v>
      </c>
      <c r="D259">
        <v>2024</v>
      </c>
      <c r="E259" t="s">
        <v>1718</v>
      </c>
      <c r="F259" t="s">
        <v>1000</v>
      </c>
      <c r="G259" t="s">
        <v>946</v>
      </c>
      <c r="H259" s="117" t="s">
        <v>640</v>
      </c>
      <c r="I259">
        <v>451306</v>
      </c>
      <c r="J259" t="s">
        <v>639</v>
      </c>
      <c r="K259" t="s">
        <v>1883</v>
      </c>
      <c r="L259" t="s">
        <v>12</v>
      </c>
      <c r="M259" t="s">
        <v>1091</v>
      </c>
      <c r="N259" s="34">
        <v>44470</v>
      </c>
      <c r="O259" s="34">
        <v>44834</v>
      </c>
      <c r="P259" t="s">
        <v>1035</v>
      </c>
      <c r="Q259" s="118">
        <v>1624184</v>
      </c>
      <c r="R259" s="118">
        <v>2748825</v>
      </c>
      <c r="S259" s="43">
        <v>0.59089999999999998</v>
      </c>
      <c r="T259" s="34">
        <v>44440</v>
      </c>
      <c r="U259" s="34">
        <v>44804</v>
      </c>
      <c r="V259" s="118">
        <v>14190.56</v>
      </c>
      <c r="W259" s="118">
        <v>9082.75</v>
      </c>
      <c r="X259" s="118">
        <v>0</v>
      </c>
      <c r="Y259" s="118">
        <v>0</v>
      </c>
      <c r="Z259" s="118">
        <v>0</v>
      </c>
      <c r="AA259" s="118">
        <v>0</v>
      </c>
      <c r="AB259" t="s">
        <v>1036</v>
      </c>
      <c r="AC259">
        <v>1</v>
      </c>
      <c r="AD259">
        <v>1</v>
      </c>
      <c r="AE259" s="118">
        <v>9082.75</v>
      </c>
      <c r="AF259" s="118">
        <v>8385.2000000000007</v>
      </c>
      <c r="AG259" t="s">
        <v>1037</v>
      </c>
      <c r="AH259">
        <v>1.0130999999999999</v>
      </c>
      <c r="AI259" s="118">
        <v>8495.0499999999993</v>
      </c>
      <c r="AJ259" s="118">
        <v>0</v>
      </c>
      <c r="AK259" s="118">
        <v>8495.0499999999993</v>
      </c>
      <c r="AL259" s="118">
        <v>-587.70000000000005</v>
      </c>
      <c r="AM259" s="118">
        <v>0</v>
      </c>
      <c r="AN259" s="118">
        <v>-587.70000000000005</v>
      </c>
    </row>
    <row r="260" spans="1:40" x14ac:dyDescent="0.2">
      <c r="A260" t="s">
        <v>1884</v>
      </c>
      <c r="B260" t="s">
        <v>1031</v>
      </c>
      <c r="C260" t="s">
        <v>944</v>
      </c>
      <c r="D260">
        <v>2024</v>
      </c>
      <c r="E260" t="s">
        <v>1718</v>
      </c>
      <c r="F260" t="s">
        <v>1000</v>
      </c>
      <c r="G260" t="s">
        <v>946</v>
      </c>
      <c r="H260" t="s">
        <v>1885</v>
      </c>
      <c r="I260">
        <v>451372</v>
      </c>
      <c r="J260" t="s">
        <v>1884</v>
      </c>
      <c r="K260" t="s">
        <v>1886</v>
      </c>
      <c r="L260" t="s">
        <v>12</v>
      </c>
      <c r="M260" t="s">
        <v>1091</v>
      </c>
      <c r="N260" s="34">
        <v>44470</v>
      </c>
      <c r="O260" s="34">
        <v>44834</v>
      </c>
      <c r="P260" t="s">
        <v>1035</v>
      </c>
      <c r="Q260" s="118">
        <v>639900</v>
      </c>
      <c r="R260" s="118">
        <v>1779738</v>
      </c>
      <c r="S260" s="43">
        <v>0.35949999999999999</v>
      </c>
      <c r="T260" s="34">
        <v>44440</v>
      </c>
      <c r="U260" s="34">
        <v>44804</v>
      </c>
      <c r="V260" s="118">
        <v>8040.74</v>
      </c>
      <c r="W260" s="118">
        <v>3721.84</v>
      </c>
      <c r="X260" s="118">
        <v>0</v>
      </c>
      <c r="Y260" s="118">
        <v>0</v>
      </c>
      <c r="Z260" s="118">
        <v>0</v>
      </c>
      <c r="AA260" s="118">
        <v>0</v>
      </c>
      <c r="AB260" t="s">
        <v>1036</v>
      </c>
      <c r="AC260">
        <v>1</v>
      </c>
      <c r="AD260">
        <v>1</v>
      </c>
      <c r="AE260" s="118">
        <v>3721.84</v>
      </c>
      <c r="AF260" s="118">
        <v>2890.65</v>
      </c>
      <c r="AG260" t="s">
        <v>1037</v>
      </c>
      <c r="AH260">
        <v>1.0130999999999999</v>
      </c>
      <c r="AI260" s="118">
        <v>2928.52</v>
      </c>
      <c r="AJ260" s="118">
        <v>0</v>
      </c>
      <c r="AK260" s="118">
        <v>2928.52</v>
      </c>
      <c r="AL260" s="118">
        <v>-793.32</v>
      </c>
      <c r="AM260" s="118">
        <v>0</v>
      </c>
      <c r="AN260" s="118">
        <v>-793.32</v>
      </c>
    </row>
    <row r="261" spans="1:40" x14ac:dyDescent="0.2">
      <c r="A261" t="s">
        <v>648</v>
      </c>
      <c r="B261" t="s">
        <v>1031</v>
      </c>
      <c r="C261" t="s">
        <v>944</v>
      </c>
      <c r="D261">
        <v>2024</v>
      </c>
      <c r="E261" t="s">
        <v>1718</v>
      </c>
      <c r="F261" t="s">
        <v>1000</v>
      </c>
      <c r="G261" t="s">
        <v>946</v>
      </c>
      <c r="H261" t="s">
        <v>649</v>
      </c>
      <c r="I261">
        <v>451340</v>
      </c>
      <c r="J261" t="s">
        <v>1887</v>
      </c>
      <c r="K261" t="s">
        <v>1888</v>
      </c>
      <c r="L261" t="s">
        <v>12</v>
      </c>
      <c r="M261" t="s">
        <v>1091</v>
      </c>
      <c r="N261" s="34">
        <v>44470</v>
      </c>
      <c r="O261" s="34">
        <v>44834</v>
      </c>
      <c r="P261" t="s">
        <v>1035</v>
      </c>
      <c r="Q261" s="118">
        <v>440557</v>
      </c>
      <c r="R261" s="118">
        <v>493031</v>
      </c>
      <c r="S261" s="43">
        <v>0.89359999999999995</v>
      </c>
      <c r="T261" s="34">
        <v>44440</v>
      </c>
      <c r="U261" s="34">
        <v>44804</v>
      </c>
      <c r="V261" s="118">
        <v>1738.32</v>
      </c>
      <c r="W261" s="118">
        <v>657.77</v>
      </c>
      <c r="X261" s="118">
        <v>0</v>
      </c>
      <c r="Y261" s="118">
        <v>0</v>
      </c>
      <c r="Z261" s="118">
        <v>0</v>
      </c>
      <c r="AA261" s="118">
        <v>0</v>
      </c>
      <c r="AB261" t="s">
        <v>1036</v>
      </c>
      <c r="AC261">
        <v>1</v>
      </c>
      <c r="AD261">
        <v>1</v>
      </c>
      <c r="AE261" s="118">
        <v>657.77</v>
      </c>
      <c r="AF261" s="118">
        <v>1553.36</v>
      </c>
      <c r="AG261" t="s">
        <v>1037</v>
      </c>
      <c r="AH261">
        <v>1.04</v>
      </c>
      <c r="AI261" s="118">
        <v>1615.49</v>
      </c>
      <c r="AJ261" s="118">
        <v>0</v>
      </c>
      <c r="AK261" s="118">
        <v>1615.49</v>
      </c>
      <c r="AL261" s="118">
        <v>957.72</v>
      </c>
      <c r="AM261" s="118">
        <v>0</v>
      </c>
      <c r="AN261" s="118">
        <v>957.72</v>
      </c>
    </row>
    <row r="262" spans="1:40" x14ac:dyDescent="0.2">
      <c r="A262" t="s">
        <v>633</v>
      </c>
      <c r="B262" t="s">
        <v>1031</v>
      </c>
      <c r="C262" t="s">
        <v>944</v>
      </c>
      <c r="D262">
        <v>2024</v>
      </c>
      <c r="E262" t="s">
        <v>1718</v>
      </c>
      <c r="F262" t="s">
        <v>1000</v>
      </c>
      <c r="G262" t="s">
        <v>946</v>
      </c>
      <c r="H262" s="117" t="s">
        <v>634</v>
      </c>
      <c r="I262">
        <v>451338</v>
      </c>
      <c r="J262" t="s">
        <v>633</v>
      </c>
      <c r="K262" t="s">
        <v>1889</v>
      </c>
      <c r="L262" t="s">
        <v>12</v>
      </c>
      <c r="M262" t="s">
        <v>1091</v>
      </c>
      <c r="N262" s="34">
        <v>44287</v>
      </c>
      <c r="O262" s="34">
        <v>44651</v>
      </c>
      <c r="P262" t="s">
        <v>1035</v>
      </c>
      <c r="Q262" s="118">
        <v>737451</v>
      </c>
      <c r="R262" s="118">
        <v>1517042</v>
      </c>
      <c r="S262" s="43">
        <v>0.48609999999999998</v>
      </c>
      <c r="T262" s="34">
        <v>44440</v>
      </c>
      <c r="U262" s="34">
        <v>44804</v>
      </c>
      <c r="V262" s="118">
        <v>9172.16</v>
      </c>
      <c r="W262" s="118">
        <v>5740.43</v>
      </c>
      <c r="X262" s="118">
        <v>0</v>
      </c>
      <c r="Y262" s="118">
        <v>0</v>
      </c>
      <c r="Z262" s="118">
        <v>0</v>
      </c>
      <c r="AA262" s="118">
        <v>0</v>
      </c>
      <c r="AB262" t="s">
        <v>1036</v>
      </c>
      <c r="AC262">
        <v>1</v>
      </c>
      <c r="AD262">
        <v>1</v>
      </c>
      <c r="AE262" s="118">
        <v>5740.43</v>
      </c>
      <c r="AF262" s="118">
        <v>4458.59</v>
      </c>
      <c r="AG262" t="s">
        <v>1037</v>
      </c>
      <c r="AH262">
        <v>1.04</v>
      </c>
      <c r="AI262" s="118">
        <v>4636.93</v>
      </c>
      <c r="AJ262" s="118">
        <v>0</v>
      </c>
      <c r="AK262" s="118">
        <v>4636.93</v>
      </c>
      <c r="AL262" s="118">
        <v>-1103.5</v>
      </c>
      <c r="AM262" s="118">
        <v>0</v>
      </c>
      <c r="AN262" s="118">
        <v>-1103.5</v>
      </c>
    </row>
    <row r="263" spans="1:40" x14ac:dyDescent="0.2">
      <c r="A263" t="s">
        <v>714</v>
      </c>
      <c r="B263" t="s">
        <v>1031</v>
      </c>
      <c r="C263" t="s">
        <v>944</v>
      </c>
      <c r="D263">
        <v>2024</v>
      </c>
      <c r="E263" t="s">
        <v>1718</v>
      </c>
      <c r="F263" t="s">
        <v>1000</v>
      </c>
      <c r="G263" t="s">
        <v>946</v>
      </c>
      <c r="H263" t="s">
        <v>715</v>
      </c>
      <c r="I263">
        <v>450833</v>
      </c>
      <c r="J263" t="s">
        <v>714</v>
      </c>
      <c r="K263" t="s">
        <v>1470</v>
      </c>
      <c r="L263" t="s">
        <v>12</v>
      </c>
      <c r="M263" t="s">
        <v>1034</v>
      </c>
      <c r="N263" s="34">
        <v>44317</v>
      </c>
      <c r="O263" s="34">
        <v>44681</v>
      </c>
      <c r="P263" t="s">
        <v>1035</v>
      </c>
      <c r="Q263" s="118">
        <v>2469251</v>
      </c>
      <c r="R263" s="118">
        <v>15577885</v>
      </c>
      <c r="S263" s="43">
        <v>0.1585</v>
      </c>
      <c r="T263" s="34">
        <v>44440</v>
      </c>
      <c r="U263" s="34">
        <v>44804</v>
      </c>
      <c r="V263" s="118">
        <v>280550.03999999998</v>
      </c>
      <c r="W263" s="118">
        <v>20692.5</v>
      </c>
      <c r="X263" s="118">
        <v>0</v>
      </c>
      <c r="Y263" s="118">
        <v>0</v>
      </c>
      <c r="Z263" s="118">
        <v>0</v>
      </c>
      <c r="AA263" s="118">
        <v>0</v>
      </c>
      <c r="AB263" t="s">
        <v>1036</v>
      </c>
      <c r="AC263">
        <v>1</v>
      </c>
      <c r="AD263">
        <v>1</v>
      </c>
      <c r="AE263" s="118">
        <v>20692.5</v>
      </c>
      <c r="AF263" s="118">
        <v>44467.18</v>
      </c>
      <c r="AG263" t="s">
        <v>1037</v>
      </c>
      <c r="AH263">
        <v>1.04</v>
      </c>
      <c r="AI263" s="118">
        <v>46245.87</v>
      </c>
      <c r="AJ263" s="118">
        <v>0</v>
      </c>
      <c r="AK263" s="118">
        <v>46245.87</v>
      </c>
      <c r="AL263" s="118">
        <v>25553.37</v>
      </c>
      <c r="AM263" s="118">
        <v>0</v>
      </c>
      <c r="AN263" s="118">
        <v>25553.37</v>
      </c>
    </row>
    <row r="264" spans="1:40" x14ac:dyDescent="0.2">
      <c r="A264" t="s">
        <v>789</v>
      </c>
      <c r="B264" t="s">
        <v>1031</v>
      </c>
      <c r="C264" t="s">
        <v>944</v>
      </c>
      <c r="D264">
        <v>2024</v>
      </c>
      <c r="E264" t="s">
        <v>1718</v>
      </c>
      <c r="F264" t="s">
        <v>1000</v>
      </c>
      <c r="G264" t="s">
        <v>946</v>
      </c>
      <c r="H264" t="s">
        <v>790</v>
      </c>
      <c r="I264">
        <v>450688</v>
      </c>
      <c r="J264" t="s">
        <v>789</v>
      </c>
      <c r="K264" t="s">
        <v>1472</v>
      </c>
      <c r="L264" t="s">
        <v>12</v>
      </c>
      <c r="M264" t="s">
        <v>1034</v>
      </c>
      <c r="N264" s="34">
        <v>44197</v>
      </c>
      <c r="O264" s="34">
        <v>44561</v>
      </c>
      <c r="P264" t="s">
        <v>1035</v>
      </c>
      <c r="Q264" s="118">
        <v>3595434</v>
      </c>
      <c r="R264" s="118">
        <v>23367440</v>
      </c>
      <c r="S264" s="43">
        <v>0.15390000000000001</v>
      </c>
      <c r="T264" s="34">
        <v>44440</v>
      </c>
      <c r="U264" s="34">
        <v>44804</v>
      </c>
      <c r="V264" s="118">
        <v>1229354.3600000001</v>
      </c>
      <c r="W264" s="118">
        <v>59544.98</v>
      </c>
      <c r="X264" s="118">
        <v>0</v>
      </c>
      <c r="Y264" s="118">
        <v>0</v>
      </c>
      <c r="Z264" s="118">
        <v>0</v>
      </c>
      <c r="AA264" s="118">
        <v>0</v>
      </c>
      <c r="AB264" t="s">
        <v>1036</v>
      </c>
      <c r="AC264">
        <v>1</v>
      </c>
      <c r="AD264">
        <v>1</v>
      </c>
      <c r="AE264" s="118">
        <v>59544.98</v>
      </c>
      <c r="AF264" s="118">
        <v>189197.64</v>
      </c>
      <c r="AG264" t="s">
        <v>1037</v>
      </c>
      <c r="AH264">
        <v>1.04</v>
      </c>
      <c r="AI264" s="118">
        <v>196765.55</v>
      </c>
      <c r="AJ264" s="118">
        <v>0</v>
      </c>
      <c r="AK264" s="118">
        <v>196765.55</v>
      </c>
      <c r="AL264" s="118">
        <v>137220.57</v>
      </c>
      <c r="AM264" s="118">
        <v>0</v>
      </c>
      <c r="AN264" s="118">
        <v>137220.57</v>
      </c>
    </row>
    <row r="265" spans="1:40" x14ac:dyDescent="0.2">
      <c r="A265" t="s">
        <v>423</v>
      </c>
      <c r="B265" t="s">
        <v>1031</v>
      </c>
      <c r="C265" t="s">
        <v>944</v>
      </c>
      <c r="D265">
        <v>2024</v>
      </c>
      <c r="E265" t="s">
        <v>1718</v>
      </c>
      <c r="F265" t="s">
        <v>1000</v>
      </c>
      <c r="G265" t="s">
        <v>946</v>
      </c>
      <c r="H265" t="s">
        <v>1890</v>
      </c>
      <c r="I265">
        <v>450099</v>
      </c>
      <c r="J265" t="s">
        <v>1891</v>
      </c>
      <c r="K265" t="s">
        <v>1474</v>
      </c>
      <c r="L265" t="s">
        <v>12</v>
      </c>
      <c r="M265" t="s">
        <v>1034</v>
      </c>
      <c r="N265" s="34">
        <v>44197</v>
      </c>
      <c r="O265" s="34">
        <v>44561</v>
      </c>
      <c r="P265" t="s">
        <v>1035</v>
      </c>
      <c r="Q265" s="118">
        <v>4668781</v>
      </c>
      <c r="R265" s="118">
        <v>23215604</v>
      </c>
      <c r="S265" s="43">
        <v>0.2011</v>
      </c>
      <c r="T265" s="34">
        <v>44440</v>
      </c>
      <c r="U265" s="34">
        <v>44804</v>
      </c>
      <c r="V265" s="118">
        <v>272487.09999999998</v>
      </c>
      <c r="W265" s="118">
        <v>68368.39</v>
      </c>
      <c r="X265" s="118">
        <v>0</v>
      </c>
      <c r="Y265" s="118">
        <v>0</v>
      </c>
      <c r="Z265" s="118">
        <v>0</v>
      </c>
      <c r="AA265" s="118">
        <v>0</v>
      </c>
      <c r="AB265" t="s">
        <v>1036</v>
      </c>
      <c r="AC265">
        <v>1</v>
      </c>
      <c r="AD265">
        <v>1</v>
      </c>
      <c r="AE265" s="118">
        <v>68368.39</v>
      </c>
      <c r="AF265" s="118">
        <v>54797.16</v>
      </c>
      <c r="AG265" t="s">
        <v>1037</v>
      </c>
      <c r="AH265">
        <v>1.04</v>
      </c>
      <c r="AI265" s="118">
        <v>56989.05</v>
      </c>
      <c r="AJ265" s="118">
        <v>0</v>
      </c>
      <c r="AK265" s="118">
        <v>56989.05</v>
      </c>
      <c r="AL265" s="118">
        <v>-11379.34</v>
      </c>
      <c r="AM265" s="118">
        <v>0</v>
      </c>
      <c r="AN265" s="118">
        <v>-11379.34</v>
      </c>
    </row>
    <row r="266" spans="1:40" x14ac:dyDescent="0.2">
      <c r="A266" t="s">
        <v>312</v>
      </c>
      <c r="B266" t="s">
        <v>1031</v>
      </c>
      <c r="C266" t="s">
        <v>944</v>
      </c>
      <c r="D266">
        <v>2024</v>
      </c>
      <c r="E266" t="s">
        <v>1718</v>
      </c>
      <c r="F266" t="s">
        <v>1000</v>
      </c>
      <c r="G266" t="s">
        <v>946</v>
      </c>
      <c r="H266" t="s">
        <v>313</v>
      </c>
      <c r="I266">
        <v>451380</v>
      </c>
      <c r="J266" t="s">
        <v>312</v>
      </c>
      <c r="K266" t="s">
        <v>1476</v>
      </c>
      <c r="L266" t="s">
        <v>12</v>
      </c>
      <c r="M266" t="s">
        <v>1091</v>
      </c>
      <c r="N266" s="34">
        <v>44348</v>
      </c>
      <c r="O266" s="34">
        <v>44712</v>
      </c>
      <c r="P266" t="s">
        <v>1035</v>
      </c>
      <c r="Q266" s="118">
        <v>26511</v>
      </c>
      <c r="R266" s="118">
        <v>30466170</v>
      </c>
      <c r="S266" s="43">
        <v>8.9999999999999998E-4</v>
      </c>
      <c r="T266" s="34">
        <v>44440</v>
      </c>
      <c r="U266" s="34">
        <v>44804</v>
      </c>
      <c r="V266" s="118">
        <v>151539.15</v>
      </c>
      <c r="W266" s="118">
        <v>31154.26</v>
      </c>
      <c r="X266" s="118">
        <v>0</v>
      </c>
      <c r="Y266" s="118">
        <v>0</v>
      </c>
      <c r="Z266" s="118">
        <v>0</v>
      </c>
      <c r="AA266" s="118">
        <v>0</v>
      </c>
      <c r="AB266" t="s">
        <v>1036</v>
      </c>
      <c r="AC266">
        <v>1</v>
      </c>
      <c r="AD266">
        <v>1</v>
      </c>
      <c r="AE266" s="118">
        <v>31154.26</v>
      </c>
      <c r="AF266" s="118">
        <v>136.38999999999999</v>
      </c>
      <c r="AG266" t="s">
        <v>1037</v>
      </c>
      <c r="AH266">
        <v>1.04</v>
      </c>
      <c r="AI266" s="118">
        <v>141.85</v>
      </c>
      <c r="AJ266" s="118">
        <v>0</v>
      </c>
      <c r="AK266" s="118">
        <v>141.85</v>
      </c>
      <c r="AL266" s="118">
        <v>-31012.41</v>
      </c>
      <c r="AM266" s="118">
        <v>0</v>
      </c>
      <c r="AN266" s="118">
        <v>-31012.41</v>
      </c>
    </row>
    <row r="267" spans="1:40" x14ac:dyDescent="0.2">
      <c r="A267" t="s">
        <v>1892</v>
      </c>
      <c r="B267" t="s">
        <v>1031</v>
      </c>
      <c r="C267" t="s">
        <v>944</v>
      </c>
      <c r="D267">
        <v>2024</v>
      </c>
      <c r="E267" t="s">
        <v>1718</v>
      </c>
      <c r="F267" t="s">
        <v>1000</v>
      </c>
      <c r="G267" t="s">
        <v>946</v>
      </c>
      <c r="H267" t="s">
        <v>1893</v>
      </c>
      <c r="I267">
        <v>451329</v>
      </c>
      <c r="J267" t="s">
        <v>1892</v>
      </c>
      <c r="K267" t="s">
        <v>1894</v>
      </c>
      <c r="L267" t="s">
        <v>11</v>
      </c>
      <c r="M267" t="s">
        <v>1091</v>
      </c>
      <c r="N267" s="34">
        <v>44470</v>
      </c>
      <c r="O267" s="34">
        <v>44834</v>
      </c>
      <c r="P267" t="s">
        <v>1035</v>
      </c>
      <c r="Q267" s="118">
        <v>467576</v>
      </c>
      <c r="R267" s="118">
        <v>565843</v>
      </c>
      <c r="S267" s="43">
        <v>0.82630000000000003</v>
      </c>
      <c r="T267" s="34">
        <v>44440</v>
      </c>
      <c r="U267" s="34">
        <v>44804</v>
      </c>
      <c r="V267" s="118">
        <v>2055.59</v>
      </c>
      <c r="W267" s="118">
        <v>1777.49</v>
      </c>
      <c r="X267" s="118">
        <v>0</v>
      </c>
      <c r="Y267" s="118">
        <v>0</v>
      </c>
      <c r="Z267" s="118">
        <v>0</v>
      </c>
      <c r="AA267" s="118">
        <v>0</v>
      </c>
      <c r="AB267" t="s">
        <v>1036</v>
      </c>
      <c r="AC267">
        <v>1</v>
      </c>
      <c r="AD267">
        <v>1</v>
      </c>
      <c r="AE267" s="118">
        <v>1777.49</v>
      </c>
      <c r="AF267" s="118">
        <v>1698.53</v>
      </c>
      <c r="AG267" t="s">
        <v>1037</v>
      </c>
      <c r="AH267">
        <v>1.0130999999999999</v>
      </c>
      <c r="AI267" s="118">
        <v>1720.78</v>
      </c>
      <c r="AJ267" s="118">
        <v>0</v>
      </c>
      <c r="AK267" s="118">
        <v>1720.78</v>
      </c>
      <c r="AL267" s="118">
        <v>-56.71</v>
      </c>
      <c r="AM267" s="118">
        <v>0</v>
      </c>
      <c r="AN267" s="118">
        <v>-56.71</v>
      </c>
    </row>
    <row r="268" spans="1:40" x14ac:dyDescent="0.2">
      <c r="A268" t="s">
        <v>1895</v>
      </c>
      <c r="B268" t="s">
        <v>1031</v>
      </c>
      <c r="C268" t="s">
        <v>944</v>
      </c>
      <c r="D268">
        <v>2024</v>
      </c>
      <c r="E268" t="s">
        <v>1718</v>
      </c>
      <c r="F268" t="s">
        <v>1000</v>
      </c>
      <c r="G268" t="s">
        <v>946</v>
      </c>
      <c r="H268" t="s">
        <v>1896</v>
      </c>
      <c r="I268">
        <v>451301</v>
      </c>
      <c r="J268" t="s">
        <v>1895</v>
      </c>
      <c r="K268" t="s">
        <v>1897</v>
      </c>
      <c r="L268" t="s">
        <v>11</v>
      </c>
      <c r="M268" t="s">
        <v>1091</v>
      </c>
      <c r="N268" s="34">
        <v>44470</v>
      </c>
      <c r="O268" s="34">
        <v>44834</v>
      </c>
      <c r="P268" t="s">
        <v>1035</v>
      </c>
      <c r="Q268" s="118">
        <v>804026</v>
      </c>
      <c r="R268" s="118">
        <v>775643</v>
      </c>
      <c r="S268" s="43">
        <v>1.0366</v>
      </c>
      <c r="T268" s="34">
        <v>44440</v>
      </c>
      <c r="U268" s="34">
        <v>44804</v>
      </c>
      <c r="V268" s="118">
        <v>1581.6</v>
      </c>
      <c r="W268" s="118">
        <v>1421.4</v>
      </c>
      <c r="X268" s="118">
        <v>0</v>
      </c>
      <c r="Y268" s="118">
        <v>0</v>
      </c>
      <c r="Z268" s="118">
        <v>0</v>
      </c>
      <c r="AA268" s="118">
        <v>0</v>
      </c>
      <c r="AB268" t="s">
        <v>1036</v>
      </c>
      <c r="AC268">
        <v>1</v>
      </c>
      <c r="AD268">
        <v>1</v>
      </c>
      <c r="AE268" s="118">
        <v>1421.4</v>
      </c>
      <c r="AF268" s="118">
        <v>1639.49</v>
      </c>
      <c r="AG268" t="s">
        <v>1037</v>
      </c>
      <c r="AH268">
        <v>1.0130999999999999</v>
      </c>
      <c r="AI268" s="118">
        <v>1660.97</v>
      </c>
      <c r="AJ268" s="118">
        <v>0</v>
      </c>
      <c r="AK268" s="118">
        <v>1660.97</v>
      </c>
      <c r="AL268" s="118">
        <v>239.57</v>
      </c>
      <c r="AM268" s="118">
        <v>0</v>
      </c>
      <c r="AN268" s="118">
        <v>239.57</v>
      </c>
    </row>
    <row r="269" spans="1:40" x14ac:dyDescent="0.2">
      <c r="A269" t="s">
        <v>651</v>
      </c>
      <c r="B269" t="s">
        <v>1031</v>
      </c>
      <c r="C269" t="s">
        <v>944</v>
      </c>
      <c r="D269">
        <v>2024</v>
      </c>
      <c r="E269" t="s">
        <v>1718</v>
      </c>
      <c r="F269" t="s">
        <v>1000</v>
      </c>
      <c r="G269" t="s">
        <v>946</v>
      </c>
      <c r="H269" t="s">
        <v>652</v>
      </c>
      <c r="I269">
        <v>451377</v>
      </c>
      <c r="J269" t="s">
        <v>651</v>
      </c>
      <c r="K269" t="s">
        <v>1478</v>
      </c>
      <c r="L269" t="s">
        <v>11</v>
      </c>
      <c r="M269" t="s">
        <v>1091</v>
      </c>
      <c r="N269" s="34">
        <v>44197</v>
      </c>
      <c r="O269" s="34">
        <v>44561</v>
      </c>
      <c r="P269" t="s">
        <v>1035</v>
      </c>
      <c r="Q269" s="118">
        <v>1607941</v>
      </c>
      <c r="R269" s="118">
        <v>3867203</v>
      </c>
      <c r="S269" s="43">
        <v>0.4158</v>
      </c>
      <c r="T269" s="34">
        <v>44440</v>
      </c>
      <c r="U269" s="34">
        <v>44804</v>
      </c>
      <c r="V269" s="118">
        <v>55314.37</v>
      </c>
      <c r="W269" s="118">
        <v>31851.78</v>
      </c>
      <c r="X269" s="118">
        <v>0</v>
      </c>
      <c r="Y269" s="118">
        <v>0</v>
      </c>
      <c r="Z269" s="118">
        <v>0</v>
      </c>
      <c r="AA269" s="118">
        <v>0</v>
      </c>
      <c r="AB269" t="s">
        <v>1036</v>
      </c>
      <c r="AC269">
        <v>1</v>
      </c>
      <c r="AD269">
        <v>1</v>
      </c>
      <c r="AE269" s="118">
        <v>31851.78</v>
      </c>
      <c r="AF269" s="118">
        <v>22999.72</v>
      </c>
      <c r="AG269" t="s">
        <v>1037</v>
      </c>
      <c r="AH269">
        <v>1.04</v>
      </c>
      <c r="AI269" s="118">
        <v>23919.71</v>
      </c>
      <c r="AJ269" s="118">
        <v>0</v>
      </c>
      <c r="AK269" s="118">
        <v>23919.71</v>
      </c>
      <c r="AL269" s="118">
        <v>-7932.07</v>
      </c>
      <c r="AM269" s="118">
        <v>0</v>
      </c>
      <c r="AN269" s="118">
        <v>-7932.07</v>
      </c>
    </row>
    <row r="270" spans="1:40" x14ac:dyDescent="0.2">
      <c r="A270" t="s">
        <v>1898</v>
      </c>
      <c r="B270" t="s">
        <v>1031</v>
      </c>
      <c r="C270" t="s">
        <v>944</v>
      </c>
      <c r="D270">
        <v>2024</v>
      </c>
      <c r="E270" t="s">
        <v>1718</v>
      </c>
      <c r="F270" t="s">
        <v>1000</v>
      </c>
      <c r="G270" t="s">
        <v>946</v>
      </c>
      <c r="H270" t="s">
        <v>1899</v>
      </c>
      <c r="I270">
        <v>451317</v>
      </c>
      <c r="J270" t="s">
        <v>1898</v>
      </c>
      <c r="K270" t="s">
        <v>1900</v>
      </c>
      <c r="L270" t="s">
        <v>11</v>
      </c>
      <c r="M270" t="s">
        <v>1091</v>
      </c>
      <c r="N270" s="34">
        <v>44197</v>
      </c>
      <c r="O270" s="34">
        <v>44561</v>
      </c>
      <c r="P270" t="s">
        <v>1035</v>
      </c>
      <c r="Q270" s="118">
        <v>1794103</v>
      </c>
      <c r="R270" s="118">
        <v>9425461</v>
      </c>
      <c r="S270" s="43">
        <v>0.1903</v>
      </c>
      <c r="T270" s="34">
        <v>44440</v>
      </c>
      <c r="U270" s="34">
        <v>44804</v>
      </c>
      <c r="V270" s="118">
        <v>12932.32</v>
      </c>
      <c r="W270" s="118">
        <v>8665.56</v>
      </c>
      <c r="X270" s="118">
        <v>0</v>
      </c>
      <c r="Y270" s="118">
        <v>0</v>
      </c>
      <c r="Z270" s="118">
        <v>0</v>
      </c>
      <c r="AA270" s="118">
        <v>0</v>
      </c>
      <c r="AB270" t="s">
        <v>1036</v>
      </c>
      <c r="AC270">
        <v>1</v>
      </c>
      <c r="AD270">
        <v>1</v>
      </c>
      <c r="AE270" s="118">
        <v>8665.56</v>
      </c>
      <c r="AF270" s="118">
        <v>2461.02</v>
      </c>
      <c r="AG270" t="s">
        <v>1037</v>
      </c>
      <c r="AH270">
        <v>1.04</v>
      </c>
      <c r="AI270" s="118">
        <v>2559.46</v>
      </c>
      <c r="AJ270" s="118">
        <v>0</v>
      </c>
      <c r="AK270" s="118">
        <v>2559.46</v>
      </c>
      <c r="AL270" s="118">
        <v>-6106.1</v>
      </c>
      <c r="AM270" s="118">
        <v>0</v>
      </c>
      <c r="AN270" s="118">
        <v>-6106.1</v>
      </c>
    </row>
    <row r="271" spans="1:40" x14ac:dyDescent="0.2">
      <c r="A271" t="s">
        <v>735</v>
      </c>
      <c r="B271" t="s">
        <v>1031</v>
      </c>
      <c r="C271" t="s">
        <v>944</v>
      </c>
      <c r="D271">
        <v>2024</v>
      </c>
      <c r="E271" t="s">
        <v>1718</v>
      </c>
      <c r="F271" t="s">
        <v>1000</v>
      </c>
      <c r="G271" t="s">
        <v>946</v>
      </c>
      <c r="H271" t="s">
        <v>736</v>
      </c>
      <c r="I271">
        <v>670098</v>
      </c>
      <c r="J271" t="s">
        <v>735</v>
      </c>
      <c r="K271" t="s">
        <v>1480</v>
      </c>
      <c r="L271" t="s">
        <v>12</v>
      </c>
      <c r="M271" t="s">
        <v>1034</v>
      </c>
      <c r="N271" s="34">
        <v>44348</v>
      </c>
      <c r="O271" s="34">
        <v>44712</v>
      </c>
      <c r="P271" t="s">
        <v>1035</v>
      </c>
      <c r="Q271" s="118">
        <v>12461828</v>
      </c>
      <c r="R271" s="118">
        <v>82310344</v>
      </c>
      <c r="S271" s="43">
        <v>0.15140000000000001</v>
      </c>
      <c r="T271" s="34">
        <v>44440</v>
      </c>
      <c r="U271" s="34">
        <v>44804</v>
      </c>
      <c r="V271" s="118">
        <v>524928.28</v>
      </c>
      <c r="W271" s="118">
        <v>31495.81</v>
      </c>
      <c r="X271" s="118">
        <v>0</v>
      </c>
      <c r="Y271" s="118">
        <v>0</v>
      </c>
      <c r="Z271" s="118">
        <v>0</v>
      </c>
      <c r="AA271" s="118">
        <v>0</v>
      </c>
      <c r="AB271" t="s">
        <v>1036</v>
      </c>
      <c r="AC271">
        <v>1</v>
      </c>
      <c r="AD271">
        <v>1</v>
      </c>
      <c r="AE271" s="118">
        <v>31495.81</v>
      </c>
      <c r="AF271" s="118">
        <v>79474.14</v>
      </c>
      <c r="AG271" t="s">
        <v>1037</v>
      </c>
      <c r="AH271">
        <v>1.04</v>
      </c>
      <c r="AI271" s="118">
        <v>82653.11</v>
      </c>
      <c r="AJ271" s="118">
        <v>0</v>
      </c>
      <c r="AK271" s="118">
        <v>82653.11</v>
      </c>
      <c r="AL271" s="118">
        <v>51157.3</v>
      </c>
      <c r="AM271" s="118">
        <v>0</v>
      </c>
      <c r="AN271" s="118">
        <v>51157.3</v>
      </c>
    </row>
    <row r="272" spans="1:40" x14ac:dyDescent="0.2">
      <c r="A272" t="s">
        <v>249</v>
      </c>
      <c r="B272" t="s">
        <v>1031</v>
      </c>
      <c r="C272" t="s">
        <v>944</v>
      </c>
      <c r="D272">
        <v>2024</v>
      </c>
      <c r="E272" t="s">
        <v>1718</v>
      </c>
      <c r="F272" t="s">
        <v>1000</v>
      </c>
      <c r="G272" t="s">
        <v>946</v>
      </c>
      <c r="H272" t="s">
        <v>250</v>
      </c>
      <c r="I272">
        <v>670044</v>
      </c>
      <c r="J272" t="s">
        <v>249</v>
      </c>
      <c r="K272" t="s">
        <v>1482</v>
      </c>
      <c r="L272" t="s">
        <v>12</v>
      </c>
      <c r="M272" t="s">
        <v>1034</v>
      </c>
      <c r="N272" s="34">
        <v>44197</v>
      </c>
      <c r="O272" s="34">
        <v>44561</v>
      </c>
      <c r="P272" t="s">
        <v>1035</v>
      </c>
      <c r="Q272" s="118">
        <v>11172929</v>
      </c>
      <c r="R272" s="118">
        <v>48499249</v>
      </c>
      <c r="S272" s="43">
        <v>0.23039999999999999</v>
      </c>
      <c r="T272" s="34">
        <v>44440</v>
      </c>
      <c r="U272" s="34">
        <v>44804</v>
      </c>
      <c r="V272" s="118">
        <v>460312.67</v>
      </c>
      <c r="W272" s="118">
        <v>46171.65</v>
      </c>
      <c r="X272" s="118">
        <v>0</v>
      </c>
      <c r="Y272" s="118">
        <v>0</v>
      </c>
      <c r="Z272" s="118">
        <v>0</v>
      </c>
      <c r="AA272" s="118">
        <v>0</v>
      </c>
      <c r="AB272" t="s">
        <v>1036</v>
      </c>
      <c r="AC272">
        <v>1</v>
      </c>
      <c r="AD272">
        <v>1</v>
      </c>
      <c r="AE272" s="118">
        <v>46171.65</v>
      </c>
      <c r="AF272" s="118">
        <v>106056.04</v>
      </c>
      <c r="AG272" t="s">
        <v>1037</v>
      </c>
      <c r="AH272">
        <v>1.04</v>
      </c>
      <c r="AI272" s="118">
        <v>110298.28</v>
      </c>
      <c r="AJ272" s="118">
        <v>0</v>
      </c>
      <c r="AK272" s="118">
        <v>110298.28</v>
      </c>
      <c r="AL272" s="118">
        <v>64126.63</v>
      </c>
      <c r="AM272" s="118">
        <v>0</v>
      </c>
      <c r="AN272" s="118">
        <v>64126.63</v>
      </c>
    </row>
    <row r="273" spans="1:40" x14ac:dyDescent="0.2">
      <c r="A273" t="s">
        <v>54</v>
      </c>
      <c r="B273" t="s">
        <v>1031</v>
      </c>
      <c r="C273" t="s">
        <v>944</v>
      </c>
      <c r="D273">
        <v>2024</v>
      </c>
      <c r="E273" t="s">
        <v>1718</v>
      </c>
      <c r="F273" t="s">
        <v>1000</v>
      </c>
      <c r="G273" t="s">
        <v>946</v>
      </c>
      <c r="H273" t="s">
        <v>55</v>
      </c>
      <c r="I273">
        <v>450055</v>
      </c>
      <c r="J273" t="s">
        <v>54</v>
      </c>
      <c r="K273" t="s">
        <v>1484</v>
      </c>
      <c r="L273" t="s">
        <v>11</v>
      </c>
      <c r="M273" t="s">
        <v>1034</v>
      </c>
      <c r="N273" s="34">
        <v>44470</v>
      </c>
      <c r="O273" s="34">
        <v>44834</v>
      </c>
      <c r="P273" t="s">
        <v>1035</v>
      </c>
      <c r="Q273" s="118">
        <v>3040041</v>
      </c>
      <c r="R273" s="118">
        <v>7284707</v>
      </c>
      <c r="S273" s="43">
        <v>0.4173</v>
      </c>
      <c r="T273" s="34">
        <v>44440</v>
      </c>
      <c r="U273" s="34">
        <v>44804</v>
      </c>
      <c r="V273" s="118">
        <v>101380.28</v>
      </c>
      <c r="W273" s="118">
        <v>67794.399999999994</v>
      </c>
      <c r="X273" s="118">
        <v>0</v>
      </c>
      <c r="Y273" s="118">
        <v>0</v>
      </c>
      <c r="Z273" s="118">
        <v>0</v>
      </c>
      <c r="AA273" s="118">
        <v>0</v>
      </c>
      <c r="AB273" t="s">
        <v>1036</v>
      </c>
      <c r="AC273">
        <v>1</v>
      </c>
      <c r="AD273">
        <v>1</v>
      </c>
      <c r="AE273" s="118">
        <v>67794.399999999994</v>
      </c>
      <c r="AF273" s="118">
        <v>42305.99</v>
      </c>
      <c r="AG273" t="s">
        <v>1037</v>
      </c>
      <c r="AH273">
        <v>1.0130999999999999</v>
      </c>
      <c r="AI273" s="118">
        <v>42860.2</v>
      </c>
      <c r="AJ273" s="118">
        <v>0</v>
      </c>
      <c r="AK273" s="118">
        <v>42860.2</v>
      </c>
      <c r="AL273" s="118">
        <v>-24934.2</v>
      </c>
      <c r="AM273" s="118">
        <v>0</v>
      </c>
      <c r="AN273" s="118">
        <v>-24934.2</v>
      </c>
    </row>
    <row r="274" spans="1:40" x14ac:dyDescent="0.2">
      <c r="A274" t="s">
        <v>588</v>
      </c>
      <c r="B274" t="s">
        <v>1031</v>
      </c>
      <c r="C274" t="s">
        <v>944</v>
      </c>
      <c r="D274">
        <v>2024</v>
      </c>
      <c r="E274" t="s">
        <v>1718</v>
      </c>
      <c r="F274" t="s">
        <v>1000</v>
      </c>
      <c r="G274" t="s">
        <v>946</v>
      </c>
      <c r="H274" t="s">
        <v>589</v>
      </c>
      <c r="I274">
        <v>450011</v>
      </c>
      <c r="J274" t="s">
        <v>588</v>
      </c>
      <c r="K274" t="s">
        <v>1486</v>
      </c>
      <c r="L274" t="s">
        <v>12</v>
      </c>
      <c r="M274" t="s">
        <v>1034</v>
      </c>
      <c r="N274" s="34">
        <v>44378</v>
      </c>
      <c r="O274" s="34">
        <v>44742</v>
      </c>
      <c r="P274" t="s">
        <v>1035</v>
      </c>
      <c r="Q274" s="118">
        <v>48482223</v>
      </c>
      <c r="R274" s="118">
        <v>233241436</v>
      </c>
      <c r="S274" s="43">
        <v>0.2079</v>
      </c>
      <c r="T274" s="34">
        <v>44440</v>
      </c>
      <c r="U274" s="34">
        <v>44804</v>
      </c>
      <c r="V274" s="118">
        <v>3663039.43</v>
      </c>
      <c r="W274" s="118">
        <v>286502.15000000002</v>
      </c>
      <c r="X274" s="118">
        <v>0</v>
      </c>
      <c r="Y274" s="118">
        <v>0</v>
      </c>
      <c r="Z274" s="118">
        <v>0</v>
      </c>
      <c r="AA274" s="118">
        <v>0</v>
      </c>
      <c r="AB274" t="s">
        <v>1036</v>
      </c>
      <c r="AC274">
        <v>1</v>
      </c>
      <c r="AD274">
        <v>1</v>
      </c>
      <c r="AE274" s="118">
        <v>286502.15000000002</v>
      </c>
      <c r="AF274" s="118">
        <v>761545.9</v>
      </c>
      <c r="AG274" t="s">
        <v>1037</v>
      </c>
      <c r="AH274">
        <v>1.04</v>
      </c>
      <c r="AI274" s="118">
        <v>792007.74</v>
      </c>
      <c r="AJ274" s="118">
        <v>0</v>
      </c>
      <c r="AK274" s="118">
        <v>792007.74</v>
      </c>
      <c r="AL274" s="118">
        <v>505505.59</v>
      </c>
      <c r="AM274" s="118">
        <v>0</v>
      </c>
      <c r="AN274" s="118">
        <v>505505.59</v>
      </c>
    </row>
    <row r="275" spans="1:40" x14ac:dyDescent="0.2">
      <c r="A275" t="s">
        <v>480</v>
      </c>
      <c r="B275" t="s">
        <v>1031</v>
      </c>
      <c r="C275" t="s">
        <v>944</v>
      </c>
      <c r="D275">
        <v>2024</v>
      </c>
      <c r="E275" t="s">
        <v>1718</v>
      </c>
      <c r="F275" t="s">
        <v>1000</v>
      </c>
      <c r="G275" t="s">
        <v>946</v>
      </c>
      <c r="H275" t="s">
        <v>481</v>
      </c>
      <c r="I275">
        <v>450424</v>
      </c>
      <c r="J275" t="s">
        <v>480</v>
      </c>
      <c r="K275" t="s">
        <v>1488</v>
      </c>
      <c r="L275" t="s">
        <v>12</v>
      </c>
      <c r="M275" t="s">
        <v>1034</v>
      </c>
      <c r="N275" s="34">
        <v>44197</v>
      </c>
      <c r="O275" s="34">
        <v>44561</v>
      </c>
      <c r="P275" t="s">
        <v>1035</v>
      </c>
      <c r="Q275" s="118">
        <v>27579498</v>
      </c>
      <c r="R275" s="118">
        <v>186231442</v>
      </c>
      <c r="S275" s="43">
        <v>0.14810000000000001</v>
      </c>
      <c r="T275" s="34">
        <v>44440</v>
      </c>
      <c r="U275" s="34">
        <v>44804</v>
      </c>
      <c r="V275" s="118">
        <v>4191147.38</v>
      </c>
      <c r="W275" s="118">
        <v>354395.56</v>
      </c>
      <c r="X275" s="118">
        <v>0</v>
      </c>
      <c r="Y275" s="118">
        <v>0</v>
      </c>
      <c r="Z275" s="118">
        <v>0</v>
      </c>
      <c r="AA275" s="118">
        <v>0</v>
      </c>
      <c r="AB275" t="s">
        <v>1036</v>
      </c>
      <c r="AC275">
        <v>1</v>
      </c>
      <c r="AD275">
        <v>1</v>
      </c>
      <c r="AE275" s="118">
        <v>354395.56</v>
      </c>
      <c r="AF275" s="118">
        <v>620708.93000000005</v>
      </c>
      <c r="AG275" t="s">
        <v>1037</v>
      </c>
      <c r="AH275">
        <v>1.04</v>
      </c>
      <c r="AI275" s="118">
        <v>645537.29</v>
      </c>
      <c r="AJ275" s="118">
        <v>0</v>
      </c>
      <c r="AK275" s="118">
        <v>645537.29</v>
      </c>
      <c r="AL275" s="118">
        <v>291141.73</v>
      </c>
      <c r="AM275" s="118">
        <v>0</v>
      </c>
      <c r="AN275" s="118">
        <v>291141.73</v>
      </c>
    </row>
    <row r="276" spans="1:40" x14ac:dyDescent="0.2">
      <c r="A276" t="s">
        <v>270</v>
      </c>
      <c r="B276" t="s">
        <v>1031</v>
      </c>
      <c r="C276" t="s">
        <v>944</v>
      </c>
      <c r="D276">
        <v>2024</v>
      </c>
      <c r="E276" t="s">
        <v>1718</v>
      </c>
      <c r="F276" t="s">
        <v>1000</v>
      </c>
      <c r="G276" t="s">
        <v>946</v>
      </c>
      <c r="H276" t="s">
        <v>271</v>
      </c>
      <c r="I276">
        <v>450730</v>
      </c>
      <c r="J276" t="s">
        <v>270</v>
      </c>
      <c r="K276" t="s">
        <v>1490</v>
      </c>
      <c r="L276" t="s">
        <v>12</v>
      </c>
      <c r="M276" t="s">
        <v>1034</v>
      </c>
      <c r="N276" s="34">
        <v>44197</v>
      </c>
      <c r="O276" s="34">
        <v>44561</v>
      </c>
      <c r="P276" t="s">
        <v>1054</v>
      </c>
      <c r="Q276" s="118">
        <v>4473429</v>
      </c>
      <c r="R276" s="118">
        <v>16021443</v>
      </c>
      <c r="S276" s="43">
        <v>0.2792</v>
      </c>
      <c r="T276" s="34">
        <v>44440</v>
      </c>
      <c r="U276" s="34">
        <v>44804</v>
      </c>
      <c r="V276" s="118">
        <v>81006.03</v>
      </c>
      <c r="W276" s="118">
        <v>8312.98</v>
      </c>
      <c r="X276" s="118">
        <v>0</v>
      </c>
      <c r="Y276" s="118">
        <v>0</v>
      </c>
      <c r="Z276" s="118">
        <v>0</v>
      </c>
      <c r="AA276" s="118">
        <v>0</v>
      </c>
      <c r="AB276" t="s">
        <v>1036</v>
      </c>
      <c r="AC276">
        <v>1</v>
      </c>
      <c r="AD276">
        <v>1</v>
      </c>
      <c r="AE276" s="118">
        <v>8312.98</v>
      </c>
      <c r="AF276" s="118">
        <v>22616.880000000001</v>
      </c>
      <c r="AG276" t="s">
        <v>1037</v>
      </c>
      <c r="AH276">
        <v>1.04</v>
      </c>
      <c r="AI276" s="118">
        <v>23521.56</v>
      </c>
      <c r="AJ276" s="118">
        <v>0</v>
      </c>
      <c r="AK276" s="118">
        <v>23521.56</v>
      </c>
      <c r="AL276" s="118">
        <v>15208.58</v>
      </c>
      <c r="AM276" s="118">
        <v>0</v>
      </c>
      <c r="AN276" s="118">
        <v>15208.58</v>
      </c>
    </row>
    <row r="277" spans="1:40" x14ac:dyDescent="0.2">
      <c r="A277" t="s">
        <v>378</v>
      </c>
      <c r="B277" t="s">
        <v>1031</v>
      </c>
      <c r="C277" t="s">
        <v>944</v>
      </c>
      <c r="D277">
        <v>2024</v>
      </c>
      <c r="E277" t="s">
        <v>1718</v>
      </c>
      <c r="F277" t="s">
        <v>1000</v>
      </c>
      <c r="G277" t="s">
        <v>946</v>
      </c>
      <c r="H277" s="117" t="s">
        <v>379</v>
      </c>
      <c r="I277">
        <v>450187</v>
      </c>
      <c r="J277" t="s">
        <v>378</v>
      </c>
      <c r="K277" t="s">
        <v>1901</v>
      </c>
      <c r="L277" t="s">
        <v>12</v>
      </c>
      <c r="M277" t="s">
        <v>1034</v>
      </c>
      <c r="N277" s="34">
        <v>44562</v>
      </c>
      <c r="O277" s="34">
        <v>44926</v>
      </c>
      <c r="P277" t="s">
        <v>1035</v>
      </c>
      <c r="Q277" s="118">
        <v>2184475</v>
      </c>
      <c r="R277" s="118">
        <v>9334032</v>
      </c>
      <c r="S277" s="43">
        <v>0.23400000000000001</v>
      </c>
      <c r="T277" s="34">
        <v>44440</v>
      </c>
      <c r="U277" s="34">
        <v>44804</v>
      </c>
      <c r="V277" s="118">
        <v>417136.36</v>
      </c>
      <c r="W277" s="118">
        <v>72145.899999999994</v>
      </c>
      <c r="X277" s="118">
        <v>0</v>
      </c>
      <c r="Y277" s="118">
        <v>0</v>
      </c>
      <c r="Z277" s="118">
        <v>0</v>
      </c>
      <c r="AA277" s="118">
        <v>0</v>
      </c>
      <c r="AB277" t="s">
        <v>1036</v>
      </c>
      <c r="AC277">
        <v>1</v>
      </c>
      <c r="AD277">
        <v>1</v>
      </c>
      <c r="AE277" s="118">
        <v>72145.899999999994</v>
      </c>
      <c r="AF277" s="118">
        <v>97609.91</v>
      </c>
      <c r="AG277" t="s">
        <v>1037</v>
      </c>
      <c r="AH277">
        <v>1.0301</v>
      </c>
      <c r="AI277" s="118">
        <v>100547.97</v>
      </c>
      <c r="AJ277" s="118">
        <v>0</v>
      </c>
      <c r="AK277" s="118">
        <v>100547.97</v>
      </c>
      <c r="AL277" s="118">
        <v>28402.07</v>
      </c>
      <c r="AM277" s="118">
        <v>0</v>
      </c>
      <c r="AN277" s="118">
        <v>28402.07</v>
      </c>
    </row>
    <row r="278" spans="1:40" x14ac:dyDescent="0.2">
      <c r="A278" t="s">
        <v>381</v>
      </c>
      <c r="B278" t="s">
        <v>1031</v>
      </c>
      <c r="C278" t="s">
        <v>944</v>
      </c>
      <c r="D278">
        <v>2024</v>
      </c>
      <c r="E278" t="s">
        <v>1718</v>
      </c>
      <c r="F278" t="s">
        <v>1000</v>
      </c>
      <c r="G278" t="s">
        <v>946</v>
      </c>
      <c r="H278" t="s">
        <v>382</v>
      </c>
      <c r="I278">
        <v>451374</v>
      </c>
      <c r="J278" t="s">
        <v>381</v>
      </c>
      <c r="K278" t="s">
        <v>1494</v>
      </c>
      <c r="L278" t="s">
        <v>12</v>
      </c>
      <c r="M278" t="s">
        <v>1091</v>
      </c>
      <c r="N278" s="34">
        <v>44197</v>
      </c>
      <c r="O278" s="34">
        <v>44561</v>
      </c>
      <c r="P278" t="s">
        <v>1035</v>
      </c>
      <c r="Q278" s="118">
        <v>1490449</v>
      </c>
      <c r="R278" s="118">
        <v>17512722</v>
      </c>
      <c r="S278" s="43">
        <v>8.5099999999999995E-2</v>
      </c>
      <c r="T278" s="34">
        <v>44440</v>
      </c>
      <c r="U278" s="34">
        <v>44804</v>
      </c>
      <c r="V278" s="118">
        <v>181127.47</v>
      </c>
      <c r="W278" s="118">
        <v>51259.14</v>
      </c>
      <c r="X278" s="118">
        <v>0</v>
      </c>
      <c r="Y278" s="118">
        <v>0</v>
      </c>
      <c r="Z278" s="118">
        <v>0</v>
      </c>
      <c r="AA278" s="118">
        <v>0</v>
      </c>
      <c r="AB278" t="s">
        <v>1036</v>
      </c>
      <c r="AC278">
        <v>1</v>
      </c>
      <c r="AD278">
        <v>1</v>
      </c>
      <c r="AE278" s="118">
        <v>51259.14</v>
      </c>
      <c r="AF278" s="118">
        <v>15413.95</v>
      </c>
      <c r="AG278" t="s">
        <v>1037</v>
      </c>
      <c r="AH278">
        <v>1.04</v>
      </c>
      <c r="AI278" s="118">
        <v>16030.51</v>
      </c>
      <c r="AJ278" s="118">
        <v>0</v>
      </c>
      <c r="AK278" s="118">
        <v>16030.51</v>
      </c>
      <c r="AL278" s="118">
        <v>-35228.629999999997</v>
      </c>
      <c r="AM278" s="118">
        <v>0</v>
      </c>
      <c r="AN278" s="118">
        <v>-35228.629999999997</v>
      </c>
    </row>
    <row r="279" spans="1:40" x14ac:dyDescent="0.2">
      <c r="A279" t="s">
        <v>369</v>
      </c>
      <c r="B279" t="s">
        <v>1031</v>
      </c>
      <c r="C279" t="s">
        <v>944</v>
      </c>
      <c r="D279">
        <v>2024</v>
      </c>
      <c r="E279" t="s">
        <v>1718</v>
      </c>
      <c r="F279" t="s">
        <v>1000</v>
      </c>
      <c r="G279" t="s">
        <v>946</v>
      </c>
      <c r="H279" t="s">
        <v>370</v>
      </c>
      <c r="I279">
        <v>670108</v>
      </c>
      <c r="J279" t="s">
        <v>369</v>
      </c>
      <c r="K279" t="s">
        <v>1496</v>
      </c>
      <c r="L279" t="s">
        <v>12</v>
      </c>
      <c r="M279" t="s">
        <v>1034</v>
      </c>
      <c r="N279" s="34">
        <v>44348</v>
      </c>
      <c r="O279" s="34">
        <v>44712</v>
      </c>
      <c r="P279" t="s">
        <v>1054</v>
      </c>
      <c r="Q279" s="118">
        <v>30649782</v>
      </c>
      <c r="R279" s="118">
        <v>97698103</v>
      </c>
      <c r="S279" s="43">
        <v>0.31369999999999998</v>
      </c>
      <c r="T279" s="34">
        <v>44440</v>
      </c>
      <c r="U279" s="34">
        <v>44804</v>
      </c>
      <c r="V279" s="118">
        <v>401232.12</v>
      </c>
      <c r="W279" s="118">
        <v>100663.57</v>
      </c>
      <c r="X279" s="118">
        <v>0</v>
      </c>
      <c r="Y279" s="118">
        <v>0</v>
      </c>
      <c r="Z279" s="118">
        <v>0</v>
      </c>
      <c r="AA279" s="118">
        <v>0</v>
      </c>
      <c r="AB279" t="s">
        <v>1036</v>
      </c>
      <c r="AC279">
        <v>1</v>
      </c>
      <c r="AD279">
        <v>1</v>
      </c>
      <c r="AE279" s="118">
        <v>100663.57</v>
      </c>
      <c r="AF279" s="118">
        <v>125866.52</v>
      </c>
      <c r="AG279" t="s">
        <v>1037</v>
      </c>
      <c r="AH279">
        <v>1.04</v>
      </c>
      <c r="AI279" s="118">
        <v>130901.18</v>
      </c>
      <c r="AJ279" s="118">
        <v>0</v>
      </c>
      <c r="AK279" s="118">
        <v>130901.18</v>
      </c>
      <c r="AL279" s="118">
        <v>30237.61</v>
      </c>
      <c r="AM279" s="118">
        <v>0</v>
      </c>
      <c r="AN279" s="118">
        <v>30237.61</v>
      </c>
    </row>
    <row r="280" spans="1:40" x14ac:dyDescent="0.2">
      <c r="A280" t="s">
        <v>366</v>
      </c>
      <c r="B280" t="s">
        <v>1031</v>
      </c>
      <c r="C280" t="s">
        <v>944</v>
      </c>
      <c r="D280">
        <v>2024</v>
      </c>
      <c r="E280" t="s">
        <v>1718</v>
      </c>
      <c r="F280" t="s">
        <v>1000</v>
      </c>
      <c r="G280" t="s">
        <v>946</v>
      </c>
      <c r="H280" t="s">
        <v>367</v>
      </c>
      <c r="I280">
        <v>670088</v>
      </c>
      <c r="J280" t="s">
        <v>366</v>
      </c>
      <c r="K280" t="s">
        <v>1498</v>
      </c>
      <c r="L280" t="s">
        <v>12</v>
      </c>
      <c r="M280" t="s">
        <v>1034</v>
      </c>
      <c r="N280" s="34">
        <v>44348</v>
      </c>
      <c r="O280" s="34">
        <v>44712</v>
      </c>
      <c r="P280" t="s">
        <v>1035</v>
      </c>
      <c r="Q280" s="118">
        <v>58034593</v>
      </c>
      <c r="R280" s="118">
        <v>165517936</v>
      </c>
      <c r="S280" s="43">
        <v>0.35060000000000002</v>
      </c>
      <c r="T280" s="34">
        <v>44440</v>
      </c>
      <c r="U280" s="34">
        <v>44804</v>
      </c>
      <c r="V280" s="118">
        <v>883017.06</v>
      </c>
      <c r="W280" s="118">
        <v>143817.82999999999</v>
      </c>
      <c r="X280" s="118">
        <v>0</v>
      </c>
      <c r="Y280" s="118">
        <v>0</v>
      </c>
      <c r="Z280" s="118">
        <v>0</v>
      </c>
      <c r="AA280" s="118">
        <v>0</v>
      </c>
      <c r="AB280" t="s">
        <v>1036</v>
      </c>
      <c r="AC280">
        <v>1</v>
      </c>
      <c r="AD280">
        <v>1</v>
      </c>
      <c r="AE280" s="118">
        <v>143817.82999999999</v>
      </c>
      <c r="AF280" s="118">
        <v>309585.78000000003</v>
      </c>
      <c r="AG280" t="s">
        <v>1037</v>
      </c>
      <c r="AH280">
        <v>1.04</v>
      </c>
      <c r="AI280" s="118">
        <v>321969.21000000002</v>
      </c>
      <c r="AJ280" s="118">
        <v>0</v>
      </c>
      <c r="AK280" s="118">
        <v>321969.21000000002</v>
      </c>
      <c r="AL280" s="118">
        <v>178151.38</v>
      </c>
      <c r="AM280" s="118">
        <v>0</v>
      </c>
      <c r="AN280" s="118">
        <v>178151.38</v>
      </c>
    </row>
    <row r="281" spans="1:40" x14ac:dyDescent="0.2">
      <c r="A281" t="s">
        <v>360</v>
      </c>
      <c r="B281" t="s">
        <v>1031</v>
      </c>
      <c r="C281" t="s">
        <v>944</v>
      </c>
      <c r="D281">
        <v>2024</v>
      </c>
      <c r="E281" t="s">
        <v>1718</v>
      </c>
      <c r="F281" t="s">
        <v>1000</v>
      </c>
      <c r="G281" t="s">
        <v>946</v>
      </c>
      <c r="H281" t="s">
        <v>361</v>
      </c>
      <c r="I281">
        <v>670034</v>
      </c>
      <c r="J281" t="s">
        <v>360</v>
      </c>
      <c r="K281" t="s">
        <v>1500</v>
      </c>
      <c r="L281" t="s">
        <v>12</v>
      </c>
      <c r="M281" t="s">
        <v>1034</v>
      </c>
      <c r="N281" s="34">
        <v>44348</v>
      </c>
      <c r="O281" s="34">
        <v>44712</v>
      </c>
      <c r="P281" t="s">
        <v>1035</v>
      </c>
      <c r="Q281" s="118">
        <v>102505358</v>
      </c>
      <c r="R281" s="118">
        <v>319729751</v>
      </c>
      <c r="S281" s="43">
        <v>0.3206</v>
      </c>
      <c r="T281" s="34">
        <v>44440</v>
      </c>
      <c r="U281" s="34">
        <v>44804</v>
      </c>
      <c r="V281" s="118">
        <v>1122692.8999999999</v>
      </c>
      <c r="W281" s="118">
        <v>166490.63</v>
      </c>
      <c r="X281" s="118">
        <v>0</v>
      </c>
      <c r="Y281" s="118">
        <v>0</v>
      </c>
      <c r="Z281" s="118">
        <v>0</v>
      </c>
      <c r="AA281" s="118">
        <v>0</v>
      </c>
      <c r="AB281" t="s">
        <v>1036</v>
      </c>
      <c r="AC281">
        <v>1</v>
      </c>
      <c r="AD281">
        <v>1</v>
      </c>
      <c r="AE281" s="118">
        <v>166490.63</v>
      </c>
      <c r="AF281" s="118">
        <v>359935.34</v>
      </c>
      <c r="AG281" t="s">
        <v>1037</v>
      </c>
      <c r="AH281">
        <v>1.04</v>
      </c>
      <c r="AI281" s="118">
        <v>374332.75</v>
      </c>
      <c r="AJ281" s="118">
        <v>0</v>
      </c>
      <c r="AK281" s="118">
        <v>374332.75</v>
      </c>
      <c r="AL281" s="118">
        <v>207842.12</v>
      </c>
      <c r="AM281" s="118">
        <v>0</v>
      </c>
      <c r="AN281" s="118">
        <v>207842.12</v>
      </c>
    </row>
    <row r="282" spans="1:40" x14ac:dyDescent="0.2">
      <c r="A282" t="s">
        <v>372</v>
      </c>
      <c r="B282" t="s">
        <v>1031</v>
      </c>
      <c r="C282" t="s">
        <v>944</v>
      </c>
      <c r="D282">
        <v>2024</v>
      </c>
      <c r="E282" t="s">
        <v>1718</v>
      </c>
      <c r="F282" t="s">
        <v>1000</v>
      </c>
      <c r="G282" t="s">
        <v>946</v>
      </c>
      <c r="H282" t="s">
        <v>373</v>
      </c>
      <c r="I282">
        <v>450054</v>
      </c>
      <c r="J282" t="s">
        <v>372</v>
      </c>
      <c r="K282" t="s">
        <v>1502</v>
      </c>
      <c r="L282" t="s">
        <v>12</v>
      </c>
      <c r="M282" t="s">
        <v>1034</v>
      </c>
      <c r="N282" s="34">
        <v>44075</v>
      </c>
      <c r="O282" s="34">
        <v>44439</v>
      </c>
      <c r="P282" t="s">
        <v>1035</v>
      </c>
      <c r="Q282" s="118">
        <v>177724206</v>
      </c>
      <c r="R282" s="118">
        <v>502812465</v>
      </c>
      <c r="S282" s="43">
        <v>0.35349999999999998</v>
      </c>
      <c r="T282" s="34">
        <v>44440</v>
      </c>
      <c r="U282" s="34">
        <v>44804</v>
      </c>
      <c r="V282" s="118">
        <v>5687821.3099999996</v>
      </c>
      <c r="W282" s="118">
        <v>818820.14</v>
      </c>
      <c r="X282" s="118">
        <v>0</v>
      </c>
      <c r="Y282" s="118">
        <v>0</v>
      </c>
      <c r="Z282" s="118">
        <v>0</v>
      </c>
      <c r="AA282" s="118">
        <v>0</v>
      </c>
      <c r="AB282" t="s">
        <v>1036</v>
      </c>
      <c r="AC282">
        <v>1</v>
      </c>
      <c r="AD282">
        <v>1</v>
      </c>
      <c r="AE282" s="118">
        <v>818820.14</v>
      </c>
      <c r="AF282" s="118">
        <v>2010644.83</v>
      </c>
      <c r="AG282" t="s">
        <v>1037</v>
      </c>
      <c r="AH282">
        <v>1.04</v>
      </c>
      <c r="AI282" s="118">
        <v>2091070.62</v>
      </c>
      <c r="AJ282" s="118">
        <v>0</v>
      </c>
      <c r="AK282" s="118">
        <v>2091070.62</v>
      </c>
      <c r="AL282" s="118">
        <v>1272250.48</v>
      </c>
      <c r="AM282" s="118">
        <v>0</v>
      </c>
      <c r="AN282" s="118">
        <v>1272250.48</v>
      </c>
    </row>
    <row r="283" spans="1:40" x14ac:dyDescent="0.2">
      <c r="A283" t="s">
        <v>1503</v>
      </c>
      <c r="B283" t="s">
        <v>1031</v>
      </c>
      <c r="C283" t="s">
        <v>944</v>
      </c>
      <c r="D283">
        <v>2024</v>
      </c>
      <c r="E283" t="s">
        <v>1718</v>
      </c>
      <c r="F283" t="s">
        <v>1000</v>
      </c>
      <c r="G283" t="s">
        <v>946</v>
      </c>
      <c r="H283" t="s">
        <v>1504</v>
      </c>
      <c r="I283">
        <v>451384</v>
      </c>
      <c r="J283" t="s">
        <v>1503</v>
      </c>
      <c r="K283" t="s">
        <v>1506</v>
      </c>
      <c r="L283" t="s">
        <v>11</v>
      </c>
      <c r="M283" t="s">
        <v>1091</v>
      </c>
      <c r="N283" s="34">
        <v>44197</v>
      </c>
      <c r="O283" s="34">
        <v>44561</v>
      </c>
      <c r="P283" t="s">
        <v>1035</v>
      </c>
      <c r="Q283" s="118">
        <v>3350317</v>
      </c>
      <c r="R283" s="118">
        <v>8573036</v>
      </c>
      <c r="S283" s="43">
        <v>0.39079999999999998</v>
      </c>
      <c r="T283" s="34">
        <v>44440</v>
      </c>
      <c r="U283" s="34">
        <v>44804</v>
      </c>
      <c r="V283" s="118">
        <v>58209.33</v>
      </c>
      <c r="W283" s="118">
        <v>38210.879999999997</v>
      </c>
      <c r="X283" s="118">
        <v>0</v>
      </c>
      <c r="Y283" s="118">
        <v>0</v>
      </c>
      <c r="Z283" s="118">
        <v>0</v>
      </c>
      <c r="AA283" s="118">
        <v>0</v>
      </c>
      <c r="AB283" t="s">
        <v>1036</v>
      </c>
      <c r="AC283">
        <v>1</v>
      </c>
      <c r="AD283">
        <v>1</v>
      </c>
      <c r="AE283" s="118">
        <v>38210.879999999997</v>
      </c>
      <c r="AF283" s="118">
        <v>22748.21</v>
      </c>
      <c r="AG283" t="s">
        <v>1037</v>
      </c>
      <c r="AH283">
        <v>1.04</v>
      </c>
      <c r="AI283" s="118">
        <v>23658.14</v>
      </c>
      <c r="AJ283" s="118">
        <v>0</v>
      </c>
      <c r="AK283" s="118">
        <v>23658.14</v>
      </c>
      <c r="AL283" s="118">
        <v>-14552.74</v>
      </c>
      <c r="AM283" s="118">
        <v>0</v>
      </c>
      <c r="AN283" s="118">
        <v>-14552.74</v>
      </c>
    </row>
    <row r="284" spans="1:40" x14ac:dyDescent="0.2">
      <c r="A284" t="s">
        <v>1507</v>
      </c>
      <c r="B284" t="s">
        <v>1031</v>
      </c>
      <c r="C284" t="s">
        <v>944</v>
      </c>
      <c r="D284">
        <v>2024</v>
      </c>
      <c r="E284" t="s">
        <v>1718</v>
      </c>
      <c r="F284" t="s">
        <v>1000</v>
      </c>
      <c r="G284" t="s">
        <v>946</v>
      </c>
      <c r="H284" t="s">
        <v>1508</v>
      </c>
      <c r="I284">
        <v>451358</v>
      </c>
      <c r="J284" t="s">
        <v>1507</v>
      </c>
      <c r="K284" t="s">
        <v>1510</v>
      </c>
      <c r="L284" t="s">
        <v>11</v>
      </c>
      <c r="M284" t="s">
        <v>1091</v>
      </c>
      <c r="N284" s="34">
        <v>44470</v>
      </c>
      <c r="O284" s="34">
        <v>44834</v>
      </c>
      <c r="P284" t="s">
        <v>1035</v>
      </c>
      <c r="Q284" s="118">
        <v>1559729</v>
      </c>
      <c r="R284" s="118">
        <v>3112657</v>
      </c>
      <c r="S284" s="43">
        <v>0.50109999999999999</v>
      </c>
      <c r="T284" s="34">
        <v>44440</v>
      </c>
      <c r="U284" s="34">
        <v>44804</v>
      </c>
      <c r="V284" s="118">
        <v>21682.14</v>
      </c>
      <c r="W284" s="118">
        <v>15063.57</v>
      </c>
      <c r="X284" s="118">
        <v>0</v>
      </c>
      <c r="Y284" s="118">
        <v>0</v>
      </c>
      <c r="Z284" s="118">
        <v>0</v>
      </c>
      <c r="AA284" s="118">
        <v>0</v>
      </c>
      <c r="AB284" t="s">
        <v>1036</v>
      </c>
      <c r="AC284">
        <v>1</v>
      </c>
      <c r="AD284">
        <v>1</v>
      </c>
      <c r="AE284" s="118">
        <v>15063.57</v>
      </c>
      <c r="AF284" s="118">
        <v>10864.92</v>
      </c>
      <c r="AG284" t="s">
        <v>1037</v>
      </c>
      <c r="AH284">
        <v>1.0130999999999999</v>
      </c>
      <c r="AI284" s="118">
        <v>11007.25</v>
      </c>
      <c r="AJ284" s="118">
        <v>0</v>
      </c>
      <c r="AK284" s="118">
        <v>11007.25</v>
      </c>
      <c r="AL284" s="118">
        <v>-4056.32</v>
      </c>
      <c r="AM284" s="118">
        <v>0</v>
      </c>
      <c r="AN284" s="118">
        <v>-4056.32</v>
      </c>
    </row>
    <row r="285" spans="1:40" x14ac:dyDescent="0.2">
      <c r="A285" t="s">
        <v>204</v>
      </c>
      <c r="B285" t="s">
        <v>1031</v>
      </c>
      <c r="C285" t="s">
        <v>944</v>
      </c>
      <c r="D285">
        <v>2024</v>
      </c>
      <c r="E285" t="s">
        <v>1718</v>
      </c>
      <c r="F285" t="s">
        <v>1000</v>
      </c>
      <c r="G285" t="s">
        <v>946</v>
      </c>
      <c r="H285" t="s">
        <v>205</v>
      </c>
      <c r="I285">
        <v>451371</v>
      </c>
      <c r="J285" t="s">
        <v>204</v>
      </c>
      <c r="K285" t="s">
        <v>1512</v>
      </c>
      <c r="L285" t="s">
        <v>12</v>
      </c>
      <c r="M285" t="s">
        <v>1091</v>
      </c>
      <c r="N285" s="34">
        <v>44378</v>
      </c>
      <c r="O285" s="34">
        <v>44742</v>
      </c>
      <c r="P285" t="s">
        <v>1035</v>
      </c>
      <c r="Q285" s="118">
        <v>650501</v>
      </c>
      <c r="R285" s="118">
        <v>14917616</v>
      </c>
      <c r="S285" s="43">
        <v>4.36E-2</v>
      </c>
      <c r="T285" s="34">
        <v>44440</v>
      </c>
      <c r="U285" s="34">
        <v>44804</v>
      </c>
      <c r="V285" s="118">
        <v>173032.5</v>
      </c>
      <c r="W285" s="118">
        <v>23394.799999999999</v>
      </c>
      <c r="X285" s="118">
        <v>0</v>
      </c>
      <c r="Y285" s="118">
        <v>0</v>
      </c>
      <c r="Z285" s="118">
        <v>0</v>
      </c>
      <c r="AA285" s="118">
        <v>0</v>
      </c>
      <c r="AB285" t="s">
        <v>1036</v>
      </c>
      <c r="AC285">
        <v>1</v>
      </c>
      <c r="AD285">
        <v>1</v>
      </c>
      <c r="AE285" s="118">
        <v>23394.799999999999</v>
      </c>
      <c r="AF285" s="118">
        <v>7544.22</v>
      </c>
      <c r="AG285" t="s">
        <v>1037</v>
      </c>
      <c r="AH285">
        <v>1.04</v>
      </c>
      <c r="AI285" s="118">
        <v>7845.99</v>
      </c>
      <c r="AJ285" s="118">
        <v>0</v>
      </c>
      <c r="AK285" s="118">
        <v>7845.99</v>
      </c>
      <c r="AL285" s="118">
        <v>-15548.81</v>
      </c>
      <c r="AM285" s="118">
        <v>0</v>
      </c>
      <c r="AN285" s="118">
        <v>-15548.81</v>
      </c>
    </row>
    <row r="286" spans="1:40" x14ac:dyDescent="0.2">
      <c r="A286" t="s">
        <v>219</v>
      </c>
      <c r="B286" t="s">
        <v>1031</v>
      </c>
      <c r="C286" t="s">
        <v>944</v>
      </c>
      <c r="D286">
        <v>2024</v>
      </c>
      <c r="E286" t="s">
        <v>1718</v>
      </c>
      <c r="F286" t="s">
        <v>1000</v>
      </c>
      <c r="G286" t="s">
        <v>946</v>
      </c>
      <c r="H286" s="117" t="s">
        <v>220</v>
      </c>
      <c r="I286">
        <v>450867</v>
      </c>
      <c r="J286" t="s">
        <v>219</v>
      </c>
      <c r="K286" t="s">
        <v>1514</v>
      </c>
      <c r="L286" t="s">
        <v>12</v>
      </c>
      <c r="M286" t="s">
        <v>1034</v>
      </c>
      <c r="N286" s="34">
        <v>44378</v>
      </c>
      <c r="O286" s="34">
        <v>44742</v>
      </c>
      <c r="P286" t="s">
        <v>1035</v>
      </c>
      <c r="Q286" s="118">
        <v>13076590</v>
      </c>
      <c r="R286" s="118">
        <v>70643750</v>
      </c>
      <c r="S286" s="43">
        <v>0.18509999999999999</v>
      </c>
      <c r="T286" s="34">
        <v>44440</v>
      </c>
      <c r="U286" s="34">
        <v>44804</v>
      </c>
      <c r="V286" s="118">
        <v>405030.85</v>
      </c>
      <c r="W286" s="118">
        <v>22876.09</v>
      </c>
      <c r="X286" s="118">
        <v>0</v>
      </c>
      <c r="Y286" s="118">
        <v>0</v>
      </c>
      <c r="Z286" s="118">
        <v>0</v>
      </c>
      <c r="AA286" s="118">
        <v>0</v>
      </c>
      <c r="AB286" t="s">
        <v>1036</v>
      </c>
      <c r="AC286">
        <v>1</v>
      </c>
      <c r="AD286">
        <v>1</v>
      </c>
      <c r="AE286" s="118">
        <v>22876.09</v>
      </c>
      <c r="AF286" s="118">
        <v>74971.210000000006</v>
      </c>
      <c r="AG286" t="s">
        <v>1037</v>
      </c>
      <c r="AH286">
        <v>1.04</v>
      </c>
      <c r="AI286" s="118">
        <v>77970.06</v>
      </c>
      <c r="AJ286" s="118">
        <v>0</v>
      </c>
      <c r="AK286" s="118">
        <v>77970.06</v>
      </c>
      <c r="AL286" s="118">
        <v>55093.97</v>
      </c>
      <c r="AM286" s="118">
        <v>0</v>
      </c>
      <c r="AN286" s="118">
        <v>55093.97</v>
      </c>
    </row>
    <row r="287" spans="1:40" x14ac:dyDescent="0.2">
      <c r="A287" t="s">
        <v>213</v>
      </c>
      <c r="B287" t="s">
        <v>1031</v>
      </c>
      <c r="C287" t="s">
        <v>944</v>
      </c>
      <c r="D287">
        <v>2024</v>
      </c>
      <c r="E287" t="s">
        <v>1718</v>
      </c>
      <c r="F287" t="s">
        <v>1000</v>
      </c>
      <c r="G287" t="s">
        <v>946</v>
      </c>
      <c r="H287" s="117" t="s">
        <v>214</v>
      </c>
      <c r="I287">
        <v>450124</v>
      </c>
      <c r="J287" t="s">
        <v>213</v>
      </c>
      <c r="K287" t="s">
        <v>1516</v>
      </c>
      <c r="L287" t="s">
        <v>12</v>
      </c>
      <c r="M287" t="s">
        <v>1034</v>
      </c>
      <c r="N287" s="34">
        <v>44378</v>
      </c>
      <c r="O287" s="34">
        <v>44742</v>
      </c>
      <c r="P287" t="s">
        <v>1035</v>
      </c>
      <c r="Q287" s="118">
        <v>12947857</v>
      </c>
      <c r="R287" s="118">
        <v>72313531</v>
      </c>
      <c r="S287" s="43">
        <v>0.17910000000000001</v>
      </c>
      <c r="T287" s="34">
        <v>44440</v>
      </c>
      <c r="U287" s="34">
        <v>44804</v>
      </c>
      <c r="V287" s="118">
        <v>927849.69</v>
      </c>
      <c r="W287" s="118">
        <v>90804.86</v>
      </c>
      <c r="X287" s="118">
        <v>0</v>
      </c>
      <c r="Y287" s="118">
        <v>0</v>
      </c>
      <c r="Z287" s="118">
        <v>0</v>
      </c>
      <c r="AA287" s="118">
        <v>0</v>
      </c>
      <c r="AB287" t="s">
        <v>1036</v>
      </c>
      <c r="AC287">
        <v>1</v>
      </c>
      <c r="AD287">
        <v>1</v>
      </c>
      <c r="AE287" s="118">
        <v>90804.86</v>
      </c>
      <c r="AF287" s="118">
        <v>166177.88</v>
      </c>
      <c r="AG287" t="s">
        <v>1037</v>
      </c>
      <c r="AH287">
        <v>1.04</v>
      </c>
      <c r="AI287" s="118">
        <v>172825</v>
      </c>
      <c r="AJ287" s="118">
        <v>0</v>
      </c>
      <c r="AK287" s="118">
        <v>172825</v>
      </c>
      <c r="AL287" s="118">
        <v>82020.14</v>
      </c>
      <c r="AM287" s="118">
        <v>0</v>
      </c>
      <c r="AN287" s="118">
        <v>82020.14</v>
      </c>
    </row>
    <row r="288" spans="1:40" x14ac:dyDescent="0.2">
      <c r="A288" t="s">
        <v>201</v>
      </c>
      <c r="B288" t="s">
        <v>1031</v>
      </c>
      <c r="C288" t="s">
        <v>944</v>
      </c>
      <c r="D288">
        <v>2024</v>
      </c>
      <c r="E288" t="s">
        <v>1718</v>
      </c>
      <c r="F288" t="s">
        <v>1000</v>
      </c>
      <c r="G288" t="s">
        <v>946</v>
      </c>
      <c r="H288" s="117" t="s">
        <v>202</v>
      </c>
      <c r="I288">
        <v>451365</v>
      </c>
      <c r="J288" t="s">
        <v>201</v>
      </c>
      <c r="K288" t="s">
        <v>1518</v>
      </c>
      <c r="L288" t="s">
        <v>12</v>
      </c>
      <c r="M288" t="s">
        <v>1091</v>
      </c>
      <c r="N288" s="34">
        <v>44378</v>
      </c>
      <c r="O288" s="34">
        <v>44742</v>
      </c>
      <c r="P288" t="s">
        <v>1035</v>
      </c>
      <c r="Q288" s="118">
        <v>-1149324</v>
      </c>
      <c r="R288" s="118">
        <v>50185916</v>
      </c>
      <c r="S288" s="43">
        <v>-2.29E-2</v>
      </c>
      <c r="T288" s="34">
        <v>44440</v>
      </c>
      <c r="U288" s="34">
        <v>44804</v>
      </c>
      <c r="V288" s="118">
        <v>164481</v>
      </c>
      <c r="W288" s="118">
        <v>18637.400000000001</v>
      </c>
      <c r="X288" s="118">
        <v>0</v>
      </c>
      <c r="Y288" s="118">
        <v>0</v>
      </c>
      <c r="Z288" s="118">
        <v>0</v>
      </c>
      <c r="AA288" s="118">
        <v>0</v>
      </c>
      <c r="AB288" t="s">
        <v>1036</v>
      </c>
      <c r="AC288">
        <v>1</v>
      </c>
      <c r="AD288">
        <v>1</v>
      </c>
      <c r="AE288" s="118">
        <v>18637.400000000001</v>
      </c>
      <c r="AF288" s="118">
        <v>-3766.61</v>
      </c>
      <c r="AG288" t="s">
        <v>1037</v>
      </c>
      <c r="AH288">
        <v>1.04</v>
      </c>
      <c r="AI288" s="118">
        <v>-3917.27</v>
      </c>
      <c r="AJ288" s="118">
        <v>0</v>
      </c>
      <c r="AK288" s="118">
        <v>-3917.27</v>
      </c>
      <c r="AL288" s="118">
        <v>-22554.67</v>
      </c>
      <c r="AM288" s="118">
        <v>0</v>
      </c>
      <c r="AN288" s="118">
        <v>-22554.67</v>
      </c>
    </row>
    <row r="289" spans="1:40" x14ac:dyDescent="0.2">
      <c r="A289" t="s">
        <v>210</v>
      </c>
      <c r="B289" t="s">
        <v>1031</v>
      </c>
      <c r="C289" t="s">
        <v>944</v>
      </c>
      <c r="D289">
        <v>2024</v>
      </c>
      <c r="E289" t="s">
        <v>1718</v>
      </c>
      <c r="F289" t="s">
        <v>1000</v>
      </c>
      <c r="G289" t="s">
        <v>946</v>
      </c>
      <c r="H289" s="117" t="s">
        <v>211</v>
      </c>
      <c r="I289">
        <v>450056</v>
      </c>
      <c r="J289" t="s">
        <v>210</v>
      </c>
      <c r="K289" t="s">
        <v>1520</v>
      </c>
      <c r="L289" t="s">
        <v>12</v>
      </c>
      <c r="M289" t="s">
        <v>1034</v>
      </c>
      <c r="N289" s="34">
        <v>44378</v>
      </c>
      <c r="O289" s="34">
        <v>44742</v>
      </c>
      <c r="P289" t="s">
        <v>1035</v>
      </c>
      <c r="Q289" s="118">
        <v>39995630</v>
      </c>
      <c r="R289" s="118">
        <v>212468118</v>
      </c>
      <c r="S289" s="43">
        <v>0.18820000000000001</v>
      </c>
      <c r="T289" s="34">
        <v>44440</v>
      </c>
      <c r="U289" s="34">
        <v>44804</v>
      </c>
      <c r="V289" s="118">
        <v>1470614.56</v>
      </c>
      <c r="W289" s="118">
        <v>100649.7</v>
      </c>
      <c r="X289" s="118">
        <v>0</v>
      </c>
      <c r="Y289" s="118">
        <v>0</v>
      </c>
      <c r="Z289" s="118">
        <v>0</v>
      </c>
      <c r="AA289" s="118">
        <v>0</v>
      </c>
      <c r="AB289" t="s">
        <v>1036</v>
      </c>
      <c r="AC289">
        <v>1</v>
      </c>
      <c r="AD289">
        <v>1</v>
      </c>
      <c r="AE289" s="118">
        <v>100649.7</v>
      </c>
      <c r="AF289" s="118">
        <v>276769.65999999997</v>
      </c>
      <c r="AG289" t="s">
        <v>1037</v>
      </c>
      <c r="AH289">
        <v>1.04</v>
      </c>
      <c r="AI289" s="118">
        <v>287840.45</v>
      </c>
      <c r="AJ289" s="118">
        <v>0</v>
      </c>
      <c r="AK289" s="118">
        <v>287840.45</v>
      </c>
      <c r="AL289" s="118">
        <v>187190.75</v>
      </c>
      <c r="AM289" s="118">
        <v>0</v>
      </c>
      <c r="AN289" s="118">
        <v>187190.75</v>
      </c>
    </row>
    <row r="290" spans="1:40" x14ac:dyDescent="0.2">
      <c r="A290" t="s">
        <v>225</v>
      </c>
      <c r="B290" t="s">
        <v>1031</v>
      </c>
      <c r="C290" t="s">
        <v>944</v>
      </c>
      <c r="D290">
        <v>2024</v>
      </c>
      <c r="E290" t="s">
        <v>1718</v>
      </c>
      <c r="F290" t="s">
        <v>1000</v>
      </c>
      <c r="G290" t="s">
        <v>946</v>
      </c>
      <c r="H290" t="s">
        <v>226</v>
      </c>
      <c r="I290">
        <v>670041</v>
      </c>
      <c r="J290" t="s">
        <v>225</v>
      </c>
      <c r="K290" t="s">
        <v>1522</v>
      </c>
      <c r="L290" t="s">
        <v>12</v>
      </c>
      <c r="M290" t="s">
        <v>1034</v>
      </c>
      <c r="N290" s="34">
        <v>44378</v>
      </c>
      <c r="O290" s="34">
        <v>44742</v>
      </c>
      <c r="P290" t="s">
        <v>1035</v>
      </c>
      <c r="Q290" s="118">
        <v>13436832</v>
      </c>
      <c r="R290" s="118">
        <v>86915806</v>
      </c>
      <c r="S290" s="43">
        <v>0.15459999999999999</v>
      </c>
      <c r="T290" s="34">
        <v>44440</v>
      </c>
      <c r="U290" s="34">
        <v>44804</v>
      </c>
      <c r="V290" s="118">
        <v>475993.01</v>
      </c>
      <c r="W290" s="118">
        <v>31708.61</v>
      </c>
      <c r="X290" s="118">
        <v>0</v>
      </c>
      <c r="Y290" s="118">
        <v>0</v>
      </c>
      <c r="Z290" s="118">
        <v>0</v>
      </c>
      <c r="AA290" s="118">
        <v>0</v>
      </c>
      <c r="AB290" t="s">
        <v>1036</v>
      </c>
      <c r="AC290">
        <v>1</v>
      </c>
      <c r="AD290">
        <v>1</v>
      </c>
      <c r="AE290" s="118">
        <v>31708.61</v>
      </c>
      <c r="AF290" s="118">
        <v>73588.52</v>
      </c>
      <c r="AG290" t="s">
        <v>1037</v>
      </c>
      <c r="AH290">
        <v>1.04</v>
      </c>
      <c r="AI290" s="118">
        <v>76532.06</v>
      </c>
      <c r="AJ290" s="118">
        <v>0</v>
      </c>
      <c r="AK290" s="118">
        <v>76532.06</v>
      </c>
      <c r="AL290" s="118">
        <v>44823.45</v>
      </c>
      <c r="AM290" s="118">
        <v>0</v>
      </c>
      <c r="AN290" s="118">
        <v>44823.45</v>
      </c>
    </row>
    <row r="291" spans="1:40" x14ac:dyDescent="0.2">
      <c r="A291" t="s">
        <v>222</v>
      </c>
      <c r="B291" t="s">
        <v>1031</v>
      </c>
      <c r="C291" t="s">
        <v>944</v>
      </c>
      <c r="D291">
        <v>2024</v>
      </c>
      <c r="E291" t="s">
        <v>1718</v>
      </c>
      <c r="F291" t="s">
        <v>1000</v>
      </c>
      <c r="G291" t="s">
        <v>946</v>
      </c>
      <c r="H291" t="s">
        <v>223</v>
      </c>
      <c r="I291">
        <v>453310</v>
      </c>
      <c r="J291" t="s">
        <v>222</v>
      </c>
      <c r="K291" t="s">
        <v>1524</v>
      </c>
      <c r="L291" t="s">
        <v>12</v>
      </c>
      <c r="M291" t="s">
        <v>1034</v>
      </c>
      <c r="N291" s="34">
        <v>44378</v>
      </c>
      <c r="O291" s="34">
        <v>44742</v>
      </c>
      <c r="P291" t="s">
        <v>1035</v>
      </c>
      <c r="Q291" s="118">
        <v>134147</v>
      </c>
      <c r="R291" s="118">
        <v>624517</v>
      </c>
      <c r="S291" s="43">
        <v>0.21479999999999999</v>
      </c>
      <c r="T291" s="34">
        <v>44440</v>
      </c>
      <c r="U291" s="34">
        <v>44804</v>
      </c>
      <c r="V291" s="118">
        <v>3829252.24</v>
      </c>
      <c r="W291" s="118">
        <v>527732.27</v>
      </c>
      <c r="X291" s="118">
        <v>0</v>
      </c>
      <c r="Y291" s="118">
        <v>0</v>
      </c>
      <c r="Z291" s="118">
        <v>0</v>
      </c>
      <c r="AA291" s="118">
        <v>0</v>
      </c>
      <c r="AB291" t="s">
        <v>1036</v>
      </c>
      <c r="AC291">
        <v>1</v>
      </c>
      <c r="AD291">
        <v>1</v>
      </c>
      <c r="AE291" s="118">
        <v>527732.27</v>
      </c>
      <c r="AF291" s="118">
        <v>822523.38</v>
      </c>
      <c r="AG291" t="s">
        <v>1037</v>
      </c>
      <c r="AH291">
        <v>1.04</v>
      </c>
      <c r="AI291" s="118">
        <v>855424.32</v>
      </c>
      <c r="AJ291" s="118">
        <v>0</v>
      </c>
      <c r="AK291" s="118">
        <v>855424.32</v>
      </c>
      <c r="AL291" s="118">
        <v>327692.05</v>
      </c>
      <c r="AM291" s="118">
        <v>0</v>
      </c>
      <c r="AN291" s="118">
        <v>327692.05</v>
      </c>
    </row>
    <row r="292" spans="1:40" x14ac:dyDescent="0.2">
      <c r="A292" t="s">
        <v>354</v>
      </c>
      <c r="B292" t="s">
        <v>1031</v>
      </c>
      <c r="C292" t="s">
        <v>944</v>
      </c>
      <c r="D292">
        <v>2024</v>
      </c>
      <c r="E292" t="s">
        <v>1718</v>
      </c>
      <c r="F292" t="s">
        <v>1000</v>
      </c>
      <c r="G292" t="s">
        <v>946</v>
      </c>
      <c r="H292" t="s">
        <v>355</v>
      </c>
      <c r="I292">
        <v>450571</v>
      </c>
      <c r="J292" t="s">
        <v>354</v>
      </c>
      <c r="K292" t="s">
        <v>1526</v>
      </c>
      <c r="L292" t="s">
        <v>12</v>
      </c>
      <c r="M292" t="s">
        <v>1034</v>
      </c>
      <c r="N292" s="34">
        <v>44470</v>
      </c>
      <c r="O292" s="34">
        <v>44834</v>
      </c>
      <c r="P292" t="s">
        <v>1035</v>
      </c>
      <c r="Q292" s="118">
        <v>94404289</v>
      </c>
      <c r="R292" s="118">
        <v>315585780</v>
      </c>
      <c r="S292" s="43">
        <v>0.29909999999999998</v>
      </c>
      <c r="T292" s="34">
        <v>44440</v>
      </c>
      <c r="U292" s="34">
        <v>44804</v>
      </c>
      <c r="V292" s="118">
        <v>4890967.3</v>
      </c>
      <c r="W292" s="118">
        <v>464162.88</v>
      </c>
      <c r="X292" s="118">
        <v>0</v>
      </c>
      <c r="Y292" s="118">
        <v>0</v>
      </c>
      <c r="Z292" s="118">
        <v>0</v>
      </c>
      <c r="AA292" s="118">
        <v>0</v>
      </c>
      <c r="AB292" t="s">
        <v>1036</v>
      </c>
      <c r="AC292">
        <v>1</v>
      </c>
      <c r="AD292">
        <v>1</v>
      </c>
      <c r="AE292" s="118">
        <v>464162.88</v>
      </c>
      <c r="AF292" s="118">
        <v>1462888.32</v>
      </c>
      <c r="AG292" t="s">
        <v>1037</v>
      </c>
      <c r="AH292">
        <v>1.0130999999999999</v>
      </c>
      <c r="AI292" s="118">
        <v>1482052.16</v>
      </c>
      <c r="AJ292" s="118">
        <v>0</v>
      </c>
      <c r="AK292" s="118">
        <v>1482052.16</v>
      </c>
      <c r="AL292" s="118">
        <v>1017889.28</v>
      </c>
      <c r="AM292" s="118">
        <v>0</v>
      </c>
      <c r="AN292" s="118">
        <v>1017889.28</v>
      </c>
    </row>
    <row r="293" spans="1:40" x14ac:dyDescent="0.2">
      <c r="A293" t="s">
        <v>762</v>
      </c>
      <c r="B293" t="s">
        <v>1031</v>
      </c>
      <c r="C293" t="s">
        <v>944</v>
      </c>
      <c r="D293">
        <v>2024</v>
      </c>
      <c r="E293" t="s">
        <v>1718</v>
      </c>
      <c r="F293" t="s">
        <v>1000</v>
      </c>
      <c r="G293" t="s">
        <v>946</v>
      </c>
      <c r="H293" s="117" t="s">
        <v>763</v>
      </c>
      <c r="I293">
        <v>450469</v>
      </c>
      <c r="J293" t="s">
        <v>762</v>
      </c>
      <c r="K293" t="s">
        <v>1528</v>
      </c>
      <c r="L293" t="s">
        <v>12</v>
      </c>
      <c r="M293" t="s">
        <v>1034</v>
      </c>
      <c r="N293" s="34">
        <v>44197</v>
      </c>
      <c r="O293" s="34">
        <v>44561</v>
      </c>
      <c r="P293" t="s">
        <v>1035</v>
      </c>
      <c r="Q293" s="118">
        <v>4235248</v>
      </c>
      <c r="R293" s="118">
        <v>16030743</v>
      </c>
      <c r="S293" s="43">
        <v>0.26419999999999999</v>
      </c>
      <c r="T293" s="34">
        <v>44440</v>
      </c>
      <c r="U293" s="34">
        <v>44804</v>
      </c>
      <c r="V293" s="118">
        <v>273700.94</v>
      </c>
      <c r="W293" s="118">
        <v>24856.98</v>
      </c>
      <c r="X293" s="118">
        <v>0</v>
      </c>
      <c r="Y293" s="118">
        <v>0</v>
      </c>
      <c r="Z293" s="118">
        <v>0</v>
      </c>
      <c r="AA293" s="118">
        <v>0</v>
      </c>
      <c r="AB293" t="s">
        <v>1036</v>
      </c>
      <c r="AC293">
        <v>1</v>
      </c>
      <c r="AD293">
        <v>1</v>
      </c>
      <c r="AE293" s="118">
        <v>24856.98</v>
      </c>
      <c r="AF293" s="118">
        <v>72311.789999999994</v>
      </c>
      <c r="AG293" t="s">
        <v>1037</v>
      </c>
      <c r="AH293">
        <v>1.04</v>
      </c>
      <c r="AI293" s="118">
        <v>75204.259999999995</v>
      </c>
      <c r="AJ293" s="118">
        <v>0</v>
      </c>
      <c r="AK293" s="118">
        <v>75204.259999999995</v>
      </c>
      <c r="AL293" s="118">
        <v>50347.28</v>
      </c>
      <c r="AM293" s="118">
        <v>0</v>
      </c>
      <c r="AN293" s="118">
        <v>50347.28</v>
      </c>
    </row>
    <row r="294" spans="1:40" x14ac:dyDescent="0.2">
      <c r="A294" t="s">
        <v>1529</v>
      </c>
      <c r="B294" t="s">
        <v>1031</v>
      </c>
      <c r="C294" t="s">
        <v>944</v>
      </c>
      <c r="D294">
        <v>2024</v>
      </c>
      <c r="E294" t="s">
        <v>1718</v>
      </c>
      <c r="F294" t="s">
        <v>1000</v>
      </c>
      <c r="G294" t="s">
        <v>946</v>
      </c>
      <c r="H294" t="s">
        <v>1530</v>
      </c>
      <c r="I294">
        <v>453311</v>
      </c>
      <c r="J294" t="s">
        <v>1529</v>
      </c>
      <c r="K294" t="s">
        <v>1532</v>
      </c>
      <c r="L294" t="s">
        <v>12</v>
      </c>
      <c r="M294" t="s">
        <v>1034</v>
      </c>
      <c r="N294" s="34">
        <v>44440</v>
      </c>
      <c r="O294" s="34" t="s">
        <v>1902</v>
      </c>
      <c r="P294" t="s">
        <v>1035</v>
      </c>
      <c r="Q294" s="118">
        <v>4079812.15</v>
      </c>
      <c r="R294" s="118">
        <v>16426863.460000001</v>
      </c>
      <c r="S294" s="43">
        <v>0.24840000000000001</v>
      </c>
      <c r="T294" s="34">
        <v>44440</v>
      </c>
      <c r="U294" s="34">
        <v>44804</v>
      </c>
      <c r="V294" s="118">
        <v>68698.39</v>
      </c>
      <c r="W294" s="118">
        <v>9693.08</v>
      </c>
      <c r="X294" s="118">
        <v>0</v>
      </c>
      <c r="Y294" s="118">
        <v>0</v>
      </c>
      <c r="Z294" s="118">
        <v>0</v>
      </c>
      <c r="AA294" s="118">
        <v>0</v>
      </c>
      <c r="AB294" t="s">
        <v>1036</v>
      </c>
      <c r="AC294">
        <v>1</v>
      </c>
      <c r="AD294">
        <v>1</v>
      </c>
      <c r="AE294" s="118">
        <v>9693.08</v>
      </c>
      <c r="AF294" s="118">
        <v>17064.68</v>
      </c>
      <c r="AG294" t="s">
        <v>1037</v>
      </c>
      <c r="AH294">
        <v>1.04</v>
      </c>
      <c r="AI294" s="118">
        <v>17747.27</v>
      </c>
      <c r="AJ294" s="118">
        <v>0</v>
      </c>
      <c r="AK294" s="118">
        <v>17747.27</v>
      </c>
      <c r="AL294" s="118">
        <v>8054.19</v>
      </c>
      <c r="AM294" s="118">
        <v>0</v>
      </c>
      <c r="AN294" s="118">
        <v>8054.19</v>
      </c>
    </row>
    <row r="295" spans="1:40" x14ac:dyDescent="0.2">
      <c r="A295" t="s">
        <v>1533</v>
      </c>
      <c r="B295" t="s">
        <v>1031</v>
      </c>
      <c r="C295" t="s">
        <v>944</v>
      </c>
      <c r="D295">
        <v>2024</v>
      </c>
      <c r="E295" t="s">
        <v>1718</v>
      </c>
      <c r="F295" t="s">
        <v>1000</v>
      </c>
      <c r="G295" t="s">
        <v>946</v>
      </c>
      <c r="H295" t="s">
        <v>1534</v>
      </c>
      <c r="I295">
        <v>450007</v>
      </c>
      <c r="J295" t="s">
        <v>1533</v>
      </c>
      <c r="K295" t="s">
        <v>1536</v>
      </c>
      <c r="L295" t="s">
        <v>12</v>
      </c>
      <c r="M295" t="s">
        <v>1034</v>
      </c>
      <c r="N295" s="34">
        <v>44378</v>
      </c>
      <c r="O295" s="34">
        <v>44742</v>
      </c>
      <c r="P295" t="s">
        <v>1035</v>
      </c>
      <c r="Q295" s="118">
        <v>34081543</v>
      </c>
      <c r="R295" s="118">
        <v>140763008</v>
      </c>
      <c r="S295" s="43">
        <v>0.24210000000000001</v>
      </c>
      <c r="T295" s="34">
        <v>44440</v>
      </c>
      <c r="U295" s="34">
        <v>44804</v>
      </c>
      <c r="V295" s="118">
        <v>988754.8</v>
      </c>
      <c r="W295" s="118">
        <v>187132.39</v>
      </c>
      <c r="X295" s="118">
        <v>0</v>
      </c>
      <c r="Y295" s="118">
        <v>0</v>
      </c>
      <c r="Z295" s="118">
        <v>0</v>
      </c>
      <c r="AA295" s="118">
        <v>0</v>
      </c>
      <c r="AB295" t="s">
        <v>1036</v>
      </c>
      <c r="AC295">
        <v>1</v>
      </c>
      <c r="AD295">
        <v>1</v>
      </c>
      <c r="AE295" s="118">
        <v>187132.39</v>
      </c>
      <c r="AF295" s="118">
        <v>239377.54</v>
      </c>
      <c r="AG295" t="s">
        <v>1037</v>
      </c>
      <c r="AH295">
        <v>1.04</v>
      </c>
      <c r="AI295" s="118">
        <v>248952.64</v>
      </c>
      <c r="AJ295" s="118">
        <v>0</v>
      </c>
      <c r="AK295" s="118">
        <v>248952.64</v>
      </c>
      <c r="AL295" s="118">
        <v>61820.25</v>
      </c>
      <c r="AM295" s="118">
        <v>0</v>
      </c>
      <c r="AN295" s="118">
        <v>61820.25</v>
      </c>
    </row>
    <row r="296" spans="1:40" x14ac:dyDescent="0.2">
      <c r="A296" t="s">
        <v>729</v>
      </c>
      <c r="B296" t="s">
        <v>1031</v>
      </c>
      <c r="C296" t="s">
        <v>944</v>
      </c>
      <c r="D296">
        <v>2024</v>
      </c>
      <c r="E296" t="s">
        <v>1718</v>
      </c>
      <c r="F296" t="s">
        <v>1000</v>
      </c>
      <c r="G296" t="s">
        <v>946</v>
      </c>
      <c r="H296" t="s">
        <v>730</v>
      </c>
      <c r="I296">
        <v>450668</v>
      </c>
      <c r="J296" t="s">
        <v>729</v>
      </c>
      <c r="K296" t="s">
        <v>1538</v>
      </c>
      <c r="L296" t="s">
        <v>12</v>
      </c>
      <c r="M296" t="s">
        <v>1034</v>
      </c>
      <c r="N296" s="34">
        <v>44348</v>
      </c>
      <c r="O296" s="34">
        <v>44712</v>
      </c>
      <c r="P296" t="s">
        <v>1035</v>
      </c>
      <c r="Q296" s="118">
        <v>15072855</v>
      </c>
      <c r="R296" s="118">
        <v>125969561</v>
      </c>
      <c r="S296" s="43">
        <v>0.1197</v>
      </c>
      <c r="T296" s="34">
        <v>44440</v>
      </c>
      <c r="U296" s="34">
        <v>44804</v>
      </c>
      <c r="V296" s="118">
        <v>724428.26</v>
      </c>
      <c r="W296" s="118">
        <v>28056.61</v>
      </c>
      <c r="X296" s="118">
        <v>0</v>
      </c>
      <c r="Y296" s="118">
        <v>0</v>
      </c>
      <c r="Z296" s="118">
        <v>0</v>
      </c>
      <c r="AA296" s="118">
        <v>0</v>
      </c>
      <c r="AB296" t="s">
        <v>1036</v>
      </c>
      <c r="AC296">
        <v>1</v>
      </c>
      <c r="AD296">
        <v>1</v>
      </c>
      <c r="AE296" s="118">
        <v>28056.61</v>
      </c>
      <c r="AF296" s="118">
        <v>86714.06</v>
      </c>
      <c r="AG296" t="s">
        <v>1037</v>
      </c>
      <c r="AH296">
        <v>1.04</v>
      </c>
      <c r="AI296" s="118">
        <v>90182.62</v>
      </c>
      <c r="AJ296" s="118">
        <v>0</v>
      </c>
      <c r="AK296" s="118">
        <v>90182.62</v>
      </c>
      <c r="AL296" s="118">
        <v>62126.01</v>
      </c>
      <c r="AM296" s="118">
        <v>0</v>
      </c>
      <c r="AN296" s="118">
        <v>62126.01</v>
      </c>
    </row>
    <row r="297" spans="1:40" x14ac:dyDescent="0.2">
      <c r="A297" t="s">
        <v>42</v>
      </c>
      <c r="B297" t="s">
        <v>1031</v>
      </c>
      <c r="C297" t="s">
        <v>944</v>
      </c>
      <c r="D297">
        <v>2024</v>
      </c>
      <c r="E297" t="s">
        <v>1718</v>
      </c>
      <c r="F297" t="s">
        <v>1000</v>
      </c>
      <c r="G297" t="s">
        <v>946</v>
      </c>
      <c r="H297" s="117" t="s">
        <v>43</v>
      </c>
      <c r="I297">
        <v>450035</v>
      </c>
      <c r="J297" t="s">
        <v>42</v>
      </c>
      <c r="K297" t="s">
        <v>1540</v>
      </c>
      <c r="L297" t="s">
        <v>12</v>
      </c>
      <c r="M297" t="s">
        <v>1034</v>
      </c>
      <c r="N297" s="34">
        <v>44136</v>
      </c>
      <c r="O297" s="34">
        <v>44500</v>
      </c>
      <c r="P297" t="s">
        <v>1035</v>
      </c>
      <c r="Q297" s="118">
        <v>9587272</v>
      </c>
      <c r="R297" s="118">
        <v>47367482</v>
      </c>
      <c r="S297" s="43">
        <v>0.2024</v>
      </c>
      <c r="T297" s="34">
        <v>44440</v>
      </c>
      <c r="U297" s="34">
        <v>44804</v>
      </c>
      <c r="V297" s="118">
        <v>1192011.2</v>
      </c>
      <c r="W297" s="118">
        <v>97344.2</v>
      </c>
      <c r="X297" s="118">
        <v>0</v>
      </c>
      <c r="Y297" s="118">
        <v>0</v>
      </c>
      <c r="Z297" s="118">
        <v>0</v>
      </c>
      <c r="AA297" s="118">
        <v>0</v>
      </c>
      <c r="AB297" t="s">
        <v>1036</v>
      </c>
      <c r="AC297">
        <v>1</v>
      </c>
      <c r="AD297">
        <v>1</v>
      </c>
      <c r="AE297" s="118">
        <v>97344.2</v>
      </c>
      <c r="AF297" s="118">
        <v>241263.07</v>
      </c>
      <c r="AG297" t="s">
        <v>1037</v>
      </c>
      <c r="AH297">
        <v>1.04</v>
      </c>
      <c r="AI297" s="118">
        <v>250913.59</v>
      </c>
      <c r="AJ297" s="118">
        <v>0</v>
      </c>
      <c r="AK297" s="118">
        <v>250913.59</v>
      </c>
      <c r="AL297" s="118">
        <v>153569.39000000001</v>
      </c>
      <c r="AM297" s="118">
        <v>0</v>
      </c>
      <c r="AN297" s="118">
        <v>153569.39000000001</v>
      </c>
    </row>
    <row r="298" spans="1:40" x14ac:dyDescent="0.2">
      <c r="A298" t="s">
        <v>1903</v>
      </c>
      <c r="B298" t="s">
        <v>1031</v>
      </c>
      <c r="C298" t="s">
        <v>944</v>
      </c>
      <c r="D298">
        <v>2024</v>
      </c>
      <c r="E298" t="s">
        <v>1718</v>
      </c>
      <c r="F298" t="s">
        <v>1000</v>
      </c>
      <c r="G298" t="s">
        <v>946</v>
      </c>
      <c r="H298" t="s">
        <v>1904</v>
      </c>
      <c r="I298">
        <v>450451</v>
      </c>
      <c r="J298" t="s">
        <v>1903</v>
      </c>
      <c r="K298" t="s">
        <v>1905</v>
      </c>
      <c r="L298" t="s">
        <v>11</v>
      </c>
      <c r="M298" t="s">
        <v>1034</v>
      </c>
      <c r="N298" s="34">
        <v>44470</v>
      </c>
      <c r="O298" s="34">
        <v>44834</v>
      </c>
      <c r="P298" t="s">
        <v>1035</v>
      </c>
      <c r="Q298" s="118">
        <v>2471244</v>
      </c>
      <c r="R298" s="118">
        <v>10103544</v>
      </c>
      <c r="S298" s="43">
        <v>0.24460000000000001</v>
      </c>
      <c r="T298" s="34">
        <v>44440</v>
      </c>
      <c r="U298" s="34">
        <v>44804</v>
      </c>
      <c r="V298" s="118">
        <v>19672.009999999998</v>
      </c>
      <c r="W298" s="118">
        <v>5891.88</v>
      </c>
      <c r="X298" s="118">
        <v>0</v>
      </c>
      <c r="Y298" s="118">
        <v>0</v>
      </c>
      <c r="Z298" s="118">
        <v>0</v>
      </c>
      <c r="AA298" s="118">
        <v>0</v>
      </c>
      <c r="AB298" t="s">
        <v>1036</v>
      </c>
      <c r="AC298">
        <v>1</v>
      </c>
      <c r="AD298">
        <v>1</v>
      </c>
      <c r="AE298" s="118">
        <v>5891.88</v>
      </c>
      <c r="AF298" s="118">
        <v>4811.7700000000004</v>
      </c>
      <c r="AG298" t="s">
        <v>1037</v>
      </c>
      <c r="AH298">
        <v>1.0130999999999999</v>
      </c>
      <c r="AI298" s="118">
        <v>4874.8</v>
      </c>
      <c r="AJ298" s="118">
        <v>0</v>
      </c>
      <c r="AK298" s="118">
        <v>4874.8</v>
      </c>
      <c r="AL298" s="118">
        <v>-1017.08</v>
      </c>
      <c r="AM298" s="118">
        <v>0</v>
      </c>
      <c r="AN298" s="118">
        <v>-1017.08</v>
      </c>
    </row>
    <row r="299" spans="1:40" x14ac:dyDescent="0.2">
      <c r="A299" t="s">
        <v>93</v>
      </c>
      <c r="B299" t="s">
        <v>1031</v>
      </c>
      <c r="C299" t="s">
        <v>944</v>
      </c>
      <c r="D299">
        <v>2024</v>
      </c>
      <c r="E299" t="s">
        <v>1718</v>
      </c>
      <c r="F299" t="s">
        <v>1000</v>
      </c>
      <c r="G299" t="s">
        <v>946</v>
      </c>
      <c r="H299" t="s">
        <v>94</v>
      </c>
      <c r="I299">
        <v>450119</v>
      </c>
      <c r="J299" t="s">
        <v>93</v>
      </c>
      <c r="K299" t="s">
        <v>1542</v>
      </c>
      <c r="L299" t="s">
        <v>12</v>
      </c>
      <c r="M299" t="s">
        <v>1034</v>
      </c>
      <c r="N299" s="34">
        <v>44197</v>
      </c>
      <c r="O299" s="34">
        <v>44561</v>
      </c>
      <c r="P299" t="s">
        <v>1054</v>
      </c>
      <c r="Q299" s="118">
        <v>14702072</v>
      </c>
      <c r="R299" s="118">
        <v>191807410</v>
      </c>
      <c r="S299" s="43">
        <v>7.6700000000000004E-2</v>
      </c>
      <c r="T299" s="34">
        <v>44440</v>
      </c>
      <c r="U299" s="34">
        <v>44804</v>
      </c>
      <c r="V299" s="118">
        <v>26243571.010000002</v>
      </c>
      <c r="W299" s="118">
        <v>2086081.77</v>
      </c>
      <c r="X299" s="118">
        <v>0</v>
      </c>
      <c r="Y299" s="118">
        <v>0</v>
      </c>
      <c r="Z299" s="118">
        <v>0</v>
      </c>
      <c r="AA299" s="118">
        <v>0</v>
      </c>
      <c r="AB299" t="s">
        <v>1036</v>
      </c>
      <c r="AC299">
        <v>1</v>
      </c>
      <c r="AD299">
        <v>1</v>
      </c>
      <c r="AE299" s="118">
        <v>2086081.77</v>
      </c>
      <c r="AF299" s="118">
        <v>2012881.9</v>
      </c>
      <c r="AG299" t="s">
        <v>1037</v>
      </c>
      <c r="AH299">
        <v>1.04</v>
      </c>
      <c r="AI299" s="118">
        <v>2093397.18</v>
      </c>
      <c r="AJ299" s="118">
        <v>0</v>
      </c>
      <c r="AK299" s="118">
        <v>2093397.18</v>
      </c>
      <c r="AL299" s="118">
        <v>7315.41</v>
      </c>
      <c r="AM299" s="118">
        <v>0</v>
      </c>
      <c r="AN299" s="118">
        <v>7315.41</v>
      </c>
    </row>
    <row r="300" spans="1:40" x14ac:dyDescent="0.2">
      <c r="A300" t="s">
        <v>252</v>
      </c>
      <c r="B300" t="s">
        <v>1031</v>
      </c>
      <c r="C300" t="s">
        <v>944</v>
      </c>
      <c r="D300">
        <v>2024</v>
      </c>
      <c r="E300" t="s">
        <v>1718</v>
      </c>
      <c r="F300" t="s">
        <v>1000</v>
      </c>
      <c r="G300" t="s">
        <v>946</v>
      </c>
      <c r="H300" t="s">
        <v>253</v>
      </c>
      <c r="I300">
        <v>450888</v>
      </c>
      <c r="J300" t="s">
        <v>252</v>
      </c>
      <c r="K300" t="s">
        <v>1906</v>
      </c>
      <c r="L300" t="s">
        <v>12</v>
      </c>
      <c r="M300" t="s">
        <v>1034</v>
      </c>
      <c r="N300" s="34">
        <v>44197</v>
      </c>
      <c r="O300" s="34">
        <v>44561</v>
      </c>
      <c r="P300" t="s">
        <v>1035</v>
      </c>
      <c r="Q300" s="118">
        <v>9865198</v>
      </c>
      <c r="R300" s="118">
        <v>27643969</v>
      </c>
      <c r="S300" s="43">
        <v>0.3569</v>
      </c>
      <c r="T300" s="34">
        <v>44440</v>
      </c>
      <c r="U300" s="34">
        <v>44804</v>
      </c>
      <c r="V300" s="118">
        <v>44447.76</v>
      </c>
      <c r="W300" s="118">
        <v>344.11</v>
      </c>
      <c r="X300" s="118">
        <v>0</v>
      </c>
      <c r="Y300" s="118">
        <v>0</v>
      </c>
      <c r="Z300" s="118">
        <v>0</v>
      </c>
      <c r="AA300" s="118">
        <v>0</v>
      </c>
      <c r="AB300" t="s">
        <v>1036</v>
      </c>
      <c r="AC300">
        <v>1</v>
      </c>
      <c r="AD300">
        <v>1</v>
      </c>
      <c r="AE300" s="118">
        <v>344.11</v>
      </c>
      <c r="AF300" s="118">
        <v>15863.41</v>
      </c>
      <c r="AG300" t="s">
        <v>1037</v>
      </c>
      <c r="AH300">
        <v>1.04</v>
      </c>
      <c r="AI300" s="118">
        <v>16497.95</v>
      </c>
      <c r="AJ300" s="118">
        <v>0</v>
      </c>
      <c r="AK300" s="118">
        <v>16497.95</v>
      </c>
      <c r="AL300" s="118">
        <v>16153.84</v>
      </c>
      <c r="AM300" s="118">
        <v>0</v>
      </c>
      <c r="AN300" s="118">
        <v>16153.84</v>
      </c>
    </row>
    <row r="301" spans="1:40" x14ac:dyDescent="0.2">
      <c r="A301" t="s">
        <v>1907</v>
      </c>
      <c r="B301" t="s">
        <v>1031</v>
      </c>
      <c r="C301" t="s">
        <v>944</v>
      </c>
      <c r="D301">
        <v>2024</v>
      </c>
      <c r="E301" t="s">
        <v>1718</v>
      </c>
      <c r="F301" t="s">
        <v>1000</v>
      </c>
      <c r="G301" t="s">
        <v>946</v>
      </c>
      <c r="H301" t="s">
        <v>1908</v>
      </c>
      <c r="I301">
        <v>450697</v>
      </c>
      <c r="J301" t="s">
        <v>1907</v>
      </c>
      <c r="K301" t="s">
        <v>1909</v>
      </c>
      <c r="L301" t="s">
        <v>12</v>
      </c>
      <c r="M301" t="s">
        <v>1034</v>
      </c>
      <c r="N301" s="34">
        <v>44470</v>
      </c>
      <c r="O301" s="34">
        <v>44834</v>
      </c>
      <c r="P301" t="s">
        <v>1035</v>
      </c>
      <c r="Q301" s="118">
        <v>2707174</v>
      </c>
      <c r="R301" s="118">
        <v>14331646</v>
      </c>
      <c r="S301" s="43">
        <v>0.18890000000000001</v>
      </c>
      <c r="T301" s="34">
        <v>44440</v>
      </c>
      <c r="U301" s="34">
        <v>44804</v>
      </c>
      <c r="V301" s="118">
        <v>1381718.35</v>
      </c>
      <c r="W301" s="118">
        <v>75482.31</v>
      </c>
      <c r="X301" s="118">
        <v>0</v>
      </c>
      <c r="Y301" s="118">
        <v>0</v>
      </c>
      <c r="Z301" s="118">
        <v>0</v>
      </c>
      <c r="AA301" s="118">
        <v>0</v>
      </c>
      <c r="AB301" t="s">
        <v>1036</v>
      </c>
      <c r="AC301">
        <v>1</v>
      </c>
      <c r="AD301">
        <v>1</v>
      </c>
      <c r="AE301" s="118">
        <v>75482.31</v>
      </c>
      <c r="AF301" s="118">
        <v>261006.6</v>
      </c>
      <c r="AG301" t="s">
        <v>1037</v>
      </c>
      <c r="AH301">
        <v>1.0130999999999999</v>
      </c>
      <c r="AI301" s="118">
        <v>264425.78999999998</v>
      </c>
      <c r="AJ301" s="118">
        <v>0</v>
      </c>
      <c r="AK301" s="118">
        <v>264425.78999999998</v>
      </c>
      <c r="AL301" s="118">
        <v>188943.48</v>
      </c>
      <c r="AM301" s="118">
        <v>0</v>
      </c>
      <c r="AN301" s="118">
        <v>188943.48</v>
      </c>
    </row>
    <row r="302" spans="1:40" x14ac:dyDescent="0.2">
      <c r="A302" t="s">
        <v>741</v>
      </c>
      <c r="B302" t="s">
        <v>1031</v>
      </c>
      <c r="C302" t="s">
        <v>944</v>
      </c>
      <c r="D302">
        <v>2024</v>
      </c>
      <c r="E302" t="s">
        <v>1718</v>
      </c>
      <c r="F302" t="s">
        <v>1000</v>
      </c>
      <c r="G302" t="s">
        <v>946</v>
      </c>
      <c r="H302" t="s">
        <v>742</v>
      </c>
      <c r="I302">
        <v>450431</v>
      </c>
      <c r="J302" t="s">
        <v>741</v>
      </c>
      <c r="K302" t="s">
        <v>1546</v>
      </c>
      <c r="L302" t="s">
        <v>12</v>
      </c>
      <c r="M302" t="s">
        <v>1034</v>
      </c>
      <c r="N302" s="34">
        <v>44197</v>
      </c>
      <c r="O302" s="34">
        <v>44561</v>
      </c>
      <c r="P302" t="s">
        <v>1054</v>
      </c>
      <c r="Q302" s="118">
        <v>103891292</v>
      </c>
      <c r="R302" s="118">
        <v>654803764</v>
      </c>
      <c r="S302" s="43">
        <v>0.15870000000000001</v>
      </c>
      <c r="T302" s="34">
        <v>44440</v>
      </c>
      <c r="U302" s="34">
        <v>44804</v>
      </c>
      <c r="V302" s="118">
        <v>2535073.02</v>
      </c>
      <c r="W302" s="118">
        <v>156656.72</v>
      </c>
      <c r="X302" s="118">
        <v>0</v>
      </c>
      <c r="Y302" s="118">
        <v>0</v>
      </c>
      <c r="Z302" s="118">
        <v>0</v>
      </c>
      <c r="AA302" s="118">
        <v>0</v>
      </c>
      <c r="AB302" t="s">
        <v>1036</v>
      </c>
      <c r="AC302">
        <v>1</v>
      </c>
      <c r="AD302">
        <v>1</v>
      </c>
      <c r="AE302" s="118">
        <v>156656.72</v>
      </c>
      <c r="AF302" s="118">
        <v>402316.09</v>
      </c>
      <c r="AG302" t="s">
        <v>1037</v>
      </c>
      <c r="AH302">
        <v>1.04</v>
      </c>
      <c r="AI302" s="118">
        <v>418408.73</v>
      </c>
      <c r="AJ302" s="118">
        <v>0</v>
      </c>
      <c r="AK302" s="118">
        <v>418408.73</v>
      </c>
      <c r="AL302" s="118">
        <v>261752.01</v>
      </c>
      <c r="AM302" s="118">
        <v>0</v>
      </c>
      <c r="AN302" s="118">
        <v>261752.01</v>
      </c>
    </row>
    <row r="303" spans="1:40" x14ac:dyDescent="0.2">
      <c r="A303" t="s">
        <v>750</v>
      </c>
      <c r="B303" t="s">
        <v>1031</v>
      </c>
      <c r="C303" t="s">
        <v>944</v>
      </c>
      <c r="D303">
        <v>2024</v>
      </c>
      <c r="E303" t="s">
        <v>1718</v>
      </c>
      <c r="F303" t="s">
        <v>1000</v>
      </c>
      <c r="G303" t="s">
        <v>946</v>
      </c>
      <c r="H303" t="s">
        <v>751</v>
      </c>
      <c r="I303">
        <v>450718</v>
      </c>
      <c r="J303" t="s">
        <v>750</v>
      </c>
      <c r="K303" t="s">
        <v>1548</v>
      </c>
      <c r="L303" t="s">
        <v>12</v>
      </c>
      <c r="M303" t="s">
        <v>1034</v>
      </c>
      <c r="N303" s="34">
        <v>44256</v>
      </c>
      <c r="O303" s="34">
        <v>44620</v>
      </c>
      <c r="P303" t="s">
        <v>1035</v>
      </c>
      <c r="Q303" s="118">
        <v>30173046</v>
      </c>
      <c r="R303" s="118">
        <v>189239707</v>
      </c>
      <c r="S303" s="43">
        <v>0.15939999999999999</v>
      </c>
      <c r="T303" s="34">
        <v>44440</v>
      </c>
      <c r="U303" s="34">
        <v>44804</v>
      </c>
      <c r="V303" s="118">
        <v>581126.64</v>
      </c>
      <c r="W303" s="118">
        <v>34897.21</v>
      </c>
      <c r="X303" s="118">
        <v>0</v>
      </c>
      <c r="Y303" s="118">
        <v>0</v>
      </c>
      <c r="Z303" s="118">
        <v>0</v>
      </c>
      <c r="AA303" s="118">
        <v>0</v>
      </c>
      <c r="AB303" t="s">
        <v>1036</v>
      </c>
      <c r="AC303">
        <v>1</v>
      </c>
      <c r="AD303">
        <v>1</v>
      </c>
      <c r="AE303" s="118">
        <v>34897.21</v>
      </c>
      <c r="AF303" s="118">
        <v>92631.59</v>
      </c>
      <c r="AG303" t="s">
        <v>1037</v>
      </c>
      <c r="AH303">
        <v>1.04</v>
      </c>
      <c r="AI303" s="118">
        <v>96336.85</v>
      </c>
      <c r="AJ303" s="118">
        <v>0</v>
      </c>
      <c r="AK303" s="118">
        <v>96336.85</v>
      </c>
      <c r="AL303" s="118">
        <v>61439.64</v>
      </c>
      <c r="AM303" s="118">
        <v>0</v>
      </c>
      <c r="AN303" s="118">
        <v>61439.64</v>
      </c>
    </row>
    <row r="304" spans="1:40" x14ac:dyDescent="0.2">
      <c r="A304" t="s">
        <v>744</v>
      </c>
      <c r="B304" t="s">
        <v>1031</v>
      </c>
      <c r="C304" t="s">
        <v>944</v>
      </c>
      <c r="D304">
        <v>2024</v>
      </c>
      <c r="E304" t="s">
        <v>1718</v>
      </c>
      <c r="F304" t="s">
        <v>1000</v>
      </c>
      <c r="G304" t="s">
        <v>946</v>
      </c>
      <c r="H304" t="s">
        <v>745</v>
      </c>
      <c r="I304">
        <v>450809</v>
      </c>
      <c r="J304" t="s">
        <v>744</v>
      </c>
      <c r="K304" t="s">
        <v>1550</v>
      </c>
      <c r="L304" t="s">
        <v>12</v>
      </c>
      <c r="M304" t="s">
        <v>1034</v>
      </c>
      <c r="N304" s="34">
        <v>44378</v>
      </c>
      <c r="O304" s="34">
        <v>44742</v>
      </c>
      <c r="P304" t="s">
        <v>1054</v>
      </c>
      <c r="Q304" s="118">
        <v>38212737</v>
      </c>
      <c r="R304" s="118">
        <v>261191151</v>
      </c>
      <c r="S304" s="43">
        <v>0.14630000000000001</v>
      </c>
      <c r="T304" s="34">
        <v>44440</v>
      </c>
      <c r="U304" s="34">
        <v>44804</v>
      </c>
      <c r="V304" s="118">
        <v>2104019.7799999998</v>
      </c>
      <c r="W304" s="118">
        <v>122551.03999999999</v>
      </c>
      <c r="X304" s="118">
        <v>0</v>
      </c>
      <c r="Y304" s="118">
        <v>0</v>
      </c>
      <c r="Z304" s="118">
        <v>0</v>
      </c>
      <c r="AA304" s="118">
        <v>0</v>
      </c>
      <c r="AB304" t="s">
        <v>1036</v>
      </c>
      <c r="AC304">
        <v>1</v>
      </c>
      <c r="AD304">
        <v>1</v>
      </c>
      <c r="AE304" s="118">
        <v>122551.03999999999</v>
      </c>
      <c r="AF304" s="118">
        <v>307818.09000000003</v>
      </c>
      <c r="AG304" t="s">
        <v>1037</v>
      </c>
      <c r="AH304">
        <v>1.04</v>
      </c>
      <c r="AI304" s="118">
        <v>320130.81</v>
      </c>
      <c r="AJ304" s="118">
        <v>0</v>
      </c>
      <c r="AK304" s="118">
        <v>320130.81</v>
      </c>
      <c r="AL304" s="118">
        <v>197579.77</v>
      </c>
      <c r="AM304" s="118">
        <v>0</v>
      </c>
      <c r="AN304" s="118">
        <v>197579.77</v>
      </c>
    </row>
    <row r="305" spans="1:40" x14ac:dyDescent="0.2">
      <c r="A305" t="s">
        <v>747</v>
      </c>
      <c r="B305" t="s">
        <v>1031</v>
      </c>
      <c r="C305" t="s">
        <v>944</v>
      </c>
      <c r="D305">
        <v>2024</v>
      </c>
      <c r="E305" t="s">
        <v>1718</v>
      </c>
      <c r="F305" t="s">
        <v>1000</v>
      </c>
      <c r="G305" t="s">
        <v>946</v>
      </c>
      <c r="H305" t="s">
        <v>748</v>
      </c>
      <c r="I305">
        <v>450713</v>
      </c>
      <c r="J305" t="s">
        <v>747</v>
      </c>
      <c r="K305" t="s">
        <v>1552</v>
      </c>
      <c r="L305" t="s">
        <v>12</v>
      </c>
      <c r="M305" t="s">
        <v>1034</v>
      </c>
      <c r="N305" s="34">
        <v>44136</v>
      </c>
      <c r="O305" s="34">
        <v>44500</v>
      </c>
      <c r="P305" t="s">
        <v>1035</v>
      </c>
      <c r="Q305" s="118">
        <v>36692696</v>
      </c>
      <c r="R305" s="118">
        <v>259915459</v>
      </c>
      <c r="S305" s="43">
        <v>0.14119999999999999</v>
      </c>
      <c r="T305" s="34">
        <v>44440</v>
      </c>
      <c r="U305" s="34">
        <v>44804</v>
      </c>
      <c r="V305" s="118">
        <v>1710561.5</v>
      </c>
      <c r="W305" s="118">
        <v>81882.399999999994</v>
      </c>
      <c r="X305" s="118">
        <v>0</v>
      </c>
      <c r="Y305" s="118">
        <v>0</v>
      </c>
      <c r="Z305" s="118">
        <v>0</v>
      </c>
      <c r="AA305" s="118">
        <v>0</v>
      </c>
      <c r="AB305" t="s">
        <v>1036</v>
      </c>
      <c r="AC305">
        <v>1</v>
      </c>
      <c r="AD305">
        <v>1</v>
      </c>
      <c r="AE305" s="118">
        <v>81882.399999999994</v>
      </c>
      <c r="AF305" s="118">
        <v>241531.28</v>
      </c>
      <c r="AG305" t="s">
        <v>1037</v>
      </c>
      <c r="AH305">
        <v>1.04</v>
      </c>
      <c r="AI305" s="118">
        <v>251192.53</v>
      </c>
      <c r="AJ305" s="118">
        <v>0</v>
      </c>
      <c r="AK305" s="118">
        <v>251192.53</v>
      </c>
      <c r="AL305" s="118">
        <v>169310.13</v>
      </c>
      <c r="AM305" s="118">
        <v>0</v>
      </c>
      <c r="AN305" s="118">
        <v>169310.13</v>
      </c>
    </row>
    <row r="306" spans="1:40" x14ac:dyDescent="0.2">
      <c r="A306" t="s">
        <v>564</v>
      </c>
      <c r="B306" t="s">
        <v>1031</v>
      </c>
      <c r="C306" t="s">
        <v>944</v>
      </c>
      <c r="D306">
        <v>2024</v>
      </c>
      <c r="E306" t="s">
        <v>1718</v>
      </c>
      <c r="F306" t="s">
        <v>1000</v>
      </c>
      <c r="G306" t="s">
        <v>946</v>
      </c>
      <c r="H306" t="s">
        <v>565</v>
      </c>
      <c r="I306">
        <v>670053</v>
      </c>
      <c r="J306" t="s">
        <v>564</v>
      </c>
      <c r="K306" t="s">
        <v>1554</v>
      </c>
      <c r="L306" t="s">
        <v>12</v>
      </c>
      <c r="M306" t="s">
        <v>1034</v>
      </c>
      <c r="N306" s="34">
        <v>44378</v>
      </c>
      <c r="O306" s="34">
        <v>44742</v>
      </c>
      <c r="P306" t="s">
        <v>1035</v>
      </c>
      <c r="Q306" s="118">
        <v>3666643</v>
      </c>
      <c r="R306" s="118">
        <v>19764695</v>
      </c>
      <c r="S306" s="43">
        <v>0.1855</v>
      </c>
      <c r="T306" s="34">
        <v>44440</v>
      </c>
      <c r="U306" s="34">
        <v>44804</v>
      </c>
      <c r="V306" s="118">
        <v>278994.01</v>
      </c>
      <c r="W306" s="118">
        <v>32057.360000000001</v>
      </c>
      <c r="X306" s="118">
        <v>0</v>
      </c>
      <c r="Y306" s="118">
        <v>0</v>
      </c>
      <c r="Z306" s="118">
        <v>0</v>
      </c>
      <c r="AA306" s="118">
        <v>0</v>
      </c>
      <c r="AB306" t="s">
        <v>1036</v>
      </c>
      <c r="AC306">
        <v>1</v>
      </c>
      <c r="AD306">
        <v>1</v>
      </c>
      <c r="AE306" s="118">
        <v>32057.360000000001</v>
      </c>
      <c r="AF306" s="118">
        <v>51753.39</v>
      </c>
      <c r="AG306" t="s">
        <v>1037</v>
      </c>
      <c r="AH306">
        <v>1.04</v>
      </c>
      <c r="AI306" s="118">
        <v>53823.53</v>
      </c>
      <c r="AJ306" s="118">
        <v>0</v>
      </c>
      <c r="AK306" s="118">
        <v>53823.53</v>
      </c>
      <c r="AL306" s="118">
        <v>21766.17</v>
      </c>
      <c r="AM306" s="118">
        <v>0</v>
      </c>
      <c r="AN306" s="118">
        <v>21766.17</v>
      </c>
    </row>
    <row r="307" spans="1:40" x14ac:dyDescent="0.2">
      <c r="A307" t="s">
        <v>567</v>
      </c>
      <c r="B307" t="s">
        <v>1031</v>
      </c>
      <c r="C307" t="s">
        <v>944</v>
      </c>
      <c r="D307">
        <v>2024</v>
      </c>
      <c r="E307" t="s">
        <v>1718</v>
      </c>
      <c r="F307" t="s">
        <v>1000</v>
      </c>
      <c r="G307" t="s">
        <v>946</v>
      </c>
      <c r="H307" t="s">
        <v>568</v>
      </c>
      <c r="I307">
        <v>450862</v>
      </c>
      <c r="J307" t="s">
        <v>567</v>
      </c>
      <c r="K307" t="s">
        <v>1556</v>
      </c>
      <c r="L307" t="s">
        <v>12</v>
      </c>
      <c r="M307" t="s">
        <v>1034</v>
      </c>
      <c r="N307" s="34">
        <v>44378</v>
      </c>
      <c r="O307" s="34">
        <v>44742</v>
      </c>
      <c r="P307" t="s">
        <v>1035</v>
      </c>
      <c r="Q307" s="118">
        <v>24469756</v>
      </c>
      <c r="R307" s="118">
        <v>119635928</v>
      </c>
      <c r="S307" s="43">
        <v>0.20449999999999999</v>
      </c>
      <c r="T307" s="34">
        <v>44440</v>
      </c>
      <c r="U307" s="34">
        <v>44804</v>
      </c>
      <c r="V307" s="118">
        <v>1117414.6399999999</v>
      </c>
      <c r="W307" s="118">
        <v>99638.43</v>
      </c>
      <c r="X307" s="118">
        <v>0</v>
      </c>
      <c r="Y307" s="118">
        <v>0</v>
      </c>
      <c r="Z307" s="118">
        <v>0</v>
      </c>
      <c r="AA307" s="118">
        <v>0</v>
      </c>
      <c r="AB307" t="s">
        <v>1036</v>
      </c>
      <c r="AC307">
        <v>1</v>
      </c>
      <c r="AD307">
        <v>1</v>
      </c>
      <c r="AE307" s="118">
        <v>99638.43</v>
      </c>
      <c r="AF307" s="118">
        <v>228511.29</v>
      </c>
      <c r="AG307" t="s">
        <v>1037</v>
      </c>
      <c r="AH307">
        <v>1.04</v>
      </c>
      <c r="AI307" s="118">
        <v>237651.74</v>
      </c>
      <c r="AJ307" s="118">
        <v>0</v>
      </c>
      <c r="AK307" s="118">
        <v>237651.74</v>
      </c>
      <c r="AL307" s="118">
        <v>138013.31</v>
      </c>
      <c r="AM307" s="118">
        <v>0</v>
      </c>
      <c r="AN307" s="118">
        <v>138013.31</v>
      </c>
    </row>
    <row r="308" spans="1:40" x14ac:dyDescent="0.2">
      <c r="A308" t="s">
        <v>570</v>
      </c>
      <c r="B308" t="s">
        <v>1031</v>
      </c>
      <c r="C308" t="s">
        <v>944</v>
      </c>
      <c r="D308">
        <v>2024</v>
      </c>
      <c r="E308" t="s">
        <v>1718</v>
      </c>
      <c r="F308" t="s">
        <v>1000</v>
      </c>
      <c r="G308" t="s">
        <v>946</v>
      </c>
      <c r="H308" t="s">
        <v>571</v>
      </c>
      <c r="I308">
        <v>670075</v>
      </c>
      <c r="J308" t="s">
        <v>570</v>
      </c>
      <c r="K308" t="s">
        <v>1558</v>
      </c>
      <c r="L308" t="s">
        <v>12</v>
      </c>
      <c r="M308" t="s">
        <v>1034</v>
      </c>
      <c r="N308" s="34">
        <v>44378</v>
      </c>
      <c r="O308" s="34">
        <v>44742</v>
      </c>
      <c r="P308" t="s">
        <v>1035</v>
      </c>
      <c r="Q308" s="118">
        <v>4379252</v>
      </c>
      <c r="R308" s="118">
        <v>24775490</v>
      </c>
      <c r="S308" s="43">
        <v>0.17680000000000001</v>
      </c>
      <c r="T308" s="34">
        <v>44440</v>
      </c>
      <c r="U308" s="34">
        <v>44804</v>
      </c>
      <c r="V308" s="118">
        <v>646516.59</v>
      </c>
      <c r="W308" s="118">
        <v>54110.2</v>
      </c>
      <c r="X308" s="118">
        <v>0</v>
      </c>
      <c r="Y308" s="118">
        <v>0</v>
      </c>
      <c r="Z308" s="118">
        <v>0</v>
      </c>
      <c r="AA308" s="118">
        <v>0</v>
      </c>
      <c r="AB308" t="s">
        <v>1036</v>
      </c>
      <c r="AC308">
        <v>1</v>
      </c>
      <c r="AD308">
        <v>1</v>
      </c>
      <c r="AE308" s="118">
        <v>54110.2</v>
      </c>
      <c r="AF308" s="118">
        <v>114304.13</v>
      </c>
      <c r="AG308" t="s">
        <v>1037</v>
      </c>
      <c r="AH308">
        <v>1.04</v>
      </c>
      <c r="AI308" s="118">
        <v>118876.3</v>
      </c>
      <c r="AJ308" s="118">
        <v>0</v>
      </c>
      <c r="AK308" s="118">
        <v>118876.3</v>
      </c>
      <c r="AL308" s="118">
        <v>64766.1</v>
      </c>
      <c r="AM308" s="118">
        <v>0</v>
      </c>
      <c r="AN308" s="118">
        <v>64766.1</v>
      </c>
    </row>
    <row r="309" spans="1:40" x14ac:dyDescent="0.2">
      <c r="A309" t="s">
        <v>573</v>
      </c>
      <c r="B309" t="s">
        <v>1031</v>
      </c>
      <c r="C309" t="s">
        <v>944</v>
      </c>
      <c r="D309">
        <v>2024</v>
      </c>
      <c r="E309" t="s">
        <v>1718</v>
      </c>
      <c r="F309" t="s">
        <v>1000</v>
      </c>
      <c r="G309" t="s">
        <v>946</v>
      </c>
      <c r="H309" t="s">
        <v>574</v>
      </c>
      <c r="I309">
        <v>670059</v>
      </c>
      <c r="J309" t="s">
        <v>573</v>
      </c>
      <c r="K309" t="s">
        <v>1560</v>
      </c>
      <c r="L309" t="s">
        <v>12</v>
      </c>
      <c r="M309" t="s">
        <v>1034</v>
      </c>
      <c r="N309" s="34">
        <v>44378</v>
      </c>
      <c r="O309" s="34">
        <v>44742</v>
      </c>
      <c r="P309" t="s">
        <v>1035</v>
      </c>
      <c r="Q309" s="118">
        <v>9923337</v>
      </c>
      <c r="R309" s="118">
        <v>41235120</v>
      </c>
      <c r="S309" s="43">
        <v>0.2407</v>
      </c>
      <c r="T309" s="34">
        <v>44440</v>
      </c>
      <c r="U309" s="34">
        <v>44804</v>
      </c>
      <c r="V309" s="118">
        <v>82847.73</v>
      </c>
      <c r="W309" s="118">
        <v>8805.07</v>
      </c>
      <c r="X309" s="118">
        <v>0</v>
      </c>
      <c r="Y309" s="118">
        <v>0</v>
      </c>
      <c r="Z309" s="118">
        <v>0</v>
      </c>
      <c r="AA309" s="118">
        <v>0</v>
      </c>
      <c r="AB309" t="s">
        <v>1036</v>
      </c>
      <c r="AC309">
        <v>1</v>
      </c>
      <c r="AD309">
        <v>1</v>
      </c>
      <c r="AE309" s="118">
        <v>8805.07</v>
      </c>
      <c r="AF309" s="118">
        <v>19941.45</v>
      </c>
      <c r="AG309" t="s">
        <v>1037</v>
      </c>
      <c r="AH309">
        <v>1.04</v>
      </c>
      <c r="AI309" s="118">
        <v>20739.11</v>
      </c>
      <c r="AJ309" s="118">
        <v>0</v>
      </c>
      <c r="AK309" s="118">
        <v>20739.11</v>
      </c>
      <c r="AL309" s="118">
        <v>11934.04</v>
      </c>
      <c r="AM309" s="118">
        <v>0</v>
      </c>
      <c r="AN309" s="118">
        <v>11934.04</v>
      </c>
    </row>
    <row r="310" spans="1:40" x14ac:dyDescent="0.2">
      <c r="A310" t="s">
        <v>576</v>
      </c>
      <c r="B310" t="s">
        <v>1031</v>
      </c>
      <c r="C310" t="s">
        <v>944</v>
      </c>
      <c r="D310">
        <v>2024</v>
      </c>
      <c r="E310" t="s">
        <v>1718</v>
      </c>
      <c r="F310" t="s">
        <v>1000</v>
      </c>
      <c r="G310" t="s">
        <v>946</v>
      </c>
      <c r="H310" t="s">
        <v>577</v>
      </c>
      <c r="I310">
        <v>670031</v>
      </c>
      <c r="J310" t="s">
        <v>576</v>
      </c>
      <c r="K310" t="s">
        <v>1562</v>
      </c>
      <c r="L310" t="s">
        <v>12</v>
      </c>
      <c r="M310" t="s">
        <v>1034</v>
      </c>
      <c r="N310" s="34">
        <v>44378</v>
      </c>
      <c r="O310" s="34">
        <v>44742</v>
      </c>
      <c r="P310" t="s">
        <v>1035</v>
      </c>
      <c r="Q310" s="118">
        <v>7707550</v>
      </c>
      <c r="R310" s="118">
        <v>35491337</v>
      </c>
      <c r="S310" s="43">
        <v>0.2172</v>
      </c>
      <c r="T310" s="34">
        <v>44440</v>
      </c>
      <c r="U310" s="34">
        <v>44804</v>
      </c>
      <c r="V310" s="118">
        <v>161780.32</v>
      </c>
      <c r="W310" s="118">
        <v>9963.07</v>
      </c>
      <c r="X310" s="118">
        <v>0</v>
      </c>
      <c r="Y310" s="118">
        <v>0</v>
      </c>
      <c r="Z310" s="118">
        <v>0</v>
      </c>
      <c r="AA310" s="118">
        <v>0</v>
      </c>
      <c r="AB310" t="s">
        <v>1036</v>
      </c>
      <c r="AC310">
        <v>1</v>
      </c>
      <c r="AD310">
        <v>1</v>
      </c>
      <c r="AE310" s="118">
        <v>9963.07</v>
      </c>
      <c r="AF310" s="118">
        <v>35138.69</v>
      </c>
      <c r="AG310" t="s">
        <v>1037</v>
      </c>
      <c r="AH310">
        <v>1.04</v>
      </c>
      <c r="AI310" s="118">
        <v>36544.239999999998</v>
      </c>
      <c r="AJ310" s="118">
        <v>0</v>
      </c>
      <c r="AK310" s="118">
        <v>36544.239999999998</v>
      </c>
      <c r="AL310" s="118">
        <v>26581.17</v>
      </c>
      <c r="AM310" s="118">
        <v>0</v>
      </c>
      <c r="AN310" s="118">
        <v>26581.17</v>
      </c>
    </row>
    <row r="311" spans="1:40" x14ac:dyDescent="0.2">
      <c r="A311" t="s">
        <v>1910</v>
      </c>
      <c r="B311" t="s">
        <v>1031</v>
      </c>
      <c r="C311" t="s">
        <v>944</v>
      </c>
      <c r="D311">
        <v>2024</v>
      </c>
      <c r="E311" t="s">
        <v>1718</v>
      </c>
      <c r="F311" t="s">
        <v>1000</v>
      </c>
      <c r="G311" t="s">
        <v>946</v>
      </c>
      <c r="H311" t="s">
        <v>1911</v>
      </c>
      <c r="I311">
        <v>670004</v>
      </c>
      <c r="J311" t="s">
        <v>1910</v>
      </c>
      <c r="K311" t="s">
        <v>1912</v>
      </c>
      <c r="L311" t="s">
        <v>12</v>
      </c>
      <c r="M311" t="s">
        <v>1034</v>
      </c>
      <c r="N311" s="34">
        <v>44378</v>
      </c>
      <c r="O311" s="34">
        <v>44742</v>
      </c>
      <c r="P311" t="s">
        <v>1035</v>
      </c>
      <c r="Q311" s="118">
        <v>6978872</v>
      </c>
      <c r="R311" s="118">
        <v>16737764</v>
      </c>
      <c r="S311" s="43">
        <v>0.41699999999999998</v>
      </c>
      <c r="T311" s="34">
        <v>44440</v>
      </c>
      <c r="U311" s="34">
        <v>44804</v>
      </c>
      <c r="V311" s="118">
        <v>61581.38</v>
      </c>
      <c r="W311" s="118">
        <v>21345.05</v>
      </c>
      <c r="X311" s="118">
        <v>0</v>
      </c>
      <c r="Y311" s="118">
        <v>0</v>
      </c>
      <c r="Z311" s="118">
        <v>0</v>
      </c>
      <c r="AA311" s="118">
        <v>0</v>
      </c>
      <c r="AB311" t="s">
        <v>1036</v>
      </c>
      <c r="AC311">
        <v>1</v>
      </c>
      <c r="AD311">
        <v>1</v>
      </c>
      <c r="AE311" s="118">
        <v>21345.05</v>
      </c>
      <c r="AF311" s="118">
        <v>25679.439999999999</v>
      </c>
      <c r="AG311" t="s">
        <v>1037</v>
      </c>
      <c r="AH311">
        <v>1.04</v>
      </c>
      <c r="AI311" s="118">
        <v>26706.62</v>
      </c>
      <c r="AJ311" s="118">
        <v>0</v>
      </c>
      <c r="AK311" s="118">
        <v>26706.62</v>
      </c>
      <c r="AL311" s="118">
        <v>5361.57</v>
      </c>
      <c r="AM311" s="118">
        <v>0</v>
      </c>
      <c r="AN311" s="118">
        <v>5361.57</v>
      </c>
    </row>
    <row r="312" spans="1:40" x14ac:dyDescent="0.2">
      <c r="A312" t="s">
        <v>1563</v>
      </c>
      <c r="B312" t="s">
        <v>1031</v>
      </c>
      <c r="C312" t="s">
        <v>944</v>
      </c>
      <c r="D312">
        <v>2024</v>
      </c>
      <c r="E312" t="s">
        <v>1718</v>
      </c>
      <c r="F312" t="s">
        <v>1000</v>
      </c>
      <c r="G312" t="s">
        <v>946</v>
      </c>
      <c r="H312" t="s">
        <v>1564</v>
      </c>
      <c r="I312">
        <v>450654</v>
      </c>
      <c r="J312" t="s">
        <v>1563</v>
      </c>
      <c r="K312" t="s">
        <v>1566</v>
      </c>
      <c r="L312" t="s">
        <v>11</v>
      </c>
      <c r="M312" t="s">
        <v>1034</v>
      </c>
      <c r="N312" s="34">
        <v>44470</v>
      </c>
      <c r="O312" s="34">
        <v>44834</v>
      </c>
      <c r="P312" t="s">
        <v>1035</v>
      </c>
      <c r="Q312" s="118">
        <v>2284466</v>
      </c>
      <c r="R312" s="118">
        <v>4426774</v>
      </c>
      <c r="S312" s="43">
        <v>0.5161</v>
      </c>
      <c r="T312" s="34">
        <v>44440</v>
      </c>
      <c r="U312" s="34">
        <v>44804</v>
      </c>
      <c r="V312" s="118">
        <v>248788.32</v>
      </c>
      <c r="W312" s="118">
        <v>228060.51</v>
      </c>
      <c r="X312" s="118">
        <v>0</v>
      </c>
      <c r="Y312" s="118">
        <v>0</v>
      </c>
      <c r="Z312" s="118">
        <v>0</v>
      </c>
      <c r="AA312" s="118">
        <v>0</v>
      </c>
      <c r="AB312" t="s">
        <v>1036</v>
      </c>
      <c r="AC312">
        <v>1</v>
      </c>
      <c r="AD312">
        <v>1</v>
      </c>
      <c r="AE312" s="118">
        <v>228060.51</v>
      </c>
      <c r="AF312" s="118">
        <v>128399.65</v>
      </c>
      <c r="AG312" t="s">
        <v>1037</v>
      </c>
      <c r="AH312">
        <v>1.0130999999999999</v>
      </c>
      <c r="AI312" s="118">
        <v>130081.69</v>
      </c>
      <c r="AJ312" s="118">
        <v>0</v>
      </c>
      <c r="AK312" s="118">
        <v>130081.69</v>
      </c>
      <c r="AL312" s="118">
        <v>-97978.82</v>
      </c>
      <c r="AM312" s="118">
        <v>0</v>
      </c>
      <c r="AN312" s="118">
        <v>-97978.82</v>
      </c>
    </row>
    <row r="313" spans="1:40" x14ac:dyDescent="0.2">
      <c r="A313" t="s">
        <v>1567</v>
      </c>
      <c r="B313" t="s">
        <v>1031</v>
      </c>
      <c r="C313" t="s">
        <v>944</v>
      </c>
      <c r="D313">
        <v>2024</v>
      </c>
      <c r="E313" t="s">
        <v>1718</v>
      </c>
      <c r="F313" t="s">
        <v>1000</v>
      </c>
      <c r="G313" t="s">
        <v>946</v>
      </c>
      <c r="H313" t="s">
        <v>1568</v>
      </c>
      <c r="I313">
        <v>450498</v>
      </c>
      <c r="J313" t="s">
        <v>1567</v>
      </c>
      <c r="K313" t="s">
        <v>1570</v>
      </c>
      <c r="L313" t="s">
        <v>11</v>
      </c>
      <c r="M313" t="s">
        <v>1034</v>
      </c>
      <c r="N313" s="34">
        <v>44105</v>
      </c>
      <c r="O313" s="34">
        <v>44469</v>
      </c>
      <c r="P313" t="s">
        <v>1054</v>
      </c>
      <c r="Q313" s="118">
        <v>1174429</v>
      </c>
      <c r="R313" s="118">
        <v>4124958</v>
      </c>
      <c r="S313" s="43">
        <v>0.28470000000000001</v>
      </c>
      <c r="T313" s="34">
        <v>44440</v>
      </c>
      <c r="U313" s="34">
        <v>44804</v>
      </c>
      <c r="V313" s="118">
        <v>18797.14</v>
      </c>
      <c r="W313" s="118">
        <v>10300.5</v>
      </c>
      <c r="X313" s="118">
        <v>0</v>
      </c>
      <c r="Y313" s="118">
        <v>0</v>
      </c>
      <c r="Z313" s="118">
        <v>0</v>
      </c>
      <c r="AA313" s="118">
        <v>0</v>
      </c>
      <c r="AB313" t="s">
        <v>1036</v>
      </c>
      <c r="AC313">
        <v>1</v>
      </c>
      <c r="AD313">
        <v>1</v>
      </c>
      <c r="AE313" s="118">
        <v>10300.5</v>
      </c>
      <c r="AF313" s="118">
        <v>5351.55</v>
      </c>
      <c r="AG313" t="s">
        <v>1037</v>
      </c>
      <c r="AH313">
        <v>1.04</v>
      </c>
      <c r="AI313" s="118">
        <v>5565.61</v>
      </c>
      <c r="AJ313" s="118">
        <v>0</v>
      </c>
      <c r="AK313" s="118">
        <v>5565.61</v>
      </c>
      <c r="AL313" s="118">
        <v>-4734.8900000000003</v>
      </c>
      <c r="AM313" s="118">
        <v>0</v>
      </c>
      <c r="AN313" s="118">
        <v>-4734.8900000000003</v>
      </c>
    </row>
    <row r="314" spans="1:40" x14ac:dyDescent="0.2">
      <c r="A314" t="s">
        <v>51</v>
      </c>
      <c r="B314" t="s">
        <v>1031</v>
      </c>
      <c r="C314" t="s">
        <v>944</v>
      </c>
      <c r="D314">
        <v>2024</v>
      </c>
      <c r="E314" t="s">
        <v>1718</v>
      </c>
      <c r="F314" t="s">
        <v>1000</v>
      </c>
      <c r="G314" t="s">
        <v>946</v>
      </c>
      <c r="H314" t="s">
        <v>52</v>
      </c>
      <c r="I314">
        <v>450653</v>
      </c>
      <c r="J314" t="s">
        <v>51</v>
      </c>
      <c r="K314" t="s">
        <v>1572</v>
      </c>
      <c r="L314" t="s">
        <v>12</v>
      </c>
      <c r="M314" t="s">
        <v>1034</v>
      </c>
      <c r="N314" s="34">
        <v>44197</v>
      </c>
      <c r="O314" s="34">
        <v>44561</v>
      </c>
      <c r="P314" t="s">
        <v>1035</v>
      </c>
      <c r="Q314" s="118">
        <v>2488422</v>
      </c>
      <c r="R314" s="118">
        <v>14988404</v>
      </c>
      <c r="S314" s="43">
        <v>0.16600000000000001</v>
      </c>
      <c r="T314" s="34">
        <v>44440</v>
      </c>
      <c r="U314" s="34">
        <v>44804</v>
      </c>
      <c r="V314" s="118">
        <v>156738.91</v>
      </c>
      <c r="W314" s="118">
        <v>28145.91</v>
      </c>
      <c r="X314" s="118">
        <v>0</v>
      </c>
      <c r="Y314" s="118">
        <v>0</v>
      </c>
      <c r="Z314" s="118">
        <v>0</v>
      </c>
      <c r="AA314" s="118">
        <v>0</v>
      </c>
      <c r="AB314" t="s">
        <v>1036</v>
      </c>
      <c r="AC314">
        <v>1</v>
      </c>
      <c r="AD314">
        <v>1</v>
      </c>
      <c r="AE314" s="118">
        <v>28145.91</v>
      </c>
      <c r="AF314" s="118">
        <v>26018.66</v>
      </c>
      <c r="AG314" t="s">
        <v>1037</v>
      </c>
      <c r="AH314">
        <v>1.04</v>
      </c>
      <c r="AI314" s="118">
        <v>27059.41</v>
      </c>
      <c r="AJ314" s="118">
        <v>0</v>
      </c>
      <c r="AK314" s="118">
        <v>27059.41</v>
      </c>
      <c r="AL314" s="118">
        <v>-1086.5</v>
      </c>
      <c r="AM314" s="118">
        <v>0</v>
      </c>
      <c r="AN314" s="118">
        <v>-1086.5</v>
      </c>
    </row>
    <row r="315" spans="1:40" x14ac:dyDescent="0.2">
      <c r="A315" t="s">
        <v>1913</v>
      </c>
      <c r="B315" t="s">
        <v>1031</v>
      </c>
      <c r="C315" t="s">
        <v>944</v>
      </c>
      <c r="D315">
        <v>2024</v>
      </c>
      <c r="E315" t="s">
        <v>1718</v>
      </c>
      <c r="F315" t="s">
        <v>1000</v>
      </c>
      <c r="G315" t="s">
        <v>946</v>
      </c>
      <c r="H315" s="117" t="s">
        <v>1914</v>
      </c>
      <c r="I315">
        <v>451318</v>
      </c>
      <c r="J315" t="s">
        <v>1913</v>
      </c>
      <c r="K315" t="s">
        <v>1915</v>
      </c>
      <c r="L315" t="s">
        <v>11</v>
      </c>
      <c r="M315" t="s">
        <v>1091</v>
      </c>
      <c r="N315" s="34">
        <v>44105</v>
      </c>
      <c r="O315" s="34">
        <v>44469</v>
      </c>
      <c r="P315" t="s">
        <v>1035</v>
      </c>
      <c r="Q315" s="118">
        <v>1563288</v>
      </c>
      <c r="R315" s="118">
        <v>2497243</v>
      </c>
      <c r="S315" s="43">
        <v>0.626</v>
      </c>
      <c r="T315" s="34">
        <v>44440</v>
      </c>
      <c r="U315" s="34">
        <v>44804</v>
      </c>
      <c r="V315" s="118">
        <v>2621</v>
      </c>
      <c r="W315" s="118">
        <v>1027.57</v>
      </c>
      <c r="X315" s="118">
        <v>0</v>
      </c>
      <c r="Y315" s="118">
        <v>0</v>
      </c>
      <c r="Z315" s="118">
        <v>0</v>
      </c>
      <c r="AA315" s="118">
        <v>0</v>
      </c>
      <c r="AB315" t="s">
        <v>1036</v>
      </c>
      <c r="AC315">
        <v>1</v>
      </c>
      <c r="AD315">
        <v>1</v>
      </c>
      <c r="AE315" s="118">
        <v>1027.57</v>
      </c>
      <c r="AF315" s="118">
        <v>1640.75</v>
      </c>
      <c r="AG315" t="s">
        <v>1037</v>
      </c>
      <c r="AH315">
        <v>1.04</v>
      </c>
      <c r="AI315" s="118">
        <v>1706.38</v>
      </c>
      <c r="AJ315" s="118">
        <v>0</v>
      </c>
      <c r="AK315" s="118">
        <v>1706.38</v>
      </c>
      <c r="AL315" s="118">
        <v>678.81</v>
      </c>
      <c r="AM315" s="118">
        <v>0</v>
      </c>
      <c r="AN315" s="118">
        <v>678.81</v>
      </c>
    </row>
    <row r="316" spans="1:40" x14ac:dyDescent="0.2">
      <c r="A316" t="s">
        <v>1916</v>
      </c>
      <c r="B316" t="s">
        <v>1031</v>
      </c>
      <c r="C316" t="s">
        <v>944</v>
      </c>
      <c r="D316">
        <v>2024</v>
      </c>
      <c r="E316" t="s">
        <v>1718</v>
      </c>
      <c r="F316" t="s">
        <v>1000</v>
      </c>
      <c r="G316" t="s">
        <v>946</v>
      </c>
      <c r="H316" t="s">
        <v>1917</v>
      </c>
      <c r="I316">
        <v>670319</v>
      </c>
      <c r="J316" t="s">
        <v>1916</v>
      </c>
      <c r="K316" t="s">
        <v>1918</v>
      </c>
      <c r="L316" t="s">
        <v>12</v>
      </c>
      <c r="M316" t="s">
        <v>1034</v>
      </c>
      <c r="N316" s="34">
        <v>44440</v>
      </c>
      <c r="O316" s="34" t="s">
        <v>1902</v>
      </c>
      <c r="P316" t="s">
        <v>1035</v>
      </c>
      <c r="Q316" s="118">
        <v>3824607.99</v>
      </c>
      <c r="R316" s="118">
        <v>14625940.710000001</v>
      </c>
      <c r="S316" s="43">
        <v>0.26150000000000001</v>
      </c>
      <c r="T316" s="34">
        <v>44440</v>
      </c>
      <c r="U316" s="34">
        <v>44804</v>
      </c>
      <c r="V316" s="118">
        <v>9069.9</v>
      </c>
      <c r="W316" s="118">
        <v>1721.41</v>
      </c>
      <c r="X316" s="118">
        <v>0</v>
      </c>
      <c r="Y316" s="118">
        <v>0</v>
      </c>
      <c r="Z316" s="118">
        <v>0</v>
      </c>
      <c r="AA316" s="118">
        <v>0</v>
      </c>
      <c r="AB316" t="s">
        <v>1036</v>
      </c>
      <c r="AC316">
        <v>1</v>
      </c>
      <c r="AD316">
        <v>1</v>
      </c>
      <c r="AE316" s="118">
        <v>1721.41</v>
      </c>
      <c r="AF316" s="118">
        <v>2371.7800000000002</v>
      </c>
      <c r="AG316" t="s">
        <v>1037</v>
      </c>
      <c r="AH316">
        <v>1.0301</v>
      </c>
      <c r="AI316" s="118">
        <v>2443.17</v>
      </c>
      <c r="AJ316" s="118">
        <v>0</v>
      </c>
      <c r="AK316" s="118">
        <v>2443.17</v>
      </c>
      <c r="AL316" s="118">
        <v>721.76</v>
      </c>
      <c r="AM316" s="118">
        <v>0</v>
      </c>
      <c r="AN316" s="118">
        <v>721.76</v>
      </c>
    </row>
    <row r="317" spans="1:40" x14ac:dyDescent="0.2">
      <c r="A317" t="s">
        <v>1919</v>
      </c>
      <c r="B317" t="s">
        <v>1031</v>
      </c>
      <c r="C317" t="s">
        <v>944</v>
      </c>
      <c r="D317">
        <v>2024</v>
      </c>
      <c r="E317" t="s">
        <v>1718</v>
      </c>
      <c r="F317" t="s">
        <v>1000</v>
      </c>
      <c r="G317" t="s">
        <v>946</v>
      </c>
      <c r="H317" t="s">
        <v>1920</v>
      </c>
      <c r="I317">
        <v>451324</v>
      </c>
      <c r="J317" t="s">
        <v>1919</v>
      </c>
      <c r="K317" t="s">
        <v>1921</v>
      </c>
      <c r="L317" t="s">
        <v>11</v>
      </c>
      <c r="M317" t="s">
        <v>1091</v>
      </c>
      <c r="N317" s="34">
        <v>44197</v>
      </c>
      <c r="O317" s="34">
        <v>44561</v>
      </c>
      <c r="P317" t="s">
        <v>1035</v>
      </c>
      <c r="Q317" s="118">
        <v>1080617</v>
      </c>
      <c r="R317" s="118">
        <v>3350140</v>
      </c>
      <c r="S317" s="43">
        <v>0.3226</v>
      </c>
      <c r="T317" s="34">
        <v>44440</v>
      </c>
      <c r="U317" s="34">
        <v>44804</v>
      </c>
      <c r="V317" s="118">
        <v>8803.8799999999992</v>
      </c>
      <c r="W317" s="118">
        <v>5735.03</v>
      </c>
      <c r="X317" s="118">
        <v>0</v>
      </c>
      <c r="Y317" s="118">
        <v>0</v>
      </c>
      <c r="Z317" s="118">
        <v>0</v>
      </c>
      <c r="AA317" s="118">
        <v>0</v>
      </c>
      <c r="AB317" t="s">
        <v>1036</v>
      </c>
      <c r="AC317">
        <v>1</v>
      </c>
      <c r="AD317">
        <v>1</v>
      </c>
      <c r="AE317" s="118">
        <v>5735.03</v>
      </c>
      <c r="AF317" s="118">
        <v>2840.13</v>
      </c>
      <c r="AG317" t="s">
        <v>1037</v>
      </c>
      <c r="AH317">
        <v>1.04</v>
      </c>
      <c r="AI317" s="118">
        <v>2953.74</v>
      </c>
      <c r="AJ317" s="118">
        <v>0</v>
      </c>
      <c r="AK317" s="118">
        <v>2953.74</v>
      </c>
      <c r="AL317" s="118">
        <v>-2781.29</v>
      </c>
      <c r="AM317" s="118">
        <v>0</v>
      </c>
      <c r="AN317" s="118">
        <v>-2781.29</v>
      </c>
    </row>
    <row r="318" spans="1:40" x14ac:dyDescent="0.2">
      <c r="A318" t="s">
        <v>1922</v>
      </c>
      <c r="B318" t="s">
        <v>1031</v>
      </c>
      <c r="C318" t="s">
        <v>944</v>
      </c>
      <c r="D318">
        <v>2024</v>
      </c>
      <c r="E318" t="s">
        <v>1718</v>
      </c>
      <c r="F318" t="s">
        <v>1000</v>
      </c>
      <c r="G318" t="s">
        <v>946</v>
      </c>
      <c r="H318" s="117" t="s">
        <v>1923</v>
      </c>
      <c r="I318">
        <v>451311</v>
      </c>
      <c r="J318" t="s">
        <v>1922</v>
      </c>
      <c r="K318" t="s">
        <v>1924</v>
      </c>
      <c r="L318" t="s">
        <v>11</v>
      </c>
      <c r="M318" t="s">
        <v>1091</v>
      </c>
      <c r="N318" s="34">
        <v>44470</v>
      </c>
      <c r="O318" s="34">
        <v>44834</v>
      </c>
      <c r="P318" t="s">
        <v>1035</v>
      </c>
      <c r="Q318" s="118">
        <v>2582685</v>
      </c>
      <c r="R318" s="118">
        <v>6370243</v>
      </c>
      <c r="S318" s="43">
        <v>0.40539999999999998</v>
      </c>
      <c r="T318" s="34">
        <v>44440</v>
      </c>
      <c r="U318" s="34">
        <v>44804</v>
      </c>
      <c r="V318" s="118">
        <v>15225.94</v>
      </c>
      <c r="W318" s="118">
        <v>8881.0300000000007</v>
      </c>
      <c r="X318" s="118">
        <v>0</v>
      </c>
      <c r="Y318" s="118">
        <v>0</v>
      </c>
      <c r="Z318" s="118">
        <v>0</v>
      </c>
      <c r="AA318" s="118">
        <v>0</v>
      </c>
      <c r="AB318" t="s">
        <v>1036</v>
      </c>
      <c r="AC318">
        <v>1</v>
      </c>
      <c r="AD318">
        <v>1</v>
      </c>
      <c r="AE318" s="118">
        <v>8881.0300000000007</v>
      </c>
      <c r="AF318" s="118">
        <v>6172.6</v>
      </c>
      <c r="AG318" t="s">
        <v>1037</v>
      </c>
      <c r="AH318">
        <v>1.0130999999999999</v>
      </c>
      <c r="AI318" s="118">
        <v>6253.46</v>
      </c>
      <c r="AJ318" s="118">
        <v>0</v>
      </c>
      <c r="AK318" s="118">
        <v>6253.46</v>
      </c>
      <c r="AL318" s="118">
        <v>-2627.57</v>
      </c>
      <c r="AM318" s="118">
        <v>0</v>
      </c>
      <c r="AN318" s="118">
        <v>-2627.57</v>
      </c>
    </row>
    <row r="319" spans="1:40" x14ac:dyDescent="0.2">
      <c r="A319" t="s">
        <v>1573</v>
      </c>
      <c r="B319" t="s">
        <v>1031</v>
      </c>
      <c r="C319" t="s">
        <v>944</v>
      </c>
      <c r="D319">
        <v>2024</v>
      </c>
      <c r="E319" t="s">
        <v>1718</v>
      </c>
      <c r="F319" t="s">
        <v>1000</v>
      </c>
      <c r="G319" t="s">
        <v>946</v>
      </c>
      <c r="H319" t="s">
        <v>1574</v>
      </c>
      <c r="I319">
        <v>451349</v>
      </c>
      <c r="J319" t="s">
        <v>1573</v>
      </c>
      <c r="K319" t="s">
        <v>1576</v>
      </c>
      <c r="L319" t="s">
        <v>11</v>
      </c>
      <c r="M319" t="s">
        <v>1091</v>
      </c>
      <c r="N319" s="34">
        <v>44197</v>
      </c>
      <c r="O319" s="34">
        <v>44561</v>
      </c>
      <c r="P319" t="s">
        <v>1035</v>
      </c>
      <c r="Q319" s="118">
        <v>970112</v>
      </c>
      <c r="R319" s="118">
        <v>3627750</v>
      </c>
      <c r="S319" s="43">
        <v>0.26740000000000003</v>
      </c>
      <c r="T319" s="34">
        <v>44440</v>
      </c>
      <c r="U319" s="34">
        <v>44804</v>
      </c>
      <c r="V319" s="118">
        <v>2587.25</v>
      </c>
      <c r="W319" s="118">
        <v>1390.74</v>
      </c>
      <c r="X319" s="118">
        <v>0</v>
      </c>
      <c r="Y319" s="118">
        <v>0</v>
      </c>
      <c r="Z319" s="118">
        <v>0</v>
      </c>
      <c r="AA319" s="118">
        <v>0</v>
      </c>
      <c r="AB319" t="s">
        <v>1036</v>
      </c>
      <c r="AC319">
        <v>1</v>
      </c>
      <c r="AD319">
        <v>1</v>
      </c>
      <c r="AE319" s="118">
        <v>1390.74</v>
      </c>
      <c r="AF319" s="118">
        <v>691.83</v>
      </c>
      <c r="AG319" t="s">
        <v>1037</v>
      </c>
      <c r="AH319">
        <v>1.04</v>
      </c>
      <c r="AI319" s="118">
        <v>719.5</v>
      </c>
      <c r="AJ319" s="118">
        <v>0</v>
      </c>
      <c r="AK319" s="118">
        <v>719.5</v>
      </c>
      <c r="AL319" s="118">
        <v>-671.24</v>
      </c>
      <c r="AM319" s="118">
        <v>0</v>
      </c>
      <c r="AN319" s="118">
        <v>-671.24</v>
      </c>
    </row>
    <row r="320" spans="1:40" x14ac:dyDescent="0.2">
      <c r="A320" t="s">
        <v>123</v>
      </c>
      <c r="B320" t="s">
        <v>1031</v>
      </c>
      <c r="C320" t="s">
        <v>944</v>
      </c>
      <c r="D320">
        <v>2024</v>
      </c>
      <c r="E320" t="s">
        <v>1718</v>
      </c>
      <c r="F320" t="s">
        <v>1000</v>
      </c>
      <c r="G320" t="s">
        <v>946</v>
      </c>
      <c r="H320" t="s">
        <v>124</v>
      </c>
      <c r="I320">
        <v>450039</v>
      </c>
      <c r="J320" t="s">
        <v>123</v>
      </c>
      <c r="K320" t="s">
        <v>1578</v>
      </c>
      <c r="L320" t="s">
        <v>11</v>
      </c>
      <c r="M320" t="s">
        <v>1034</v>
      </c>
      <c r="N320" s="34">
        <v>44470</v>
      </c>
      <c r="O320" s="34">
        <v>44834</v>
      </c>
      <c r="P320" t="s">
        <v>1035</v>
      </c>
      <c r="Q320" s="118">
        <v>20898960</v>
      </c>
      <c r="R320" s="118">
        <v>69632630</v>
      </c>
      <c r="S320" s="43">
        <v>0.30009999999999998</v>
      </c>
      <c r="T320" s="34">
        <v>44440</v>
      </c>
      <c r="U320" s="34">
        <v>44804</v>
      </c>
      <c r="V320" s="118">
        <v>19225186.260000002</v>
      </c>
      <c r="W320" s="118">
        <v>3273083.9</v>
      </c>
      <c r="X320" s="118">
        <v>0</v>
      </c>
      <c r="Y320" s="118">
        <v>0</v>
      </c>
      <c r="Z320" s="118">
        <v>0</v>
      </c>
      <c r="AA320" s="118">
        <v>0</v>
      </c>
      <c r="AB320" t="s">
        <v>1036</v>
      </c>
      <c r="AC320">
        <v>1</v>
      </c>
      <c r="AD320">
        <v>1</v>
      </c>
      <c r="AE320" s="118">
        <v>3273083.9</v>
      </c>
      <c r="AF320" s="118">
        <v>5769478.4000000004</v>
      </c>
      <c r="AG320" t="s">
        <v>1037</v>
      </c>
      <c r="AH320">
        <v>1.0130999999999999</v>
      </c>
      <c r="AI320" s="118">
        <v>5845058.5700000003</v>
      </c>
      <c r="AJ320" s="118">
        <v>0</v>
      </c>
      <c r="AK320" s="118">
        <v>5845058.5700000003</v>
      </c>
      <c r="AL320" s="118">
        <v>2571974.67</v>
      </c>
      <c r="AM320" s="118">
        <v>0</v>
      </c>
      <c r="AN320" s="118">
        <v>2571974.67</v>
      </c>
    </row>
    <row r="321" spans="1:40" x14ac:dyDescent="0.2">
      <c r="A321" t="s">
        <v>723</v>
      </c>
      <c r="B321" t="s">
        <v>1031</v>
      </c>
      <c r="C321" t="s">
        <v>944</v>
      </c>
      <c r="D321">
        <v>2024</v>
      </c>
      <c r="E321" t="s">
        <v>1718</v>
      </c>
      <c r="F321" t="s">
        <v>1000</v>
      </c>
      <c r="G321" t="s">
        <v>946</v>
      </c>
      <c r="H321" t="s">
        <v>724</v>
      </c>
      <c r="I321">
        <v>670047</v>
      </c>
      <c r="J321" t="s">
        <v>723</v>
      </c>
      <c r="K321" t="s">
        <v>1580</v>
      </c>
      <c r="L321" t="s">
        <v>12</v>
      </c>
      <c r="M321" t="s">
        <v>1034</v>
      </c>
      <c r="N321" s="34">
        <v>44197</v>
      </c>
      <c r="O321" s="34">
        <v>44561</v>
      </c>
      <c r="P321" t="s">
        <v>1035</v>
      </c>
      <c r="Q321" s="118">
        <v>7740206</v>
      </c>
      <c r="R321" s="118">
        <v>74453876</v>
      </c>
      <c r="S321" s="43">
        <v>0.104</v>
      </c>
      <c r="T321" s="34">
        <v>44440</v>
      </c>
      <c r="U321" s="34">
        <v>44804</v>
      </c>
      <c r="V321" s="118">
        <v>2896473.54</v>
      </c>
      <c r="W321" s="118">
        <v>127974.92</v>
      </c>
      <c r="X321" s="118">
        <v>0</v>
      </c>
      <c r="Y321" s="118">
        <v>0</v>
      </c>
      <c r="Z321" s="118">
        <v>0</v>
      </c>
      <c r="AA321" s="118">
        <v>0</v>
      </c>
      <c r="AB321" t="s">
        <v>1036</v>
      </c>
      <c r="AC321">
        <v>1</v>
      </c>
      <c r="AD321">
        <v>1</v>
      </c>
      <c r="AE321" s="118">
        <v>127974.92</v>
      </c>
      <c r="AF321" s="118">
        <v>301233.25</v>
      </c>
      <c r="AG321" t="s">
        <v>1037</v>
      </c>
      <c r="AH321">
        <v>1.04</v>
      </c>
      <c r="AI321" s="118">
        <v>313282.58</v>
      </c>
      <c r="AJ321" s="118">
        <v>0</v>
      </c>
      <c r="AK321" s="118">
        <v>313282.58</v>
      </c>
      <c r="AL321" s="118">
        <v>185307.66</v>
      </c>
      <c r="AM321" s="118">
        <v>0</v>
      </c>
      <c r="AN321" s="118">
        <v>185307.66</v>
      </c>
    </row>
    <row r="322" spans="1:40" x14ac:dyDescent="0.2">
      <c r="A322" t="s">
        <v>726</v>
      </c>
      <c r="B322" t="s">
        <v>1031</v>
      </c>
      <c r="C322" t="s">
        <v>944</v>
      </c>
      <c r="D322">
        <v>2024</v>
      </c>
      <c r="E322" t="s">
        <v>1718</v>
      </c>
      <c r="F322" t="s">
        <v>1000</v>
      </c>
      <c r="G322" t="s">
        <v>946</v>
      </c>
      <c r="H322" t="s">
        <v>727</v>
      </c>
      <c r="I322">
        <v>450002</v>
      </c>
      <c r="J322" t="s">
        <v>726</v>
      </c>
      <c r="K322" t="s">
        <v>1582</v>
      </c>
      <c r="L322" t="s">
        <v>12</v>
      </c>
      <c r="M322" t="s">
        <v>1034</v>
      </c>
      <c r="N322" s="34">
        <v>44348</v>
      </c>
      <c r="O322" s="34">
        <v>44712</v>
      </c>
      <c r="P322" t="s">
        <v>1035</v>
      </c>
      <c r="Q322" s="118">
        <v>12846817</v>
      </c>
      <c r="R322" s="118">
        <v>115676018</v>
      </c>
      <c r="S322" s="43">
        <v>0.1111</v>
      </c>
      <c r="T322" s="34">
        <v>44440</v>
      </c>
      <c r="U322" s="34">
        <v>44804</v>
      </c>
      <c r="V322" s="118">
        <v>1760650.24</v>
      </c>
      <c r="W322" s="118">
        <v>88538.35</v>
      </c>
      <c r="X322" s="118">
        <v>0</v>
      </c>
      <c r="Y322" s="118">
        <v>0</v>
      </c>
      <c r="Z322" s="118">
        <v>0</v>
      </c>
      <c r="AA322" s="118">
        <v>0</v>
      </c>
      <c r="AB322" t="s">
        <v>1036</v>
      </c>
      <c r="AC322">
        <v>1</v>
      </c>
      <c r="AD322">
        <v>1</v>
      </c>
      <c r="AE322" s="118">
        <v>88538.35</v>
      </c>
      <c r="AF322" s="118">
        <v>195608.24</v>
      </c>
      <c r="AG322" t="s">
        <v>1037</v>
      </c>
      <c r="AH322">
        <v>1.04</v>
      </c>
      <c r="AI322" s="118">
        <v>203432.57</v>
      </c>
      <c r="AJ322" s="118">
        <v>0</v>
      </c>
      <c r="AK322" s="118">
        <v>203432.57</v>
      </c>
      <c r="AL322" s="118">
        <v>114894.22</v>
      </c>
      <c r="AM322" s="118">
        <v>0</v>
      </c>
      <c r="AN322" s="118">
        <v>114894.22</v>
      </c>
    </row>
    <row r="323" spans="1:40" x14ac:dyDescent="0.2">
      <c r="A323" t="s">
        <v>732</v>
      </c>
      <c r="B323" t="s">
        <v>1031</v>
      </c>
      <c r="C323" t="s">
        <v>944</v>
      </c>
      <c r="D323">
        <v>2024</v>
      </c>
      <c r="E323" t="s">
        <v>1718</v>
      </c>
      <c r="F323" t="s">
        <v>1000</v>
      </c>
      <c r="G323" t="s">
        <v>946</v>
      </c>
      <c r="H323" t="s">
        <v>733</v>
      </c>
      <c r="I323">
        <v>670120</v>
      </c>
      <c r="J323" t="s">
        <v>732</v>
      </c>
      <c r="K323" t="s">
        <v>1584</v>
      </c>
      <c r="L323" t="s">
        <v>12</v>
      </c>
      <c r="M323" t="s">
        <v>1034</v>
      </c>
      <c r="N323" s="34">
        <v>44197</v>
      </c>
      <c r="O323" s="34">
        <v>44561</v>
      </c>
      <c r="P323" t="s">
        <v>1035</v>
      </c>
      <c r="Q323" s="118">
        <v>6020053</v>
      </c>
      <c r="R323" s="118">
        <v>57794580</v>
      </c>
      <c r="S323" s="43">
        <v>0.1042</v>
      </c>
      <c r="T323" s="34">
        <v>44440</v>
      </c>
      <c r="U323" s="34">
        <v>44804</v>
      </c>
      <c r="V323" s="118">
        <v>790792.35</v>
      </c>
      <c r="W323" s="118">
        <v>30443.65</v>
      </c>
      <c r="X323" s="118">
        <v>0</v>
      </c>
      <c r="Y323" s="118">
        <v>0</v>
      </c>
      <c r="Z323" s="118">
        <v>0</v>
      </c>
      <c r="AA323" s="118">
        <v>0</v>
      </c>
      <c r="AB323" t="s">
        <v>1036</v>
      </c>
      <c r="AC323">
        <v>1</v>
      </c>
      <c r="AD323">
        <v>1</v>
      </c>
      <c r="AE323" s="118">
        <v>30443.65</v>
      </c>
      <c r="AF323" s="118">
        <v>82400.56</v>
      </c>
      <c r="AG323" t="s">
        <v>1037</v>
      </c>
      <c r="AH323">
        <v>1.04</v>
      </c>
      <c r="AI323" s="118">
        <v>85696.58</v>
      </c>
      <c r="AJ323" s="118">
        <v>0</v>
      </c>
      <c r="AK323" s="118">
        <v>85696.58</v>
      </c>
      <c r="AL323" s="118">
        <v>55252.93</v>
      </c>
      <c r="AM323" s="118">
        <v>0</v>
      </c>
      <c r="AN323" s="118">
        <v>55252.93</v>
      </c>
    </row>
    <row r="324" spans="1:40" x14ac:dyDescent="0.2">
      <c r="A324" t="s">
        <v>1585</v>
      </c>
      <c r="B324" t="s">
        <v>1031</v>
      </c>
      <c r="C324" t="s">
        <v>944</v>
      </c>
      <c r="D324">
        <v>2024</v>
      </c>
      <c r="E324" t="s">
        <v>1718</v>
      </c>
      <c r="F324" t="s">
        <v>1000</v>
      </c>
      <c r="G324" t="s">
        <v>946</v>
      </c>
      <c r="H324" t="s">
        <v>1586</v>
      </c>
      <c r="I324">
        <v>450399</v>
      </c>
      <c r="J324" t="s">
        <v>1585</v>
      </c>
      <c r="K324" t="s">
        <v>1588</v>
      </c>
      <c r="L324" t="s">
        <v>11</v>
      </c>
      <c r="M324" t="s">
        <v>1034</v>
      </c>
      <c r="N324" s="34">
        <v>44105</v>
      </c>
      <c r="O324" s="34">
        <v>44469</v>
      </c>
      <c r="P324" t="s">
        <v>1035</v>
      </c>
      <c r="Q324" s="118">
        <v>495909</v>
      </c>
      <c r="R324" s="118">
        <v>1400946</v>
      </c>
      <c r="S324" s="43">
        <v>0.35399999999999998</v>
      </c>
      <c r="T324" s="34">
        <v>44440</v>
      </c>
      <c r="U324" s="34">
        <v>44804</v>
      </c>
      <c r="V324" s="118">
        <v>33641.620000000003</v>
      </c>
      <c r="W324" s="118">
        <v>15272.02</v>
      </c>
      <c r="X324" s="118">
        <v>0</v>
      </c>
      <c r="Y324" s="118">
        <v>0</v>
      </c>
      <c r="Z324" s="118">
        <v>0</v>
      </c>
      <c r="AA324" s="118">
        <v>0</v>
      </c>
      <c r="AB324" t="s">
        <v>1036</v>
      </c>
      <c r="AC324">
        <v>1</v>
      </c>
      <c r="AD324">
        <v>1</v>
      </c>
      <c r="AE324" s="118">
        <v>15272.02</v>
      </c>
      <c r="AF324" s="118">
        <v>11909.13</v>
      </c>
      <c r="AG324" t="s">
        <v>1037</v>
      </c>
      <c r="AH324">
        <v>1.04</v>
      </c>
      <c r="AI324" s="118">
        <v>12385.5</v>
      </c>
      <c r="AJ324" s="118">
        <v>0</v>
      </c>
      <c r="AK324" s="118">
        <v>12385.5</v>
      </c>
      <c r="AL324" s="118">
        <v>-2886.52</v>
      </c>
      <c r="AM324" s="118">
        <v>0</v>
      </c>
      <c r="AN324" s="118">
        <v>-2886.52</v>
      </c>
    </row>
    <row r="325" spans="1:40" x14ac:dyDescent="0.2">
      <c r="A325" t="s">
        <v>396</v>
      </c>
      <c r="B325" t="s">
        <v>1031</v>
      </c>
      <c r="C325" t="s">
        <v>944</v>
      </c>
      <c r="D325">
        <v>2024</v>
      </c>
      <c r="E325" t="s">
        <v>1718</v>
      </c>
      <c r="F325" t="s">
        <v>1000</v>
      </c>
      <c r="G325" t="s">
        <v>946</v>
      </c>
      <c r="H325" t="s">
        <v>397</v>
      </c>
      <c r="I325">
        <v>453304</v>
      </c>
      <c r="J325" t="s">
        <v>396</v>
      </c>
      <c r="K325" t="s">
        <v>1595</v>
      </c>
      <c r="L325" t="s">
        <v>12</v>
      </c>
      <c r="M325" t="s">
        <v>1034</v>
      </c>
      <c r="N325" s="34">
        <v>44105</v>
      </c>
      <c r="O325" s="34">
        <v>44469</v>
      </c>
      <c r="P325" t="s">
        <v>1035</v>
      </c>
      <c r="Q325" s="118">
        <v>1827433</v>
      </c>
      <c r="R325" s="118">
        <v>5943501</v>
      </c>
      <c r="S325" s="43">
        <v>0.3075</v>
      </c>
      <c r="T325" s="34">
        <v>44440</v>
      </c>
      <c r="U325" s="34">
        <v>44804</v>
      </c>
      <c r="V325" s="118">
        <v>12046771.99</v>
      </c>
      <c r="W325" s="118">
        <v>2278013.79</v>
      </c>
      <c r="X325" s="118">
        <v>0</v>
      </c>
      <c r="Y325" s="118">
        <v>0</v>
      </c>
      <c r="Z325" s="118">
        <v>0</v>
      </c>
      <c r="AA325" s="118">
        <v>0</v>
      </c>
      <c r="AB325" t="s">
        <v>1036</v>
      </c>
      <c r="AC325">
        <v>1</v>
      </c>
      <c r="AD325">
        <v>1</v>
      </c>
      <c r="AE325" s="118">
        <v>2278013.79</v>
      </c>
      <c r="AF325" s="118">
        <v>3704382.39</v>
      </c>
      <c r="AG325" t="s">
        <v>1037</v>
      </c>
      <c r="AH325">
        <v>1.04</v>
      </c>
      <c r="AI325" s="118">
        <v>3852557.69</v>
      </c>
      <c r="AJ325" s="118">
        <v>0</v>
      </c>
      <c r="AK325" s="118">
        <v>3852557.69</v>
      </c>
      <c r="AL325" s="118">
        <v>1574543.9</v>
      </c>
      <c r="AM325" s="118">
        <v>0</v>
      </c>
      <c r="AN325" s="118">
        <v>1574543.9</v>
      </c>
    </row>
    <row r="326" spans="1:40" x14ac:dyDescent="0.2">
      <c r="A326" t="s">
        <v>108</v>
      </c>
      <c r="B326" t="s">
        <v>1031</v>
      </c>
      <c r="C326" t="s">
        <v>944</v>
      </c>
      <c r="D326">
        <v>2024</v>
      </c>
      <c r="E326" t="s">
        <v>1718</v>
      </c>
      <c r="F326" t="s">
        <v>1000</v>
      </c>
      <c r="G326" t="s">
        <v>946</v>
      </c>
      <c r="H326" t="s">
        <v>109</v>
      </c>
      <c r="I326">
        <v>450064</v>
      </c>
      <c r="J326" t="s">
        <v>108</v>
      </c>
      <c r="K326" t="s">
        <v>1597</v>
      </c>
      <c r="L326" t="s">
        <v>12</v>
      </c>
      <c r="M326" t="s">
        <v>1034</v>
      </c>
      <c r="N326" s="34">
        <v>44197</v>
      </c>
      <c r="O326" s="34">
        <v>44561</v>
      </c>
      <c r="P326" t="s">
        <v>1054</v>
      </c>
      <c r="Q326" s="118">
        <v>14236529</v>
      </c>
      <c r="R326" s="118">
        <v>57618030</v>
      </c>
      <c r="S326" s="43">
        <v>0.24709999999999999</v>
      </c>
      <c r="T326" s="34">
        <v>44440</v>
      </c>
      <c r="U326" s="34">
        <v>44804</v>
      </c>
      <c r="V326" s="118">
        <v>1503907.39</v>
      </c>
      <c r="W326" s="118">
        <v>169279.42</v>
      </c>
      <c r="X326" s="118">
        <v>0</v>
      </c>
      <c r="Y326" s="118">
        <v>0</v>
      </c>
      <c r="Z326" s="118">
        <v>0</v>
      </c>
      <c r="AA326" s="118">
        <v>0</v>
      </c>
      <c r="AB326" t="s">
        <v>1036</v>
      </c>
      <c r="AC326">
        <v>1</v>
      </c>
      <c r="AD326">
        <v>1</v>
      </c>
      <c r="AE326" s="118">
        <v>169279.42</v>
      </c>
      <c r="AF326" s="118">
        <v>371615.52</v>
      </c>
      <c r="AG326" t="s">
        <v>1037</v>
      </c>
      <c r="AH326">
        <v>1.04</v>
      </c>
      <c r="AI326" s="118">
        <v>386480.14</v>
      </c>
      <c r="AJ326" s="118">
        <v>0</v>
      </c>
      <c r="AK326" s="118">
        <v>386480.14</v>
      </c>
      <c r="AL326" s="118">
        <v>217200.72</v>
      </c>
      <c r="AM326" s="118">
        <v>0</v>
      </c>
      <c r="AN326" s="118">
        <v>217200.72</v>
      </c>
    </row>
    <row r="327" spans="1:40" x14ac:dyDescent="0.2">
      <c r="A327" t="s">
        <v>246</v>
      </c>
      <c r="B327" t="s">
        <v>1031</v>
      </c>
      <c r="C327" t="s">
        <v>944</v>
      </c>
      <c r="D327">
        <v>2024</v>
      </c>
      <c r="E327" t="s">
        <v>1718</v>
      </c>
      <c r="F327" t="s">
        <v>1000</v>
      </c>
      <c r="G327" t="s">
        <v>946</v>
      </c>
      <c r="H327" t="s">
        <v>247</v>
      </c>
      <c r="I327">
        <v>670085</v>
      </c>
      <c r="J327" t="s">
        <v>246</v>
      </c>
      <c r="K327" t="s">
        <v>1599</v>
      </c>
      <c r="L327" t="s">
        <v>12</v>
      </c>
      <c r="M327" t="s">
        <v>1034</v>
      </c>
      <c r="N327" s="34">
        <v>44378</v>
      </c>
      <c r="O327" s="34">
        <v>44742</v>
      </c>
      <c r="P327" t="s">
        <v>1035</v>
      </c>
      <c r="Q327" s="118">
        <v>5638326</v>
      </c>
      <c r="R327" s="118">
        <v>27634884</v>
      </c>
      <c r="S327" s="43">
        <v>0.20399999999999999</v>
      </c>
      <c r="T327" s="34">
        <v>44440</v>
      </c>
      <c r="U327" s="34">
        <v>44804</v>
      </c>
      <c r="V327" s="118">
        <v>363372.05</v>
      </c>
      <c r="W327" s="118">
        <v>35563.35</v>
      </c>
      <c r="X327" s="118">
        <v>0</v>
      </c>
      <c r="Y327" s="118">
        <v>0</v>
      </c>
      <c r="Z327" s="118">
        <v>0</v>
      </c>
      <c r="AA327" s="118">
        <v>0</v>
      </c>
      <c r="AB327" t="s">
        <v>1036</v>
      </c>
      <c r="AC327">
        <v>1</v>
      </c>
      <c r="AD327">
        <v>1</v>
      </c>
      <c r="AE327" s="118">
        <v>35563.35</v>
      </c>
      <c r="AF327" s="118">
        <v>74127.899999999994</v>
      </c>
      <c r="AG327" t="s">
        <v>1037</v>
      </c>
      <c r="AH327">
        <v>1.04</v>
      </c>
      <c r="AI327" s="118">
        <v>77093.02</v>
      </c>
      <c r="AJ327" s="118">
        <v>0</v>
      </c>
      <c r="AK327" s="118">
        <v>77093.02</v>
      </c>
      <c r="AL327" s="118">
        <v>41529.67</v>
      </c>
      <c r="AM327" s="118">
        <v>0</v>
      </c>
      <c r="AN327" s="118">
        <v>41529.67</v>
      </c>
    </row>
    <row r="328" spans="1:40" x14ac:dyDescent="0.2">
      <c r="A328" t="s">
        <v>135</v>
      </c>
      <c r="B328" t="s">
        <v>1031</v>
      </c>
      <c r="C328" t="s">
        <v>944</v>
      </c>
      <c r="D328">
        <v>2024</v>
      </c>
      <c r="E328" t="s">
        <v>1718</v>
      </c>
      <c r="F328" t="s">
        <v>1000</v>
      </c>
      <c r="G328" t="s">
        <v>946</v>
      </c>
      <c r="H328" t="s">
        <v>136</v>
      </c>
      <c r="I328">
        <v>450419</v>
      </c>
      <c r="J328" t="s">
        <v>135</v>
      </c>
      <c r="K328" t="s">
        <v>1601</v>
      </c>
      <c r="L328" t="s">
        <v>12</v>
      </c>
      <c r="M328" t="s">
        <v>1034</v>
      </c>
      <c r="N328" s="34">
        <v>44470</v>
      </c>
      <c r="O328" s="34">
        <v>44834</v>
      </c>
      <c r="P328" t="s">
        <v>1035</v>
      </c>
      <c r="Q328" s="118">
        <v>3897719</v>
      </c>
      <c r="R328" s="118">
        <v>21675422</v>
      </c>
      <c r="S328" s="43">
        <v>0.17979999999999999</v>
      </c>
      <c r="T328" s="34">
        <v>44440</v>
      </c>
      <c r="U328" s="34">
        <v>44804</v>
      </c>
      <c r="V328" s="118">
        <v>256394.41</v>
      </c>
      <c r="W328" s="118">
        <v>36836.78</v>
      </c>
      <c r="X328" s="118">
        <v>0</v>
      </c>
      <c r="Y328" s="118">
        <v>0</v>
      </c>
      <c r="Z328" s="118">
        <v>0</v>
      </c>
      <c r="AA328" s="118">
        <v>0</v>
      </c>
      <c r="AB328" t="s">
        <v>1036</v>
      </c>
      <c r="AC328">
        <v>1</v>
      </c>
      <c r="AD328">
        <v>1</v>
      </c>
      <c r="AE328" s="118">
        <v>36836.78</v>
      </c>
      <c r="AF328" s="118">
        <v>46099.71</v>
      </c>
      <c r="AG328" t="s">
        <v>1037</v>
      </c>
      <c r="AH328">
        <v>1.0130999999999999</v>
      </c>
      <c r="AI328" s="118">
        <v>46703.62</v>
      </c>
      <c r="AJ328" s="118">
        <v>0</v>
      </c>
      <c r="AK328" s="118">
        <v>46703.62</v>
      </c>
      <c r="AL328" s="118">
        <v>9866.84</v>
      </c>
      <c r="AM328" s="118">
        <v>0</v>
      </c>
      <c r="AN328" s="118">
        <v>9866.84</v>
      </c>
    </row>
    <row r="329" spans="1:40" x14ac:dyDescent="0.2">
      <c r="A329" t="s">
        <v>144</v>
      </c>
      <c r="B329" t="s">
        <v>1031</v>
      </c>
      <c r="C329" t="s">
        <v>944</v>
      </c>
      <c r="D329">
        <v>2024</v>
      </c>
      <c r="E329" t="s">
        <v>1718</v>
      </c>
      <c r="F329" t="s">
        <v>1000</v>
      </c>
      <c r="G329" t="s">
        <v>946</v>
      </c>
      <c r="H329" t="s">
        <v>145</v>
      </c>
      <c r="I329">
        <v>450148</v>
      </c>
      <c r="J329" t="s">
        <v>144</v>
      </c>
      <c r="K329" t="s">
        <v>1603</v>
      </c>
      <c r="L329" t="s">
        <v>12</v>
      </c>
      <c r="M329" t="s">
        <v>1034</v>
      </c>
      <c r="N329" s="34">
        <v>44470</v>
      </c>
      <c r="O329" s="34">
        <v>44834</v>
      </c>
      <c r="P329" t="s">
        <v>1035</v>
      </c>
      <c r="Q329" s="118">
        <v>5603152</v>
      </c>
      <c r="R329" s="118">
        <v>23745134</v>
      </c>
      <c r="S329" s="43">
        <v>0.23599999999999999</v>
      </c>
      <c r="T329" s="34">
        <v>44440</v>
      </c>
      <c r="U329" s="34">
        <v>44804</v>
      </c>
      <c r="V329" s="118">
        <v>505938.81</v>
      </c>
      <c r="W329" s="118">
        <v>58956.5</v>
      </c>
      <c r="X329" s="118">
        <v>0</v>
      </c>
      <c r="Y329" s="118">
        <v>0</v>
      </c>
      <c r="Z329" s="118">
        <v>0</v>
      </c>
      <c r="AA329" s="118">
        <v>0</v>
      </c>
      <c r="AB329" t="s">
        <v>1036</v>
      </c>
      <c r="AC329">
        <v>1</v>
      </c>
      <c r="AD329">
        <v>1</v>
      </c>
      <c r="AE329" s="118">
        <v>58956.5</v>
      </c>
      <c r="AF329" s="118">
        <v>119401.56</v>
      </c>
      <c r="AG329" t="s">
        <v>1037</v>
      </c>
      <c r="AH329">
        <v>1.0130999999999999</v>
      </c>
      <c r="AI329" s="118">
        <v>120965.72</v>
      </c>
      <c r="AJ329" s="118">
        <v>0</v>
      </c>
      <c r="AK329" s="118">
        <v>120965.72</v>
      </c>
      <c r="AL329" s="118">
        <v>62009.22</v>
      </c>
      <c r="AM329" s="118">
        <v>0</v>
      </c>
      <c r="AN329" s="118">
        <v>62009.22</v>
      </c>
    </row>
    <row r="330" spans="1:40" x14ac:dyDescent="0.2">
      <c r="A330" t="s">
        <v>132</v>
      </c>
      <c r="B330" t="s">
        <v>1031</v>
      </c>
      <c r="C330" t="s">
        <v>944</v>
      </c>
      <c r="D330">
        <v>2024</v>
      </c>
      <c r="E330" t="s">
        <v>1718</v>
      </c>
      <c r="F330" t="s">
        <v>1000</v>
      </c>
      <c r="G330" t="s">
        <v>946</v>
      </c>
      <c r="H330" t="s">
        <v>133</v>
      </c>
      <c r="I330">
        <v>450135</v>
      </c>
      <c r="J330" t="s">
        <v>132</v>
      </c>
      <c r="K330" t="s">
        <v>1605</v>
      </c>
      <c r="L330" t="s">
        <v>12</v>
      </c>
      <c r="M330" t="s">
        <v>1034</v>
      </c>
      <c r="N330" s="34">
        <v>44470</v>
      </c>
      <c r="O330" s="34">
        <v>44834</v>
      </c>
      <c r="P330" t="s">
        <v>1035</v>
      </c>
      <c r="Q330" s="118">
        <v>44889841</v>
      </c>
      <c r="R330" s="118">
        <v>170205674</v>
      </c>
      <c r="S330" s="43">
        <v>0.26369999999999999</v>
      </c>
      <c r="T330" s="34">
        <v>44440</v>
      </c>
      <c r="U330" s="34">
        <v>44804</v>
      </c>
      <c r="V330" s="118">
        <v>2412916.5299999998</v>
      </c>
      <c r="W330" s="118">
        <v>349390.92</v>
      </c>
      <c r="X330" s="118">
        <v>0</v>
      </c>
      <c r="Y330" s="118">
        <v>0</v>
      </c>
      <c r="Z330" s="118">
        <v>0</v>
      </c>
      <c r="AA330" s="118">
        <v>0</v>
      </c>
      <c r="AB330" t="s">
        <v>1036</v>
      </c>
      <c r="AC330">
        <v>1</v>
      </c>
      <c r="AD330">
        <v>1</v>
      </c>
      <c r="AE330" s="118">
        <v>349390.92</v>
      </c>
      <c r="AF330" s="118">
        <v>636286.09</v>
      </c>
      <c r="AG330" t="s">
        <v>1037</v>
      </c>
      <c r="AH330">
        <v>1.0130999999999999</v>
      </c>
      <c r="AI330" s="118">
        <v>644621.43999999994</v>
      </c>
      <c r="AJ330" s="118">
        <v>0</v>
      </c>
      <c r="AK330" s="118">
        <v>644621.43999999994</v>
      </c>
      <c r="AL330" s="118">
        <v>295230.52</v>
      </c>
      <c r="AM330" s="118">
        <v>0</v>
      </c>
      <c r="AN330" s="118">
        <v>295230.52</v>
      </c>
    </row>
    <row r="331" spans="1:40" x14ac:dyDescent="0.2">
      <c r="A331" t="s">
        <v>141</v>
      </c>
      <c r="B331" t="s">
        <v>1031</v>
      </c>
      <c r="C331" t="s">
        <v>944</v>
      </c>
      <c r="D331">
        <v>2024</v>
      </c>
      <c r="E331" t="s">
        <v>1718</v>
      </c>
      <c r="F331" t="s">
        <v>1000</v>
      </c>
      <c r="G331" t="s">
        <v>946</v>
      </c>
      <c r="H331" s="117" t="s">
        <v>142</v>
      </c>
      <c r="I331">
        <v>450639</v>
      </c>
      <c r="J331" t="s">
        <v>141</v>
      </c>
      <c r="K331" t="s">
        <v>1607</v>
      </c>
      <c r="L331" t="s">
        <v>12</v>
      </c>
      <c r="M331" t="s">
        <v>1034</v>
      </c>
      <c r="N331" s="34">
        <v>44470</v>
      </c>
      <c r="O331" s="34">
        <v>44834</v>
      </c>
      <c r="P331" t="s">
        <v>1035</v>
      </c>
      <c r="Q331" s="118">
        <v>19382221</v>
      </c>
      <c r="R331" s="118">
        <v>70405131</v>
      </c>
      <c r="S331" s="43">
        <v>0.27529999999999999</v>
      </c>
      <c r="T331" s="34">
        <v>44440</v>
      </c>
      <c r="U331" s="34">
        <v>44804</v>
      </c>
      <c r="V331" s="118">
        <v>968218.97</v>
      </c>
      <c r="W331" s="118">
        <v>114831.6</v>
      </c>
      <c r="X331" s="118">
        <v>0</v>
      </c>
      <c r="Y331" s="118">
        <v>0</v>
      </c>
      <c r="Z331" s="118">
        <v>0</v>
      </c>
      <c r="AA331" s="118">
        <v>0</v>
      </c>
      <c r="AB331" t="s">
        <v>1036</v>
      </c>
      <c r="AC331">
        <v>1</v>
      </c>
      <c r="AD331">
        <v>1</v>
      </c>
      <c r="AE331" s="118">
        <v>114831.6</v>
      </c>
      <c r="AF331" s="118">
        <v>266550.68</v>
      </c>
      <c r="AG331" t="s">
        <v>1037</v>
      </c>
      <c r="AH331">
        <v>1.0130999999999999</v>
      </c>
      <c r="AI331" s="118">
        <v>270042.49</v>
      </c>
      <c r="AJ331" s="118">
        <v>0</v>
      </c>
      <c r="AK331" s="118">
        <v>270042.49</v>
      </c>
      <c r="AL331" s="118">
        <v>155210.89000000001</v>
      </c>
      <c r="AM331" s="118">
        <v>0</v>
      </c>
      <c r="AN331" s="118">
        <v>155210.89000000001</v>
      </c>
    </row>
    <row r="332" spans="1:40" x14ac:dyDescent="0.2">
      <c r="A332" t="s">
        <v>138</v>
      </c>
      <c r="B332" t="s">
        <v>1031</v>
      </c>
      <c r="C332" t="s">
        <v>944</v>
      </c>
      <c r="D332">
        <v>2024</v>
      </c>
      <c r="E332" t="s">
        <v>1718</v>
      </c>
      <c r="F332" t="s">
        <v>1000</v>
      </c>
      <c r="G332" t="s">
        <v>946</v>
      </c>
      <c r="H332" t="s">
        <v>139</v>
      </c>
      <c r="I332">
        <v>450779</v>
      </c>
      <c r="J332" t="s">
        <v>138</v>
      </c>
      <c r="K332" t="s">
        <v>1609</v>
      </c>
      <c r="L332" t="s">
        <v>12</v>
      </c>
      <c r="M332" t="s">
        <v>1034</v>
      </c>
      <c r="N332" s="34">
        <v>44470</v>
      </c>
      <c r="O332" s="34">
        <v>44834</v>
      </c>
      <c r="P332" t="s">
        <v>1035</v>
      </c>
      <c r="Q332" s="118">
        <v>36388628</v>
      </c>
      <c r="R332" s="118">
        <v>119795037</v>
      </c>
      <c r="S332" s="43">
        <v>0.30380000000000001</v>
      </c>
      <c r="T332" s="34">
        <v>44440</v>
      </c>
      <c r="U332" s="34">
        <v>44804</v>
      </c>
      <c r="V332" s="118">
        <v>973263.86</v>
      </c>
      <c r="W332" s="118">
        <v>103929.39</v>
      </c>
      <c r="X332" s="118">
        <v>0</v>
      </c>
      <c r="Y332" s="118">
        <v>0</v>
      </c>
      <c r="Z332" s="118">
        <v>0</v>
      </c>
      <c r="AA332" s="118">
        <v>0</v>
      </c>
      <c r="AB332" t="s">
        <v>1036</v>
      </c>
      <c r="AC332">
        <v>1</v>
      </c>
      <c r="AD332">
        <v>1</v>
      </c>
      <c r="AE332" s="118">
        <v>103929.39</v>
      </c>
      <c r="AF332" s="118">
        <v>295677.56</v>
      </c>
      <c r="AG332" t="s">
        <v>1037</v>
      </c>
      <c r="AH332">
        <v>1.0130999999999999</v>
      </c>
      <c r="AI332" s="118">
        <v>299550.94</v>
      </c>
      <c r="AJ332" s="118">
        <v>0</v>
      </c>
      <c r="AK332" s="118">
        <v>299550.94</v>
      </c>
      <c r="AL332" s="118">
        <v>195621.55</v>
      </c>
      <c r="AM332" s="118">
        <v>0</v>
      </c>
      <c r="AN332" s="118">
        <v>195621.55</v>
      </c>
    </row>
    <row r="333" spans="1:40" x14ac:dyDescent="0.2">
      <c r="A333" t="s">
        <v>147</v>
      </c>
      <c r="B333" t="s">
        <v>1031</v>
      </c>
      <c r="C333" t="s">
        <v>944</v>
      </c>
      <c r="D333">
        <v>2024</v>
      </c>
      <c r="E333" t="s">
        <v>1718</v>
      </c>
      <c r="F333" t="s">
        <v>1000</v>
      </c>
      <c r="G333" t="s">
        <v>946</v>
      </c>
      <c r="H333" t="s">
        <v>148</v>
      </c>
      <c r="I333">
        <v>450351</v>
      </c>
      <c r="J333" t="s">
        <v>147</v>
      </c>
      <c r="K333" t="s">
        <v>1611</v>
      </c>
      <c r="L333" t="s">
        <v>12</v>
      </c>
      <c r="M333" t="s">
        <v>1034</v>
      </c>
      <c r="N333" s="34">
        <v>44470</v>
      </c>
      <c r="O333" s="34">
        <v>44834</v>
      </c>
      <c r="P333" t="s">
        <v>1035</v>
      </c>
      <c r="Q333" s="118">
        <v>10987436</v>
      </c>
      <c r="R333" s="118">
        <v>37038234</v>
      </c>
      <c r="S333" s="43">
        <v>0.29670000000000002</v>
      </c>
      <c r="T333" s="34">
        <v>44440</v>
      </c>
      <c r="U333" s="34">
        <v>44804</v>
      </c>
      <c r="V333" s="118">
        <v>442878.4</v>
      </c>
      <c r="W333" s="118">
        <v>122838.5</v>
      </c>
      <c r="X333" s="118">
        <v>0</v>
      </c>
      <c r="Y333" s="118">
        <v>0</v>
      </c>
      <c r="Z333" s="118">
        <v>0</v>
      </c>
      <c r="AA333" s="118">
        <v>0</v>
      </c>
      <c r="AB333" t="s">
        <v>1036</v>
      </c>
      <c r="AC333">
        <v>1</v>
      </c>
      <c r="AD333">
        <v>1</v>
      </c>
      <c r="AE333" s="118">
        <v>122838.5</v>
      </c>
      <c r="AF333" s="118">
        <v>131402.01999999999</v>
      </c>
      <c r="AG333" t="s">
        <v>1037</v>
      </c>
      <c r="AH333">
        <v>1.0130999999999999</v>
      </c>
      <c r="AI333" s="118">
        <v>133123.39000000001</v>
      </c>
      <c r="AJ333" s="118">
        <v>0</v>
      </c>
      <c r="AK333" s="118">
        <v>133123.39000000001</v>
      </c>
      <c r="AL333" s="118">
        <v>10284.89</v>
      </c>
      <c r="AM333" s="118">
        <v>0</v>
      </c>
      <c r="AN333" s="118">
        <v>10284.89</v>
      </c>
    </row>
    <row r="334" spans="1:40" x14ac:dyDescent="0.2">
      <c r="A334" t="s">
        <v>261</v>
      </c>
      <c r="B334" t="s">
        <v>1031</v>
      </c>
      <c r="C334" t="s">
        <v>944</v>
      </c>
      <c r="D334">
        <v>2024</v>
      </c>
      <c r="E334" t="s">
        <v>1718</v>
      </c>
      <c r="F334" t="s">
        <v>1000</v>
      </c>
      <c r="G334" t="s">
        <v>946</v>
      </c>
      <c r="H334" s="117" t="s">
        <v>262</v>
      </c>
      <c r="I334">
        <v>670260</v>
      </c>
      <c r="J334" t="s">
        <v>261</v>
      </c>
      <c r="K334" t="s">
        <v>1613</v>
      </c>
      <c r="L334" t="s">
        <v>12</v>
      </c>
      <c r="M334" t="s">
        <v>1034</v>
      </c>
      <c r="N334" s="34">
        <v>44197</v>
      </c>
      <c r="O334" s="34">
        <v>44561</v>
      </c>
      <c r="P334" t="s">
        <v>1035</v>
      </c>
      <c r="Q334" s="118">
        <v>10118891</v>
      </c>
      <c r="R334" s="118">
        <v>38676074</v>
      </c>
      <c r="S334" s="43">
        <v>0.2616</v>
      </c>
      <c r="T334" s="34">
        <v>44440</v>
      </c>
      <c r="U334" s="34">
        <v>44804</v>
      </c>
      <c r="V334" s="118">
        <v>350742.75</v>
      </c>
      <c r="W334" s="118">
        <v>110757.07</v>
      </c>
      <c r="X334" s="118">
        <v>0</v>
      </c>
      <c r="Y334" s="118">
        <v>0</v>
      </c>
      <c r="Z334" s="118">
        <v>0</v>
      </c>
      <c r="AA334" s="118">
        <v>0</v>
      </c>
      <c r="AB334" t="s">
        <v>1036</v>
      </c>
      <c r="AC334">
        <v>1</v>
      </c>
      <c r="AD334">
        <v>1</v>
      </c>
      <c r="AE334" s="118">
        <v>110757.07</v>
      </c>
      <c r="AF334" s="118">
        <v>91754.3</v>
      </c>
      <c r="AG334" t="s">
        <v>1037</v>
      </c>
      <c r="AH334">
        <v>1.04</v>
      </c>
      <c r="AI334" s="118">
        <v>95424.47</v>
      </c>
      <c r="AJ334" s="118">
        <v>0</v>
      </c>
      <c r="AK334" s="118">
        <v>95424.47</v>
      </c>
      <c r="AL334" s="118">
        <v>-15332.6</v>
      </c>
      <c r="AM334" s="118">
        <v>0</v>
      </c>
      <c r="AN334" s="118">
        <v>-15332.6</v>
      </c>
    </row>
    <row r="335" spans="1:40" x14ac:dyDescent="0.2">
      <c r="A335" t="s">
        <v>450</v>
      </c>
      <c r="B335" t="s">
        <v>1031</v>
      </c>
      <c r="C335" t="s">
        <v>944</v>
      </c>
      <c r="D335">
        <v>2024</v>
      </c>
      <c r="E335" t="s">
        <v>1718</v>
      </c>
      <c r="F335" t="s">
        <v>1000</v>
      </c>
      <c r="G335" t="s">
        <v>946</v>
      </c>
      <c r="H335" t="s">
        <v>451</v>
      </c>
      <c r="I335">
        <v>670309</v>
      </c>
      <c r="J335" t="s">
        <v>450</v>
      </c>
      <c r="K335" t="s">
        <v>1615</v>
      </c>
      <c r="L335" t="s">
        <v>12</v>
      </c>
      <c r="M335" t="s">
        <v>1034</v>
      </c>
      <c r="N335" s="34">
        <v>44166</v>
      </c>
      <c r="O335" s="34">
        <v>44530</v>
      </c>
      <c r="P335" t="s">
        <v>1054</v>
      </c>
      <c r="Q335" s="118">
        <v>1063454</v>
      </c>
      <c r="R335" s="118">
        <v>5977332</v>
      </c>
      <c r="S335" s="43">
        <v>0.1779</v>
      </c>
      <c r="T335" s="34">
        <v>44440</v>
      </c>
      <c r="U335" s="34">
        <v>44804</v>
      </c>
      <c r="V335" s="118">
        <v>101315.79</v>
      </c>
      <c r="W335" s="118">
        <v>23574.31</v>
      </c>
      <c r="X335" s="118">
        <v>0</v>
      </c>
      <c r="Y335" s="118">
        <v>0</v>
      </c>
      <c r="Z335" s="118">
        <v>0</v>
      </c>
      <c r="AA335" s="118">
        <v>0</v>
      </c>
      <c r="AB335" t="s">
        <v>1036</v>
      </c>
      <c r="AC335">
        <v>1</v>
      </c>
      <c r="AD335">
        <v>1</v>
      </c>
      <c r="AE335" s="118">
        <v>23574.31</v>
      </c>
      <c r="AF335" s="118">
        <v>18024.080000000002</v>
      </c>
      <c r="AG335" t="s">
        <v>1037</v>
      </c>
      <c r="AH335">
        <v>1.04</v>
      </c>
      <c r="AI335" s="118">
        <v>18745.04</v>
      </c>
      <c r="AJ335" s="118">
        <v>0</v>
      </c>
      <c r="AK335" s="118">
        <v>18745.04</v>
      </c>
      <c r="AL335" s="118">
        <v>-4829.2700000000004</v>
      </c>
      <c r="AM335" s="118">
        <v>0</v>
      </c>
      <c r="AN335" s="118">
        <v>-4829.2700000000004</v>
      </c>
    </row>
    <row r="336" spans="1:40" x14ac:dyDescent="0.2">
      <c r="A336" t="s">
        <v>447</v>
      </c>
      <c r="B336" t="s">
        <v>1031</v>
      </c>
      <c r="C336" t="s">
        <v>944</v>
      </c>
      <c r="D336">
        <v>2024</v>
      </c>
      <c r="E336" t="s">
        <v>1718</v>
      </c>
      <c r="F336" t="s">
        <v>1000</v>
      </c>
      <c r="G336" t="s">
        <v>946</v>
      </c>
      <c r="H336" s="117" t="s">
        <v>448</v>
      </c>
      <c r="I336">
        <v>450677</v>
      </c>
      <c r="J336" t="s">
        <v>447</v>
      </c>
      <c r="K336" t="s">
        <v>1617</v>
      </c>
      <c r="L336" t="s">
        <v>12</v>
      </c>
      <c r="M336" t="s">
        <v>1034</v>
      </c>
      <c r="N336" s="34">
        <v>44197</v>
      </c>
      <c r="O336" s="34">
        <v>44561</v>
      </c>
      <c r="P336" t="s">
        <v>1054</v>
      </c>
      <c r="Q336" s="118">
        <v>15044801</v>
      </c>
      <c r="R336" s="118">
        <v>73849050</v>
      </c>
      <c r="S336" s="43">
        <v>0.20369999999999999</v>
      </c>
      <c r="T336" s="34">
        <v>44440</v>
      </c>
      <c r="U336" s="34">
        <v>44804</v>
      </c>
      <c r="V336" s="118">
        <v>891763.72</v>
      </c>
      <c r="W336" s="118">
        <v>84607.21</v>
      </c>
      <c r="X336" s="118">
        <v>0</v>
      </c>
      <c r="Y336" s="118">
        <v>0</v>
      </c>
      <c r="Z336" s="118">
        <v>0</v>
      </c>
      <c r="AA336" s="118">
        <v>0</v>
      </c>
      <c r="AB336" t="s">
        <v>1036</v>
      </c>
      <c r="AC336">
        <v>1</v>
      </c>
      <c r="AD336">
        <v>1</v>
      </c>
      <c r="AE336" s="118">
        <v>84607.21</v>
      </c>
      <c r="AF336" s="118">
        <v>181652.27</v>
      </c>
      <c r="AG336" t="s">
        <v>1037</v>
      </c>
      <c r="AH336">
        <v>1.04</v>
      </c>
      <c r="AI336" s="118">
        <v>188918.36</v>
      </c>
      <c r="AJ336" s="118">
        <v>0</v>
      </c>
      <c r="AK336" s="118">
        <v>188918.36</v>
      </c>
      <c r="AL336" s="118">
        <v>104311.15</v>
      </c>
      <c r="AM336" s="118">
        <v>0</v>
      </c>
      <c r="AN336" s="118">
        <v>104311.15</v>
      </c>
    </row>
    <row r="337" spans="1:40" x14ac:dyDescent="0.2">
      <c r="A337" t="s">
        <v>159</v>
      </c>
      <c r="B337" t="s">
        <v>1031</v>
      </c>
      <c r="C337" t="s">
        <v>944</v>
      </c>
      <c r="D337">
        <v>2024</v>
      </c>
      <c r="E337" t="s">
        <v>1718</v>
      </c>
      <c r="F337" t="s">
        <v>1000</v>
      </c>
      <c r="G337" t="s">
        <v>946</v>
      </c>
      <c r="H337" t="s">
        <v>160</v>
      </c>
      <c r="I337">
        <v>450840</v>
      </c>
      <c r="J337" t="s">
        <v>159</v>
      </c>
      <c r="K337" t="s">
        <v>1619</v>
      </c>
      <c r="L337" t="s">
        <v>12</v>
      </c>
      <c r="M337" t="s">
        <v>1034</v>
      </c>
      <c r="N337" s="34">
        <v>44197</v>
      </c>
      <c r="O337" s="34">
        <v>44561</v>
      </c>
      <c r="P337" t="s">
        <v>1035</v>
      </c>
      <c r="Q337" s="118">
        <v>10643627</v>
      </c>
      <c r="R337" s="118">
        <v>39237627</v>
      </c>
      <c r="S337" s="43">
        <v>0.27129999999999999</v>
      </c>
      <c r="T337" s="34">
        <v>44440</v>
      </c>
      <c r="U337" s="34">
        <v>44804</v>
      </c>
      <c r="V337" s="118">
        <v>290359.78000000003</v>
      </c>
      <c r="W337" s="118">
        <v>34976.99</v>
      </c>
      <c r="X337" s="118">
        <v>0</v>
      </c>
      <c r="Y337" s="118">
        <v>0</v>
      </c>
      <c r="Z337" s="118">
        <v>0</v>
      </c>
      <c r="AA337" s="118">
        <v>0</v>
      </c>
      <c r="AB337" t="s">
        <v>1036</v>
      </c>
      <c r="AC337">
        <v>1</v>
      </c>
      <c r="AD337">
        <v>1</v>
      </c>
      <c r="AE337" s="118">
        <v>34976.99</v>
      </c>
      <c r="AF337" s="118">
        <v>78774.61</v>
      </c>
      <c r="AG337" t="s">
        <v>1037</v>
      </c>
      <c r="AH337">
        <v>1.04</v>
      </c>
      <c r="AI337" s="118">
        <v>81925.59</v>
      </c>
      <c r="AJ337" s="118">
        <v>0</v>
      </c>
      <c r="AK337" s="118">
        <v>81925.59</v>
      </c>
      <c r="AL337" s="118">
        <v>46948.6</v>
      </c>
      <c r="AM337" s="118">
        <v>0</v>
      </c>
      <c r="AN337" s="118">
        <v>46948.6</v>
      </c>
    </row>
    <row r="338" spans="1:40" x14ac:dyDescent="0.2">
      <c r="A338" t="s">
        <v>150</v>
      </c>
      <c r="B338" t="s">
        <v>1031</v>
      </c>
      <c r="C338" t="s">
        <v>944</v>
      </c>
      <c r="D338">
        <v>2024</v>
      </c>
      <c r="E338" t="s">
        <v>1718</v>
      </c>
      <c r="F338" t="s">
        <v>1000</v>
      </c>
      <c r="G338" t="s">
        <v>946</v>
      </c>
      <c r="H338" t="s">
        <v>151</v>
      </c>
      <c r="I338">
        <v>450462</v>
      </c>
      <c r="J338" t="s">
        <v>150</v>
      </c>
      <c r="K338" t="s">
        <v>1621</v>
      </c>
      <c r="L338" t="s">
        <v>12</v>
      </c>
      <c r="M338" t="s">
        <v>1034</v>
      </c>
      <c r="N338" s="34">
        <v>44197</v>
      </c>
      <c r="O338" s="34">
        <v>44561</v>
      </c>
      <c r="P338" t="s">
        <v>1035</v>
      </c>
      <c r="Q338" s="118">
        <v>46467913</v>
      </c>
      <c r="R338" s="118">
        <v>162032442</v>
      </c>
      <c r="S338" s="43">
        <v>0.2868</v>
      </c>
      <c r="T338" s="34">
        <v>44440</v>
      </c>
      <c r="U338" s="34">
        <v>44804</v>
      </c>
      <c r="V338" s="118">
        <v>1006211.18</v>
      </c>
      <c r="W338" s="118">
        <v>109457.35</v>
      </c>
      <c r="X338" s="118">
        <v>0</v>
      </c>
      <c r="Y338" s="118">
        <v>0</v>
      </c>
      <c r="Z338" s="118">
        <v>0</v>
      </c>
      <c r="AA338" s="118">
        <v>0</v>
      </c>
      <c r="AB338" t="s">
        <v>1036</v>
      </c>
      <c r="AC338">
        <v>1</v>
      </c>
      <c r="AD338">
        <v>1</v>
      </c>
      <c r="AE338" s="118">
        <v>109457.35</v>
      </c>
      <c r="AF338" s="118">
        <v>288581.37</v>
      </c>
      <c r="AG338" t="s">
        <v>1037</v>
      </c>
      <c r="AH338">
        <v>1.04</v>
      </c>
      <c r="AI338" s="118">
        <v>300124.62</v>
      </c>
      <c r="AJ338" s="118">
        <v>0</v>
      </c>
      <c r="AK338" s="118">
        <v>300124.62</v>
      </c>
      <c r="AL338" s="118">
        <v>190667.27</v>
      </c>
      <c r="AM338" s="118">
        <v>0</v>
      </c>
      <c r="AN338" s="118">
        <v>190667.27</v>
      </c>
    </row>
    <row r="339" spans="1:40" x14ac:dyDescent="0.2">
      <c r="A339" t="s">
        <v>243</v>
      </c>
      <c r="B339" t="s">
        <v>1031</v>
      </c>
      <c r="C339" t="s">
        <v>944</v>
      </c>
      <c r="D339">
        <v>2024</v>
      </c>
      <c r="E339" t="s">
        <v>1718</v>
      </c>
      <c r="F339" t="s">
        <v>1000</v>
      </c>
      <c r="G339" t="s">
        <v>946</v>
      </c>
      <c r="H339" s="117" t="s">
        <v>244</v>
      </c>
      <c r="I339">
        <v>450743</v>
      </c>
      <c r="J339" t="s">
        <v>243</v>
      </c>
      <c r="K339" t="s">
        <v>1623</v>
      </c>
      <c r="L339" t="s">
        <v>12</v>
      </c>
      <c r="M339" t="s">
        <v>1034</v>
      </c>
      <c r="N339" s="34">
        <v>44317</v>
      </c>
      <c r="O339" s="34">
        <v>44681</v>
      </c>
      <c r="P339" t="s">
        <v>1035</v>
      </c>
      <c r="Q339" s="118">
        <v>23024713</v>
      </c>
      <c r="R339" s="118">
        <v>82298666</v>
      </c>
      <c r="S339" s="43">
        <v>0.27979999999999999</v>
      </c>
      <c r="T339" s="34">
        <v>44440</v>
      </c>
      <c r="U339" s="34">
        <v>44804</v>
      </c>
      <c r="V339" s="118">
        <v>928339.26</v>
      </c>
      <c r="W339" s="118">
        <v>96128.5</v>
      </c>
      <c r="X339" s="118">
        <v>0</v>
      </c>
      <c r="Y339" s="118">
        <v>0</v>
      </c>
      <c r="Z339" s="118">
        <v>0</v>
      </c>
      <c r="AA339" s="118">
        <v>0</v>
      </c>
      <c r="AB339" t="s">
        <v>1036</v>
      </c>
      <c r="AC339">
        <v>1</v>
      </c>
      <c r="AD339">
        <v>1</v>
      </c>
      <c r="AE339" s="118">
        <v>96128.5</v>
      </c>
      <c r="AF339" s="118">
        <v>259749.32</v>
      </c>
      <c r="AG339" t="s">
        <v>1037</v>
      </c>
      <c r="AH339">
        <v>1.04</v>
      </c>
      <c r="AI339" s="118">
        <v>270139.28999999998</v>
      </c>
      <c r="AJ339" s="118">
        <v>0</v>
      </c>
      <c r="AK339" s="118">
        <v>270139.28999999998</v>
      </c>
      <c r="AL339" s="118">
        <v>174010.79</v>
      </c>
      <c r="AM339" s="118">
        <v>0</v>
      </c>
      <c r="AN339" s="118">
        <v>174010.79</v>
      </c>
    </row>
    <row r="340" spans="1:40" x14ac:dyDescent="0.2">
      <c r="A340" t="s">
        <v>153</v>
      </c>
      <c r="B340" t="s">
        <v>1031</v>
      </c>
      <c r="C340" t="s">
        <v>944</v>
      </c>
      <c r="D340">
        <v>2024</v>
      </c>
      <c r="E340" t="s">
        <v>1718</v>
      </c>
      <c r="F340" t="s">
        <v>1000</v>
      </c>
      <c r="G340" t="s">
        <v>946</v>
      </c>
      <c r="H340" t="s">
        <v>154</v>
      </c>
      <c r="I340">
        <v>450292</v>
      </c>
      <c r="J340" t="s">
        <v>153</v>
      </c>
      <c r="K340" t="s">
        <v>1625</v>
      </c>
      <c r="L340" t="s">
        <v>12</v>
      </c>
      <c r="M340" t="s">
        <v>1034</v>
      </c>
      <c r="N340" s="34">
        <v>44197</v>
      </c>
      <c r="O340" s="34">
        <v>44561</v>
      </c>
      <c r="P340" t="s">
        <v>1035</v>
      </c>
      <c r="Q340" s="118">
        <v>4104535</v>
      </c>
      <c r="R340" s="118">
        <v>20479301</v>
      </c>
      <c r="S340" s="43">
        <v>0.20039999999999999</v>
      </c>
      <c r="T340" s="34">
        <v>44440</v>
      </c>
      <c r="U340" s="34">
        <v>44804</v>
      </c>
      <c r="V340" s="118">
        <v>448574.47</v>
      </c>
      <c r="W340" s="118">
        <v>56704.19</v>
      </c>
      <c r="X340" s="118">
        <v>0</v>
      </c>
      <c r="Y340" s="118">
        <v>0</v>
      </c>
      <c r="Z340" s="118">
        <v>0</v>
      </c>
      <c r="AA340" s="118">
        <v>0</v>
      </c>
      <c r="AB340" t="s">
        <v>1036</v>
      </c>
      <c r="AC340">
        <v>1</v>
      </c>
      <c r="AD340">
        <v>1</v>
      </c>
      <c r="AE340" s="118">
        <v>56704.19</v>
      </c>
      <c r="AF340" s="118">
        <v>89894.32</v>
      </c>
      <c r="AG340" t="s">
        <v>1037</v>
      </c>
      <c r="AH340">
        <v>1.04</v>
      </c>
      <c r="AI340" s="118">
        <v>93490.09</v>
      </c>
      <c r="AJ340" s="118">
        <v>0</v>
      </c>
      <c r="AK340" s="118">
        <v>93490.09</v>
      </c>
      <c r="AL340" s="118">
        <v>36785.9</v>
      </c>
      <c r="AM340" s="118">
        <v>0</v>
      </c>
      <c r="AN340" s="118">
        <v>36785.9</v>
      </c>
    </row>
    <row r="341" spans="1:40" x14ac:dyDescent="0.2">
      <c r="A341" t="s">
        <v>156</v>
      </c>
      <c r="B341" t="s">
        <v>1031</v>
      </c>
      <c r="C341" t="s">
        <v>944</v>
      </c>
      <c r="D341">
        <v>2024</v>
      </c>
      <c r="E341" t="s">
        <v>1718</v>
      </c>
      <c r="F341" t="s">
        <v>1000</v>
      </c>
      <c r="G341" t="s">
        <v>946</v>
      </c>
      <c r="H341" t="s">
        <v>157</v>
      </c>
      <c r="I341">
        <v>450771</v>
      </c>
      <c r="J341" t="s">
        <v>156</v>
      </c>
      <c r="K341" t="s">
        <v>1627</v>
      </c>
      <c r="L341" t="s">
        <v>12</v>
      </c>
      <c r="M341" t="s">
        <v>1034</v>
      </c>
      <c r="N341" s="34">
        <v>44197</v>
      </c>
      <c r="O341" s="34">
        <v>44561</v>
      </c>
      <c r="P341" t="s">
        <v>1035</v>
      </c>
      <c r="Q341" s="118">
        <v>25314108</v>
      </c>
      <c r="R341" s="118">
        <v>92560148</v>
      </c>
      <c r="S341" s="43">
        <v>0.27350000000000002</v>
      </c>
      <c r="T341" s="34">
        <v>44440</v>
      </c>
      <c r="U341" s="34">
        <v>44804</v>
      </c>
      <c r="V341" s="118">
        <v>608722.79</v>
      </c>
      <c r="W341" s="118">
        <v>78611.06</v>
      </c>
      <c r="X341" s="118">
        <v>0</v>
      </c>
      <c r="Y341" s="118">
        <v>0</v>
      </c>
      <c r="Z341" s="118">
        <v>0</v>
      </c>
      <c r="AA341" s="118">
        <v>0</v>
      </c>
      <c r="AB341" t="s">
        <v>1036</v>
      </c>
      <c r="AC341">
        <v>1</v>
      </c>
      <c r="AD341">
        <v>1</v>
      </c>
      <c r="AE341" s="118">
        <v>78611.06</v>
      </c>
      <c r="AF341" s="118">
        <v>166485.68</v>
      </c>
      <c r="AG341" t="s">
        <v>1037</v>
      </c>
      <c r="AH341">
        <v>1.04</v>
      </c>
      <c r="AI341" s="118">
        <v>173145.11</v>
      </c>
      <c r="AJ341" s="118">
        <v>0</v>
      </c>
      <c r="AK341" s="118">
        <v>173145.11</v>
      </c>
      <c r="AL341" s="118">
        <v>94534.05</v>
      </c>
      <c r="AM341" s="118">
        <v>0</v>
      </c>
      <c r="AN341" s="118">
        <v>94534.05</v>
      </c>
    </row>
    <row r="342" spans="1:40" x14ac:dyDescent="0.2">
      <c r="A342" t="s">
        <v>342</v>
      </c>
      <c r="B342" t="s">
        <v>1031</v>
      </c>
      <c r="C342" t="s">
        <v>944</v>
      </c>
      <c r="D342">
        <v>2024</v>
      </c>
      <c r="E342" t="s">
        <v>1718</v>
      </c>
      <c r="F342" t="s">
        <v>1000</v>
      </c>
      <c r="G342" t="s">
        <v>946</v>
      </c>
      <c r="H342" t="s">
        <v>343</v>
      </c>
      <c r="I342">
        <v>670025</v>
      </c>
      <c r="J342" t="s">
        <v>342</v>
      </c>
      <c r="K342" t="s">
        <v>1629</v>
      </c>
      <c r="L342" t="s">
        <v>12</v>
      </c>
      <c r="M342" t="s">
        <v>1034</v>
      </c>
      <c r="N342" s="34">
        <v>44197</v>
      </c>
      <c r="O342" s="34">
        <v>44561</v>
      </c>
      <c r="P342" t="s">
        <v>1035</v>
      </c>
      <c r="Q342" s="118">
        <v>75393745</v>
      </c>
      <c r="R342" s="118">
        <v>270599321</v>
      </c>
      <c r="S342" s="43">
        <v>0.27860000000000001</v>
      </c>
      <c r="T342" s="34">
        <v>44440</v>
      </c>
      <c r="U342" s="34">
        <v>44804</v>
      </c>
      <c r="V342" s="118">
        <v>70760.070000000007</v>
      </c>
      <c r="W342" s="118">
        <v>8843.2000000000007</v>
      </c>
      <c r="X342" s="118">
        <v>0</v>
      </c>
      <c r="Y342" s="118">
        <v>0</v>
      </c>
      <c r="Z342" s="118">
        <v>0</v>
      </c>
      <c r="AA342" s="118">
        <v>0</v>
      </c>
      <c r="AB342" t="s">
        <v>1036</v>
      </c>
      <c r="AC342">
        <v>1</v>
      </c>
      <c r="AD342">
        <v>1</v>
      </c>
      <c r="AE342" s="118">
        <v>8843.2000000000007</v>
      </c>
      <c r="AF342" s="118">
        <v>19713.759999999998</v>
      </c>
      <c r="AG342" t="s">
        <v>1037</v>
      </c>
      <c r="AH342">
        <v>1.04</v>
      </c>
      <c r="AI342" s="118">
        <v>20502.310000000001</v>
      </c>
      <c r="AJ342" s="118">
        <v>0</v>
      </c>
      <c r="AK342" s="118">
        <v>20502.310000000001</v>
      </c>
      <c r="AL342" s="118">
        <v>11659.11</v>
      </c>
      <c r="AM342" s="118">
        <v>0</v>
      </c>
      <c r="AN342" s="118">
        <v>11659.11</v>
      </c>
    </row>
    <row r="343" spans="1:40" x14ac:dyDescent="0.2">
      <c r="A343" t="s">
        <v>1630</v>
      </c>
      <c r="B343" t="s">
        <v>1031</v>
      </c>
      <c r="C343" t="s">
        <v>944</v>
      </c>
      <c r="D343">
        <v>2024</v>
      </c>
      <c r="E343" t="s">
        <v>1718</v>
      </c>
      <c r="F343" t="s">
        <v>1000</v>
      </c>
      <c r="G343" t="s">
        <v>946</v>
      </c>
      <c r="H343" t="s">
        <v>1631</v>
      </c>
      <c r="I343">
        <v>670060</v>
      </c>
      <c r="J343" t="s">
        <v>1630</v>
      </c>
      <c r="K343" t="s">
        <v>1633</v>
      </c>
      <c r="L343" t="s">
        <v>12</v>
      </c>
      <c r="M343" t="s">
        <v>1034</v>
      </c>
      <c r="N343" s="34">
        <v>44197</v>
      </c>
      <c r="O343" s="34">
        <v>44561</v>
      </c>
      <c r="P343" t="s">
        <v>1035</v>
      </c>
      <c r="Q343" s="118">
        <v>7371279</v>
      </c>
      <c r="R343" s="118">
        <v>41443395</v>
      </c>
      <c r="S343" s="43">
        <v>0.1779</v>
      </c>
      <c r="T343" s="34">
        <v>44440</v>
      </c>
      <c r="U343" s="34">
        <v>44804</v>
      </c>
      <c r="V343" s="118">
        <v>361367.3</v>
      </c>
      <c r="W343" s="118">
        <v>29721.7</v>
      </c>
      <c r="X343" s="118">
        <v>0</v>
      </c>
      <c r="Y343" s="118">
        <v>0</v>
      </c>
      <c r="Z343" s="118">
        <v>0</v>
      </c>
      <c r="AA343" s="118">
        <v>0</v>
      </c>
      <c r="AB343" t="s">
        <v>1036</v>
      </c>
      <c r="AC343">
        <v>1</v>
      </c>
      <c r="AD343">
        <v>1</v>
      </c>
      <c r="AE343" s="118">
        <v>29721.7</v>
      </c>
      <c r="AF343" s="118">
        <v>64287.24</v>
      </c>
      <c r="AG343" t="s">
        <v>1037</v>
      </c>
      <c r="AH343">
        <v>1.04</v>
      </c>
      <c r="AI343" s="118">
        <v>66858.73</v>
      </c>
      <c r="AJ343" s="118">
        <v>0</v>
      </c>
      <c r="AK343" s="118">
        <v>66858.73</v>
      </c>
      <c r="AL343" s="118">
        <v>37137.03</v>
      </c>
      <c r="AM343" s="118">
        <v>0</v>
      </c>
      <c r="AN343" s="118">
        <v>37137.03</v>
      </c>
    </row>
    <row r="344" spans="1:40" x14ac:dyDescent="0.2">
      <c r="A344" t="s">
        <v>120</v>
      </c>
      <c r="B344" t="s">
        <v>1031</v>
      </c>
      <c r="C344" t="s">
        <v>944</v>
      </c>
      <c r="D344">
        <v>2024</v>
      </c>
      <c r="E344" t="s">
        <v>1718</v>
      </c>
      <c r="F344" t="s">
        <v>1000</v>
      </c>
      <c r="G344" t="s">
        <v>946</v>
      </c>
      <c r="H344" t="s">
        <v>121</v>
      </c>
      <c r="I344">
        <v>453314</v>
      </c>
      <c r="J344" t="s">
        <v>120</v>
      </c>
      <c r="K344" t="s">
        <v>1635</v>
      </c>
      <c r="L344" t="s">
        <v>12</v>
      </c>
      <c r="M344" t="s">
        <v>1034</v>
      </c>
      <c r="N344" s="34">
        <v>44440</v>
      </c>
      <c r="O344" s="34" t="s">
        <v>1902</v>
      </c>
      <c r="P344" t="s">
        <v>1035</v>
      </c>
      <c r="Q344" s="118">
        <v>14112620.73</v>
      </c>
      <c r="R344" s="118">
        <v>60885869.270000003</v>
      </c>
      <c r="S344" s="43">
        <v>0.23180000000000001</v>
      </c>
      <c r="T344" s="34">
        <v>44440</v>
      </c>
      <c r="U344" s="34">
        <v>44804</v>
      </c>
      <c r="V344" s="118">
        <v>35485</v>
      </c>
      <c r="W344" s="118">
        <v>11054.19</v>
      </c>
      <c r="X344" s="118">
        <v>0</v>
      </c>
      <c r="Y344" s="118">
        <v>0</v>
      </c>
      <c r="Z344" s="118">
        <v>0</v>
      </c>
      <c r="AA344" s="118">
        <v>0</v>
      </c>
      <c r="AB344" t="s">
        <v>1036</v>
      </c>
      <c r="AC344">
        <v>1</v>
      </c>
      <c r="AD344">
        <v>1</v>
      </c>
      <c r="AE344" s="118">
        <v>11054.19</v>
      </c>
      <c r="AF344" s="118">
        <v>8225.42</v>
      </c>
      <c r="AG344" t="s">
        <v>1037</v>
      </c>
      <c r="AH344">
        <v>1.04</v>
      </c>
      <c r="AI344" s="118">
        <v>8554.44</v>
      </c>
      <c r="AJ344" s="118">
        <v>0</v>
      </c>
      <c r="AK344" s="118">
        <v>8554.44</v>
      </c>
      <c r="AL344" s="118">
        <v>-2499.75</v>
      </c>
      <c r="AM344" s="118">
        <v>0</v>
      </c>
      <c r="AN344" s="118">
        <v>-2499.75</v>
      </c>
    </row>
    <row r="345" spans="1:40" x14ac:dyDescent="0.2">
      <c r="A345" t="s">
        <v>1636</v>
      </c>
      <c r="B345" t="s">
        <v>1031</v>
      </c>
      <c r="C345" t="s">
        <v>944</v>
      </c>
      <c r="D345">
        <v>2024</v>
      </c>
      <c r="E345" t="s">
        <v>1718</v>
      </c>
      <c r="F345" t="s">
        <v>1000</v>
      </c>
      <c r="G345" t="s">
        <v>946</v>
      </c>
      <c r="H345" t="s">
        <v>1637</v>
      </c>
      <c r="I345">
        <v>450864</v>
      </c>
      <c r="J345" t="s">
        <v>1636</v>
      </c>
      <c r="K345" t="s">
        <v>1639</v>
      </c>
      <c r="L345" t="s">
        <v>12</v>
      </c>
      <c r="M345" t="s">
        <v>1034</v>
      </c>
      <c r="N345" s="34">
        <v>44197</v>
      </c>
      <c r="O345" s="34">
        <v>44561</v>
      </c>
      <c r="P345" t="s">
        <v>1035</v>
      </c>
      <c r="Q345" s="118">
        <v>30938434</v>
      </c>
      <c r="R345" s="118">
        <v>143450632</v>
      </c>
      <c r="S345" s="43">
        <v>0.2157</v>
      </c>
      <c r="T345" s="34">
        <v>44440</v>
      </c>
      <c r="U345" s="34">
        <v>44804</v>
      </c>
      <c r="V345" s="118">
        <v>12905.6</v>
      </c>
      <c r="W345" s="118">
        <v>775.95</v>
      </c>
      <c r="X345" s="118">
        <v>0</v>
      </c>
      <c r="Y345" s="118">
        <v>0</v>
      </c>
      <c r="Z345" s="118">
        <v>0</v>
      </c>
      <c r="AA345" s="118">
        <v>0</v>
      </c>
      <c r="AB345" t="s">
        <v>1036</v>
      </c>
      <c r="AC345">
        <v>1</v>
      </c>
      <c r="AD345">
        <v>1</v>
      </c>
      <c r="AE345" s="118">
        <v>775.95</v>
      </c>
      <c r="AF345" s="118">
        <v>2783.74</v>
      </c>
      <c r="AG345" t="s">
        <v>1037</v>
      </c>
      <c r="AH345">
        <v>1.04</v>
      </c>
      <c r="AI345" s="118">
        <v>2895.09</v>
      </c>
      <c r="AJ345" s="118">
        <v>0</v>
      </c>
      <c r="AK345" s="118">
        <v>2895.09</v>
      </c>
      <c r="AL345" s="118">
        <v>2119.14</v>
      </c>
      <c r="AM345" s="118">
        <v>0</v>
      </c>
      <c r="AN345" s="118">
        <v>2119.14</v>
      </c>
    </row>
    <row r="346" spans="1:40" x14ac:dyDescent="0.2">
      <c r="A346" t="s">
        <v>1925</v>
      </c>
      <c r="B346" t="s">
        <v>1031</v>
      </c>
      <c r="C346" t="s">
        <v>944</v>
      </c>
      <c r="D346">
        <v>2024</v>
      </c>
      <c r="E346" t="s">
        <v>1718</v>
      </c>
      <c r="F346" t="s">
        <v>1000</v>
      </c>
      <c r="G346" t="s">
        <v>946</v>
      </c>
      <c r="H346" s="117" t="s">
        <v>1926</v>
      </c>
      <c r="I346">
        <v>670006</v>
      </c>
      <c r="J346" t="s">
        <v>1925</v>
      </c>
      <c r="K346" t="s">
        <v>1927</v>
      </c>
      <c r="L346" t="s">
        <v>12</v>
      </c>
      <c r="M346" t="s">
        <v>1034</v>
      </c>
      <c r="N346" s="34">
        <v>44197</v>
      </c>
      <c r="O346" s="34">
        <v>44561</v>
      </c>
      <c r="P346" t="s">
        <v>1035</v>
      </c>
      <c r="Q346" s="118">
        <v>3218740</v>
      </c>
      <c r="R346" s="118">
        <v>6318090</v>
      </c>
      <c r="S346" s="43">
        <v>0.50939999999999996</v>
      </c>
      <c r="T346" s="34">
        <v>44440</v>
      </c>
      <c r="U346" s="34">
        <v>44804</v>
      </c>
      <c r="V346" s="118">
        <v>8229.01</v>
      </c>
      <c r="W346" s="118">
        <v>848.13</v>
      </c>
      <c r="X346" s="118">
        <v>0</v>
      </c>
      <c r="Y346" s="118">
        <v>0</v>
      </c>
      <c r="Z346" s="118">
        <v>0</v>
      </c>
      <c r="AA346" s="118">
        <v>0</v>
      </c>
      <c r="AB346" t="s">
        <v>1036</v>
      </c>
      <c r="AC346">
        <v>1</v>
      </c>
      <c r="AD346">
        <v>1</v>
      </c>
      <c r="AE346" s="118">
        <v>848.13</v>
      </c>
      <c r="AF346" s="118">
        <v>4191.8599999999997</v>
      </c>
      <c r="AG346" t="s">
        <v>1037</v>
      </c>
      <c r="AH346">
        <v>1.04</v>
      </c>
      <c r="AI346" s="118">
        <v>4359.53</v>
      </c>
      <c r="AJ346" s="118">
        <v>0</v>
      </c>
      <c r="AK346" s="118">
        <v>4359.53</v>
      </c>
      <c r="AL346" s="118">
        <v>3511.4</v>
      </c>
      <c r="AM346" s="118">
        <v>0</v>
      </c>
      <c r="AN346" s="118">
        <v>3511.4</v>
      </c>
    </row>
    <row r="347" spans="1:40" x14ac:dyDescent="0.2">
      <c r="A347" t="s">
        <v>48</v>
      </c>
      <c r="B347" t="s">
        <v>1031</v>
      </c>
      <c r="C347" t="s">
        <v>944</v>
      </c>
      <c r="D347">
        <v>2024</v>
      </c>
      <c r="E347" t="s">
        <v>1718</v>
      </c>
      <c r="F347" t="s">
        <v>1000</v>
      </c>
      <c r="G347" t="s">
        <v>946</v>
      </c>
      <c r="H347" t="s">
        <v>49</v>
      </c>
      <c r="I347">
        <v>450518</v>
      </c>
      <c r="J347" t="s">
        <v>48</v>
      </c>
      <c r="K347" t="s">
        <v>1641</v>
      </c>
      <c r="L347" t="s">
        <v>12</v>
      </c>
      <c r="M347" t="s">
        <v>1034</v>
      </c>
      <c r="N347" s="34">
        <v>44166</v>
      </c>
      <c r="O347" s="34">
        <v>44530</v>
      </c>
      <c r="P347" t="s">
        <v>1035</v>
      </c>
      <c r="Q347" s="118">
        <v>12197466</v>
      </c>
      <c r="R347" s="118">
        <v>80672159</v>
      </c>
      <c r="S347" s="43">
        <v>0.1512</v>
      </c>
      <c r="T347" s="34">
        <v>44440</v>
      </c>
      <c r="U347" s="34">
        <v>44804</v>
      </c>
      <c r="V347" s="118">
        <v>1179361.5</v>
      </c>
      <c r="W347" s="118">
        <v>86949.99</v>
      </c>
      <c r="X347" s="118">
        <v>0</v>
      </c>
      <c r="Y347" s="118">
        <v>0</v>
      </c>
      <c r="Z347" s="118">
        <v>0</v>
      </c>
      <c r="AA347" s="118">
        <v>0</v>
      </c>
      <c r="AB347" t="s">
        <v>1036</v>
      </c>
      <c r="AC347">
        <v>1</v>
      </c>
      <c r="AD347">
        <v>1</v>
      </c>
      <c r="AE347" s="118">
        <v>86949.99</v>
      </c>
      <c r="AF347" s="118">
        <v>178319.46</v>
      </c>
      <c r="AG347" t="s">
        <v>1037</v>
      </c>
      <c r="AH347">
        <v>1.04</v>
      </c>
      <c r="AI347" s="118">
        <v>185452.24</v>
      </c>
      <c r="AJ347" s="118">
        <v>0</v>
      </c>
      <c r="AK347" s="118">
        <v>185452.24</v>
      </c>
      <c r="AL347" s="118">
        <v>98502.25</v>
      </c>
      <c r="AM347" s="118">
        <v>0</v>
      </c>
      <c r="AN347" s="118">
        <v>98502.25</v>
      </c>
    </row>
    <row r="348" spans="1:40" x14ac:dyDescent="0.2">
      <c r="A348" t="s">
        <v>483</v>
      </c>
      <c r="B348" t="s">
        <v>1031</v>
      </c>
      <c r="C348" t="s">
        <v>944</v>
      </c>
      <c r="D348">
        <v>2024</v>
      </c>
      <c r="E348" t="s">
        <v>1718</v>
      </c>
      <c r="F348" t="s">
        <v>1000</v>
      </c>
      <c r="G348" t="s">
        <v>946</v>
      </c>
      <c r="H348" t="s">
        <v>484</v>
      </c>
      <c r="I348">
        <v>450358</v>
      </c>
      <c r="J348" t="s">
        <v>483</v>
      </c>
      <c r="K348" t="s">
        <v>1643</v>
      </c>
      <c r="L348" t="s">
        <v>12</v>
      </c>
      <c r="M348" t="s">
        <v>1034</v>
      </c>
      <c r="N348" s="34">
        <v>44197</v>
      </c>
      <c r="O348" s="34">
        <v>44561</v>
      </c>
      <c r="P348" t="s">
        <v>1035</v>
      </c>
      <c r="Q348" s="118">
        <v>234356653</v>
      </c>
      <c r="R348" s="118">
        <v>1264020923</v>
      </c>
      <c r="S348" s="43">
        <v>0.18540000000000001</v>
      </c>
      <c r="T348" s="34">
        <v>44440</v>
      </c>
      <c r="U348" s="34">
        <v>44804</v>
      </c>
      <c r="V348" s="118">
        <v>3247838.32</v>
      </c>
      <c r="W348" s="118">
        <v>277856.08</v>
      </c>
      <c r="X348" s="118">
        <v>0</v>
      </c>
      <c r="Y348" s="118">
        <v>0</v>
      </c>
      <c r="Z348" s="118">
        <v>0</v>
      </c>
      <c r="AA348" s="118">
        <v>0</v>
      </c>
      <c r="AB348" t="s">
        <v>1036</v>
      </c>
      <c r="AC348">
        <v>1</v>
      </c>
      <c r="AD348">
        <v>1</v>
      </c>
      <c r="AE348" s="118">
        <v>277856.08</v>
      </c>
      <c r="AF348" s="118">
        <v>602149.22</v>
      </c>
      <c r="AG348" t="s">
        <v>1037</v>
      </c>
      <c r="AH348">
        <v>1.04</v>
      </c>
      <c r="AI348" s="118">
        <v>626235.18999999994</v>
      </c>
      <c r="AJ348" s="118">
        <v>0</v>
      </c>
      <c r="AK348" s="118">
        <v>626235.18999999994</v>
      </c>
      <c r="AL348" s="118">
        <v>348379.11</v>
      </c>
      <c r="AM348" s="118">
        <v>0</v>
      </c>
      <c r="AN348" s="118">
        <v>348379.11</v>
      </c>
    </row>
    <row r="349" spans="1:40" x14ac:dyDescent="0.2">
      <c r="A349" t="s">
        <v>1644</v>
      </c>
      <c r="B349" t="s">
        <v>1031</v>
      </c>
      <c r="C349" t="s">
        <v>944</v>
      </c>
      <c r="D349">
        <v>2024</v>
      </c>
      <c r="E349" t="s">
        <v>1718</v>
      </c>
      <c r="F349" t="s">
        <v>1000</v>
      </c>
      <c r="G349" t="s">
        <v>946</v>
      </c>
      <c r="H349" t="s">
        <v>1645</v>
      </c>
      <c r="I349">
        <v>450076</v>
      </c>
      <c r="J349" t="s">
        <v>1644</v>
      </c>
      <c r="K349" t="s">
        <v>1647</v>
      </c>
      <c r="L349" t="s">
        <v>1593</v>
      </c>
      <c r="M349" t="s">
        <v>1034</v>
      </c>
      <c r="N349" s="34">
        <v>44440</v>
      </c>
      <c r="O349" s="34">
        <v>44804</v>
      </c>
      <c r="P349" t="s">
        <v>1035</v>
      </c>
      <c r="Q349" s="118">
        <v>975432518.88999999</v>
      </c>
      <c r="R349" s="118">
        <v>2280169145</v>
      </c>
      <c r="S349" s="43">
        <v>0.42780000000000001</v>
      </c>
      <c r="T349" s="34">
        <v>44440</v>
      </c>
      <c r="U349" s="34">
        <v>44804</v>
      </c>
      <c r="V349" s="118">
        <v>7794947.4500000002</v>
      </c>
      <c r="W349" s="118">
        <v>2540963.2599999998</v>
      </c>
      <c r="X349" s="118">
        <v>0</v>
      </c>
      <c r="Y349" s="118">
        <v>0</v>
      </c>
      <c r="Z349" s="118">
        <v>0</v>
      </c>
      <c r="AA349" s="118">
        <v>0</v>
      </c>
      <c r="AB349" t="s">
        <v>1036</v>
      </c>
      <c r="AC349">
        <v>1</v>
      </c>
      <c r="AD349">
        <v>1</v>
      </c>
      <c r="AE349" s="118">
        <v>2540963.2599999998</v>
      </c>
      <c r="AF349" s="118">
        <v>3334678.52</v>
      </c>
      <c r="AG349" t="s">
        <v>1037</v>
      </c>
      <c r="AH349">
        <v>1.0301</v>
      </c>
      <c r="AI349" s="118">
        <v>3435052.34</v>
      </c>
      <c r="AJ349" s="118">
        <v>0</v>
      </c>
      <c r="AK349" s="118">
        <v>3435052.34</v>
      </c>
      <c r="AL349" s="118">
        <v>894089.08</v>
      </c>
      <c r="AM349" s="118">
        <v>0</v>
      </c>
      <c r="AN349" s="118">
        <v>894089.08</v>
      </c>
    </row>
    <row r="350" spans="1:40" x14ac:dyDescent="0.2">
      <c r="A350" t="s">
        <v>345</v>
      </c>
      <c r="B350" t="s">
        <v>1031</v>
      </c>
      <c r="C350" t="s">
        <v>944</v>
      </c>
      <c r="D350">
        <v>2024</v>
      </c>
      <c r="E350" t="s">
        <v>1718</v>
      </c>
      <c r="F350" t="s">
        <v>1000</v>
      </c>
      <c r="G350" t="s">
        <v>946</v>
      </c>
      <c r="H350" t="s">
        <v>346</v>
      </c>
      <c r="I350">
        <v>450893</v>
      </c>
      <c r="J350" t="s">
        <v>345</v>
      </c>
      <c r="K350" t="s">
        <v>1649</v>
      </c>
      <c r="L350" t="s">
        <v>12</v>
      </c>
      <c r="M350" t="s">
        <v>1034</v>
      </c>
      <c r="N350" s="34">
        <v>44197</v>
      </c>
      <c r="O350" s="34">
        <v>44561</v>
      </c>
      <c r="P350" t="s">
        <v>1035</v>
      </c>
      <c r="Q350" s="118">
        <v>13277007</v>
      </c>
      <c r="R350" s="118">
        <v>48512822</v>
      </c>
      <c r="S350" s="43">
        <v>0.2737</v>
      </c>
      <c r="T350" s="34">
        <v>44440</v>
      </c>
      <c r="U350" s="34">
        <v>44804</v>
      </c>
      <c r="V350" s="118">
        <v>2124.14</v>
      </c>
      <c r="W350" s="118">
        <v>181.17</v>
      </c>
      <c r="X350" s="118">
        <v>0</v>
      </c>
      <c r="Y350" s="118">
        <v>0</v>
      </c>
      <c r="Z350" s="118">
        <v>0</v>
      </c>
      <c r="AA350" s="118">
        <v>0</v>
      </c>
      <c r="AB350" t="s">
        <v>1036</v>
      </c>
      <c r="AC350">
        <v>1</v>
      </c>
      <c r="AD350">
        <v>1</v>
      </c>
      <c r="AE350" s="118">
        <v>181.17</v>
      </c>
      <c r="AF350" s="118">
        <v>581.38</v>
      </c>
      <c r="AG350" t="s">
        <v>1037</v>
      </c>
      <c r="AH350">
        <v>1.04</v>
      </c>
      <c r="AI350" s="118">
        <v>604.64</v>
      </c>
      <c r="AJ350" s="118">
        <v>0</v>
      </c>
      <c r="AK350" s="118">
        <v>604.64</v>
      </c>
      <c r="AL350" s="118">
        <v>423.47</v>
      </c>
      <c r="AM350" s="118">
        <v>0</v>
      </c>
      <c r="AN350" s="118">
        <v>423.47</v>
      </c>
    </row>
    <row r="351" spans="1:40" x14ac:dyDescent="0.2">
      <c r="A351" t="s">
        <v>1928</v>
      </c>
      <c r="B351" t="s">
        <v>1031</v>
      </c>
      <c r="C351" t="s">
        <v>944</v>
      </c>
      <c r="D351">
        <v>2024</v>
      </c>
      <c r="E351" t="s">
        <v>1718</v>
      </c>
      <c r="F351" t="s">
        <v>1000</v>
      </c>
      <c r="G351" t="s">
        <v>946</v>
      </c>
      <c r="H351" t="s">
        <v>1929</v>
      </c>
      <c r="I351">
        <v>451339</v>
      </c>
      <c r="J351" t="s">
        <v>1928</v>
      </c>
      <c r="K351" t="s">
        <v>1930</v>
      </c>
      <c r="L351" t="s">
        <v>11</v>
      </c>
      <c r="M351" t="s">
        <v>1091</v>
      </c>
      <c r="N351" s="34">
        <v>44197</v>
      </c>
      <c r="O351" s="34">
        <v>44561</v>
      </c>
      <c r="P351" t="s">
        <v>1035</v>
      </c>
      <c r="Q351" s="118">
        <v>621300</v>
      </c>
      <c r="R351" s="118">
        <v>722878</v>
      </c>
      <c r="S351" s="43">
        <v>0.85950000000000004</v>
      </c>
      <c r="T351" s="34">
        <v>44440</v>
      </c>
      <c r="U351" s="34">
        <v>44804</v>
      </c>
      <c r="V351" s="118">
        <v>1333.34</v>
      </c>
      <c r="W351" s="118">
        <v>691.21</v>
      </c>
      <c r="X351" s="118">
        <v>0</v>
      </c>
      <c r="Y351" s="118">
        <v>0</v>
      </c>
      <c r="Z351" s="118">
        <v>0</v>
      </c>
      <c r="AA351" s="118">
        <v>0</v>
      </c>
      <c r="AB351" t="s">
        <v>1036</v>
      </c>
      <c r="AC351">
        <v>1</v>
      </c>
      <c r="AD351">
        <v>1</v>
      </c>
      <c r="AE351" s="118">
        <v>691.21</v>
      </c>
      <c r="AF351" s="118">
        <v>1146.01</v>
      </c>
      <c r="AG351" t="s">
        <v>1037</v>
      </c>
      <c r="AH351">
        <v>1.04</v>
      </c>
      <c r="AI351" s="118">
        <v>1191.8499999999999</v>
      </c>
      <c r="AJ351" s="118">
        <v>0</v>
      </c>
      <c r="AK351" s="118">
        <v>1191.8499999999999</v>
      </c>
      <c r="AL351" s="118">
        <v>500.64</v>
      </c>
      <c r="AM351" s="118">
        <v>0</v>
      </c>
      <c r="AN351" s="118">
        <v>500.64</v>
      </c>
    </row>
    <row r="352" spans="1:40" x14ac:dyDescent="0.2">
      <c r="A352" t="s">
        <v>273</v>
      </c>
      <c r="B352" t="s">
        <v>1031</v>
      </c>
      <c r="C352" t="s">
        <v>944</v>
      </c>
      <c r="D352">
        <v>2024</v>
      </c>
      <c r="E352" t="s">
        <v>1718</v>
      </c>
      <c r="F352" t="s">
        <v>1000</v>
      </c>
      <c r="G352" t="s">
        <v>946</v>
      </c>
      <c r="H352" t="s">
        <v>274</v>
      </c>
      <c r="I352">
        <v>450080</v>
      </c>
      <c r="J352" t="s">
        <v>273</v>
      </c>
      <c r="K352" t="s">
        <v>1651</v>
      </c>
      <c r="L352" t="s">
        <v>11</v>
      </c>
      <c r="M352" t="s">
        <v>1034</v>
      </c>
      <c r="N352" s="34">
        <v>44470</v>
      </c>
      <c r="O352" s="34">
        <v>44834</v>
      </c>
      <c r="P352" t="s">
        <v>1035</v>
      </c>
      <c r="Q352" s="118">
        <v>13847256</v>
      </c>
      <c r="R352" s="118">
        <v>35441232</v>
      </c>
      <c r="S352" s="43">
        <v>0.39069999999999999</v>
      </c>
      <c r="T352" s="34">
        <v>44440</v>
      </c>
      <c r="U352" s="34">
        <v>44804</v>
      </c>
      <c r="V352" s="118">
        <v>237671.9</v>
      </c>
      <c r="W352" s="118">
        <v>59307.16</v>
      </c>
      <c r="X352" s="118">
        <v>0</v>
      </c>
      <c r="Y352" s="118">
        <v>0</v>
      </c>
      <c r="Z352" s="118">
        <v>0</v>
      </c>
      <c r="AA352" s="118">
        <v>0</v>
      </c>
      <c r="AB352" t="s">
        <v>1036</v>
      </c>
      <c r="AC352">
        <v>1</v>
      </c>
      <c r="AD352">
        <v>1</v>
      </c>
      <c r="AE352" s="118">
        <v>59307.16</v>
      </c>
      <c r="AF352" s="118">
        <v>92858.41</v>
      </c>
      <c r="AG352" t="s">
        <v>1037</v>
      </c>
      <c r="AH352">
        <v>1.0130999999999999</v>
      </c>
      <c r="AI352" s="118">
        <v>94074.86</v>
      </c>
      <c r="AJ352" s="118">
        <v>0</v>
      </c>
      <c r="AK352" s="118">
        <v>94074.86</v>
      </c>
      <c r="AL352" s="118">
        <v>34767.699999999997</v>
      </c>
      <c r="AM352" s="118">
        <v>0</v>
      </c>
      <c r="AN352" s="118">
        <v>34767.699999999997</v>
      </c>
    </row>
    <row r="353" spans="1:40" x14ac:dyDescent="0.2">
      <c r="A353" t="s">
        <v>1931</v>
      </c>
      <c r="B353" t="s">
        <v>1031</v>
      </c>
      <c r="C353" t="s">
        <v>944</v>
      </c>
      <c r="D353">
        <v>2024</v>
      </c>
      <c r="E353" t="s">
        <v>1718</v>
      </c>
      <c r="F353" t="s">
        <v>1000</v>
      </c>
      <c r="G353" t="s">
        <v>946</v>
      </c>
      <c r="H353" t="s">
        <v>1932</v>
      </c>
      <c r="I353">
        <v>450774</v>
      </c>
      <c r="J353" t="s">
        <v>1931</v>
      </c>
      <c r="K353" t="s">
        <v>1933</v>
      </c>
      <c r="L353" t="s">
        <v>12</v>
      </c>
      <c r="M353" t="s">
        <v>1034</v>
      </c>
      <c r="N353" s="34">
        <v>44197</v>
      </c>
      <c r="O353" s="34">
        <v>44561</v>
      </c>
      <c r="P353" t="s">
        <v>1035</v>
      </c>
      <c r="Q353" s="118">
        <v>6916847</v>
      </c>
      <c r="R353" s="118">
        <v>23048322</v>
      </c>
      <c r="S353" s="43">
        <v>0.30009999999999998</v>
      </c>
      <c r="T353" s="34">
        <v>44440</v>
      </c>
      <c r="U353" s="34">
        <v>44804</v>
      </c>
      <c r="V353" s="118">
        <v>15454.54</v>
      </c>
      <c r="W353" s="118">
        <v>946.01</v>
      </c>
      <c r="X353" s="118">
        <v>0</v>
      </c>
      <c r="Y353" s="118">
        <v>0</v>
      </c>
      <c r="Z353" s="118">
        <v>0</v>
      </c>
      <c r="AA353" s="118">
        <v>0</v>
      </c>
      <c r="AB353" t="s">
        <v>1036</v>
      </c>
      <c r="AC353">
        <v>1</v>
      </c>
      <c r="AD353">
        <v>1</v>
      </c>
      <c r="AE353" s="118">
        <v>946.01</v>
      </c>
      <c r="AF353" s="118">
        <v>4637.91</v>
      </c>
      <c r="AG353" t="s">
        <v>1037</v>
      </c>
      <c r="AH353">
        <v>1.04</v>
      </c>
      <c r="AI353" s="118">
        <v>4823.43</v>
      </c>
      <c r="AJ353" s="118">
        <v>0</v>
      </c>
      <c r="AK353" s="118">
        <v>4823.43</v>
      </c>
      <c r="AL353" s="118">
        <v>3877.42</v>
      </c>
      <c r="AM353" s="118">
        <v>0</v>
      </c>
      <c r="AN353" s="118">
        <v>3877.42</v>
      </c>
    </row>
    <row r="354" spans="1:40" x14ac:dyDescent="0.2">
      <c r="A354" t="s">
        <v>1934</v>
      </c>
      <c r="B354" t="s">
        <v>1031</v>
      </c>
      <c r="C354" t="s">
        <v>944</v>
      </c>
      <c r="D354">
        <v>2024</v>
      </c>
      <c r="E354" t="s">
        <v>1718</v>
      </c>
      <c r="F354" t="s">
        <v>1000</v>
      </c>
      <c r="G354" t="s">
        <v>946</v>
      </c>
      <c r="H354" t="s">
        <v>1935</v>
      </c>
      <c r="I354">
        <v>452075</v>
      </c>
      <c r="J354" t="s">
        <v>1934</v>
      </c>
      <c r="K354" t="s">
        <v>1936</v>
      </c>
      <c r="L354" t="s">
        <v>12</v>
      </c>
      <c r="M354" t="s">
        <v>1034</v>
      </c>
      <c r="N354" s="34">
        <v>44440</v>
      </c>
      <c r="O354" s="34">
        <v>44804</v>
      </c>
      <c r="P354" t="s">
        <v>1035</v>
      </c>
      <c r="Q354" s="118">
        <v>339627</v>
      </c>
      <c r="R354" s="118">
        <v>1499024</v>
      </c>
      <c r="S354" s="43">
        <v>0.2266</v>
      </c>
      <c r="T354" s="34">
        <v>44440</v>
      </c>
      <c r="U354" s="34">
        <v>44804</v>
      </c>
      <c r="V354" s="118">
        <v>7412.9</v>
      </c>
      <c r="W354" s="118">
        <v>1420.53</v>
      </c>
      <c r="X354" s="118">
        <v>0</v>
      </c>
      <c r="Y354" s="118">
        <v>0</v>
      </c>
      <c r="Z354" s="118">
        <v>0</v>
      </c>
      <c r="AA354" s="118">
        <v>0</v>
      </c>
      <c r="AB354" t="s">
        <v>1036</v>
      </c>
      <c r="AC354">
        <v>1</v>
      </c>
      <c r="AD354">
        <v>1</v>
      </c>
      <c r="AE354" s="118">
        <v>1420.53</v>
      </c>
      <c r="AF354" s="118">
        <v>1679.76</v>
      </c>
      <c r="AG354" t="s">
        <v>1037</v>
      </c>
      <c r="AH354">
        <v>1.0301</v>
      </c>
      <c r="AI354" s="118">
        <v>1730.32</v>
      </c>
      <c r="AJ354" s="118">
        <v>0</v>
      </c>
      <c r="AK354" s="118">
        <v>1730.32</v>
      </c>
      <c r="AL354" s="118">
        <v>309.79000000000002</v>
      </c>
      <c r="AM354" s="118">
        <v>0</v>
      </c>
      <c r="AN354" s="118">
        <v>309.79000000000002</v>
      </c>
    </row>
    <row r="355" spans="1:40" x14ac:dyDescent="0.2">
      <c r="A355" t="s">
        <v>1937</v>
      </c>
      <c r="B355" t="s">
        <v>1031</v>
      </c>
      <c r="C355" t="s">
        <v>944</v>
      </c>
      <c r="D355">
        <v>2024</v>
      </c>
      <c r="E355" t="s">
        <v>1718</v>
      </c>
      <c r="F355" t="s">
        <v>1000</v>
      </c>
      <c r="G355" t="s">
        <v>946</v>
      </c>
      <c r="H355" t="s">
        <v>1938</v>
      </c>
      <c r="I355">
        <v>450883</v>
      </c>
      <c r="J355" t="s">
        <v>1937</v>
      </c>
      <c r="K355" t="s">
        <v>1939</v>
      </c>
      <c r="L355" t="s">
        <v>12</v>
      </c>
      <c r="M355" t="s">
        <v>1034</v>
      </c>
      <c r="N355" s="34">
        <v>44197</v>
      </c>
      <c r="O355" s="34">
        <v>44561</v>
      </c>
      <c r="P355" t="s">
        <v>1035</v>
      </c>
      <c r="Q355" s="118">
        <v>7931995</v>
      </c>
      <c r="R355" s="118">
        <v>21656842</v>
      </c>
      <c r="S355" s="43">
        <v>0.36630000000000001</v>
      </c>
      <c r="T355" s="34">
        <v>44440</v>
      </c>
      <c r="U355" s="34">
        <v>44804</v>
      </c>
      <c r="V355" s="118">
        <v>11386.88</v>
      </c>
      <c r="W355" s="118">
        <v>2146.2399999999998</v>
      </c>
      <c r="X355" s="118">
        <v>0</v>
      </c>
      <c r="Y355" s="118">
        <v>0</v>
      </c>
      <c r="Z355" s="118">
        <v>0</v>
      </c>
      <c r="AA355" s="118">
        <v>0</v>
      </c>
      <c r="AB355" t="s">
        <v>1036</v>
      </c>
      <c r="AC355">
        <v>1</v>
      </c>
      <c r="AD355">
        <v>1</v>
      </c>
      <c r="AE355" s="118">
        <v>2146.2399999999998</v>
      </c>
      <c r="AF355" s="118">
        <v>4171.01</v>
      </c>
      <c r="AG355" t="s">
        <v>1037</v>
      </c>
      <c r="AH355">
        <v>1.04</v>
      </c>
      <c r="AI355" s="118">
        <v>4337.8500000000004</v>
      </c>
      <c r="AJ355" s="118">
        <v>0</v>
      </c>
      <c r="AK355" s="118">
        <v>4337.8500000000004</v>
      </c>
      <c r="AL355" s="118">
        <v>2191.61</v>
      </c>
      <c r="AM355" s="118">
        <v>0</v>
      </c>
      <c r="AN355" s="118">
        <v>2191.61</v>
      </c>
    </row>
    <row r="356" spans="1:40" x14ac:dyDescent="0.2">
      <c r="A356" t="s">
        <v>1652</v>
      </c>
      <c r="B356" t="s">
        <v>1031</v>
      </c>
      <c r="C356" t="s">
        <v>944</v>
      </c>
      <c r="D356">
        <v>2024</v>
      </c>
      <c r="E356" t="s">
        <v>1718</v>
      </c>
      <c r="F356" t="s">
        <v>1000</v>
      </c>
      <c r="G356" t="s">
        <v>946</v>
      </c>
      <c r="H356" t="s">
        <v>1653</v>
      </c>
      <c r="I356">
        <v>450460</v>
      </c>
      <c r="J356" t="s">
        <v>1652</v>
      </c>
      <c r="K356" t="s">
        <v>1655</v>
      </c>
      <c r="L356" t="s">
        <v>11</v>
      </c>
      <c r="M356" t="s">
        <v>1034</v>
      </c>
      <c r="N356" s="34">
        <v>44378</v>
      </c>
      <c r="O356" s="34">
        <v>44742</v>
      </c>
      <c r="P356" t="s">
        <v>1035</v>
      </c>
      <c r="Q356" s="118">
        <v>1115906</v>
      </c>
      <c r="R356" s="118">
        <v>2124487</v>
      </c>
      <c r="S356" s="43">
        <v>0.52529999999999999</v>
      </c>
      <c r="T356" s="34">
        <v>44440</v>
      </c>
      <c r="U356" s="34">
        <v>44804</v>
      </c>
      <c r="V356" s="118">
        <v>56083.77</v>
      </c>
      <c r="W356" s="118">
        <v>22786.18</v>
      </c>
      <c r="X356" s="118">
        <v>0</v>
      </c>
      <c r="Y356" s="118">
        <v>0</v>
      </c>
      <c r="Z356" s="118">
        <v>0</v>
      </c>
      <c r="AA356" s="118">
        <v>0</v>
      </c>
      <c r="AB356" t="s">
        <v>1036</v>
      </c>
      <c r="AC356">
        <v>1</v>
      </c>
      <c r="AD356">
        <v>1</v>
      </c>
      <c r="AE356" s="118">
        <v>22786.18</v>
      </c>
      <c r="AF356" s="118">
        <v>29460.799999999999</v>
      </c>
      <c r="AG356" t="s">
        <v>1037</v>
      </c>
      <c r="AH356">
        <v>1.04</v>
      </c>
      <c r="AI356" s="118">
        <v>30639.23</v>
      </c>
      <c r="AJ356" s="118">
        <v>0</v>
      </c>
      <c r="AK356" s="118">
        <v>30639.23</v>
      </c>
      <c r="AL356" s="118">
        <v>7853.05</v>
      </c>
      <c r="AM356" s="118">
        <v>0</v>
      </c>
      <c r="AN356" s="118">
        <v>7853.05</v>
      </c>
    </row>
    <row r="357" spans="1:40" x14ac:dyDescent="0.2">
      <c r="A357" t="s">
        <v>318</v>
      </c>
      <c r="B357" t="s">
        <v>1031</v>
      </c>
      <c r="C357" t="s">
        <v>944</v>
      </c>
      <c r="D357">
        <v>2024</v>
      </c>
      <c r="E357" t="s">
        <v>1718</v>
      </c>
      <c r="F357" t="s">
        <v>1000</v>
      </c>
      <c r="G357" t="s">
        <v>946</v>
      </c>
      <c r="H357" t="s">
        <v>319</v>
      </c>
      <c r="I357">
        <v>450083</v>
      </c>
      <c r="J357" t="s">
        <v>318</v>
      </c>
      <c r="K357" t="s">
        <v>1657</v>
      </c>
      <c r="L357" t="s">
        <v>12</v>
      </c>
      <c r="M357" t="s">
        <v>1034</v>
      </c>
      <c r="N357" s="34">
        <v>44136</v>
      </c>
      <c r="O357" s="34">
        <v>44500</v>
      </c>
      <c r="P357" t="s">
        <v>1054</v>
      </c>
      <c r="Q357" s="118">
        <v>58149955</v>
      </c>
      <c r="R357" s="118">
        <v>320060922</v>
      </c>
      <c r="S357" s="43">
        <v>0.1817</v>
      </c>
      <c r="T357" s="34">
        <v>44440</v>
      </c>
      <c r="U357" s="34">
        <v>44804</v>
      </c>
      <c r="V357" s="118">
        <v>1436339.18</v>
      </c>
      <c r="W357" s="118">
        <v>95227.47</v>
      </c>
      <c r="X357" s="118">
        <v>0</v>
      </c>
      <c r="Y357" s="118">
        <v>0</v>
      </c>
      <c r="Z357" s="118">
        <v>0</v>
      </c>
      <c r="AA357" s="118">
        <v>0</v>
      </c>
      <c r="AB357" t="s">
        <v>1036</v>
      </c>
      <c r="AC357">
        <v>1</v>
      </c>
      <c r="AD357">
        <v>1</v>
      </c>
      <c r="AE357" s="118">
        <v>95227.47</v>
      </c>
      <c r="AF357" s="118">
        <v>260982.83</v>
      </c>
      <c r="AG357" t="s">
        <v>1037</v>
      </c>
      <c r="AH357">
        <v>1.04</v>
      </c>
      <c r="AI357" s="118">
        <v>271422.14</v>
      </c>
      <c r="AJ357" s="118">
        <v>0</v>
      </c>
      <c r="AK357" s="118">
        <v>271422.14</v>
      </c>
      <c r="AL357" s="118">
        <v>176194.67</v>
      </c>
      <c r="AM357" s="118">
        <v>0</v>
      </c>
      <c r="AN357" s="118">
        <v>176194.67</v>
      </c>
    </row>
    <row r="358" spans="1:40" x14ac:dyDescent="0.2">
      <c r="A358" t="s">
        <v>96</v>
      </c>
      <c r="B358" t="s">
        <v>1031</v>
      </c>
      <c r="C358" t="s">
        <v>944</v>
      </c>
      <c r="D358">
        <v>2024</v>
      </c>
      <c r="E358" t="s">
        <v>1718</v>
      </c>
      <c r="F358" t="s">
        <v>1000</v>
      </c>
      <c r="G358" t="s">
        <v>946</v>
      </c>
      <c r="H358" t="s">
        <v>97</v>
      </c>
      <c r="I358">
        <v>450324</v>
      </c>
      <c r="J358" t="s">
        <v>96</v>
      </c>
      <c r="K358" t="s">
        <v>1659</v>
      </c>
      <c r="L358" t="s">
        <v>12</v>
      </c>
      <c r="M358" t="s">
        <v>1034</v>
      </c>
      <c r="N358" s="34">
        <v>44197</v>
      </c>
      <c r="O358" s="34">
        <v>44561</v>
      </c>
      <c r="P358" t="s">
        <v>1054</v>
      </c>
      <c r="Q358" s="118">
        <v>35319215</v>
      </c>
      <c r="R358" s="118">
        <v>227878208</v>
      </c>
      <c r="S358" s="43">
        <v>0.155</v>
      </c>
      <c r="T358" s="34">
        <v>44440</v>
      </c>
      <c r="U358" s="34">
        <v>44804</v>
      </c>
      <c r="V358" s="118">
        <v>2591642.0099999998</v>
      </c>
      <c r="W358" s="118">
        <v>168344.13</v>
      </c>
      <c r="X358" s="118">
        <v>0</v>
      </c>
      <c r="Y358" s="118">
        <v>0</v>
      </c>
      <c r="Z358" s="118">
        <v>0</v>
      </c>
      <c r="AA358" s="118">
        <v>0</v>
      </c>
      <c r="AB358" t="s">
        <v>1036</v>
      </c>
      <c r="AC358">
        <v>1</v>
      </c>
      <c r="AD358">
        <v>1</v>
      </c>
      <c r="AE358" s="118">
        <v>168344.13</v>
      </c>
      <c r="AF358" s="118">
        <v>401704.51</v>
      </c>
      <c r="AG358" t="s">
        <v>1037</v>
      </c>
      <c r="AH358">
        <v>1.04</v>
      </c>
      <c r="AI358" s="118">
        <v>417772.69</v>
      </c>
      <c r="AJ358" s="118">
        <v>0</v>
      </c>
      <c r="AK358" s="118">
        <v>417772.69</v>
      </c>
      <c r="AL358" s="118">
        <v>249428.56</v>
      </c>
      <c r="AM358" s="118">
        <v>0</v>
      </c>
      <c r="AN358" s="118">
        <v>249428.56</v>
      </c>
    </row>
    <row r="359" spans="1:40" x14ac:dyDescent="0.2">
      <c r="A359" t="s">
        <v>402</v>
      </c>
      <c r="B359" t="s">
        <v>1031</v>
      </c>
      <c r="C359" t="s">
        <v>944</v>
      </c>
      <c r="D359">
        <v>2024</v>
      </c>
      <c r="E359" t="s">
        <v>1718</v>
      </c>
      <c r="F359" t="s">
        <v>1000</v>
      </c>
      <c r="G359" t="s">
        <v>946</v>
      </c>
      <c r="H359" t="s">
        <v>403</v>
      </c>
      <c r="I359">
        <v>450010</v>
      </c>
      <c r="J359" t="s">
        <v>402</v>
      </c>
      <c r="K359" t="s">
        <v>1661</v>
      </c>
      <c r="L359" t="s">
        <v>12</v>
      </c>
      <c r="M359" t="s">
        <v>1034</v>
      </c>
      <c r="N359" s="34">
        <v>44197</v>
      </c>
      <c r="O359" s="34">
        <v>44561</v>
      </c>
      <c r="P359" t="s">
        <v>1054</v>
      </c>
      <c r="Q359" s="118">
        <v>61075882</v>
      </c>
      <c r="R359" s="118">
        <v>211545167</v>
      </c>
      <c r="S359" s="43">
        <v>0.28870000000000001</v>
      </c>
      <c r="T359" s="34">
        <v>44440</v>
      </c>
      <c r="U359" s="34">
        <v>44804</v>
      </c>
      <c r="V359" s="118">
        <v>2939552.41</v>
      </c>
      <c r="W359" s="118">
        <v>319601.7</v>
      </c>
      <c r="X359" s="118">
        <v>0</v>
      </c>
      <c r="Y359" s="118">
        <v>0</v>
      </c>
      <c r="Z359" s="118">
        <v>0</v>
      </c>
      <c r="AA359" s="118">
        <v>0</v>
      </c>
      <c r="AB359" t="s">
        <v>1036</v>
      </c>
      <c r="AC359">
        <v>1</v>
      </c>
      <c r="AD359">
        <v>1</v>
      </c>
      <c r="AE359" s="118">
        <v>319601.7</v>
      </c>
      <c r="AF359" s="118">
        <v>848648.78</v>
      </c>
      <c r="AG359" t="s">
        <v>1037</v>
      </c>
      <c r="AH359">
        <v>1.04</v>
      </c>
      <c r="AI359" s="118">
        <v>882594.73</v>
      </c>
      <c r="AJ359" s="118">
        <v>0</v>
      </c>
      <c r="AK359" s="118">
        <v>882594.73</v>
      </c>
      <c r="AL359" s="118">
        <v>562993.03</v>
      </c>
      <c r="AM359" s="118">
        <v>0</v>
      </c>
      <c r="AN359" s="118">
        <v>562993.03</v>
      </c>
    </row>
    <row r="360" spans="1:40" x14ac:dyDescent="0.2">
      <c r="A360" t="s">
        <v>105</v>
      </c>
      <c r="B360" t="s">
        <v>1031</v>
      </c>
      <c r="C360" t="s">
        <v>944</v>
      </c>
      <c r="D360">
        <v>2024</v>
      </c>
      <c r="E360" t="s">
        <v>1718</v>
      </c>
      <c r="F360" t="s">
        <v>1000</v>
      </c>
      <c r="G360" t="s">
        <v>946</v>
      </c>
      <c r="H360" t="s">
        <v>106</v>
      </c>
      <c r="I360">
        <v>450686</v>
      </c>
      <c r="J360" t="s">
        <v>105</v>
      </c>
      <c r="K360" t="s">
        <v>1663</v>
      </c>
      <c r="L360" t="s">
        <v>11</v>
      </c>
      <c r="M360" t="s">
        <v>1034</v>
      </c>
      <c r="N360" s="34">
        <v>44197</v>
      </c>
      <c r="O360" s="34">
        <v>44561</v>
      </c>
      <c r="P360" t="s">
        <v>1054</v>
      </c>
      <c r="Q360" s="118">
        <v>46589774</v>
      </c>
      <c r="R360" s="118">
        <v>221746807</v>
      </c>
      <c r="S360" s="43">
        <v>0.21010000000000001</v>
      </c>
      <c r="T360" s="34">
        <v>44440</v>
      </c>
      <c r="U360" s="34">
        <v>44804</v>
      </c>
      <c r="V360" s="118">
        <v>8241677.5499999998</v>
      </c>
      <c r="W360" s="118">
        <v>1004651.06</v>
      </c>
      <c r="X360" s="118">
        <v>0</v>
      </c>
      <c r="Y360" s="118">
        <v>0</v>
      </c>
      <c r="Z360" s="118">
        <v>0</v>
      </c>
      <c r="AA360" s="118">
        <v>0</v>
      </c>
      <c r="AB360" t="s">
        <v>1036</v>
      </c>
      <c r="AC360">
        <v>1</v>
      </c>
      <c r="AD360">
        <v>1</v>
      </c>
      <c r="AE360" s="118">
        <v>1004651.06</v>
      </c>
      <c r="AF360" s="118">
        <v>1731576.45</v>
      </c>
      <c r="AG360" t="s">
        <v>1037</v>
      </c>
      <c r="AH360">
        <v>1.04</v>
      </c>
      <c r="AI360" s="118">
        <v>1800839.51</v>
      </c>
      <c r="AJ360" s="118">
        <v>0</v>
      </c>
      <c r="AK360" s="118">
        <v>1800839.51</v>
      </c>
      <c r="AL360" s="118">
        <v>796188.45</v>
      </c>
      <c r="AM360" s="118">
        <v>0</v>
      </c>
      <c r="AN360" s="118">
        <v>796188.45</v>
      </c>
    </row>
    <row r="361" spans="1:40" x14ac:dyDescent="0.2">
      <c r="A361" t="s">
        <v>1664</v>
      </c>
      <c r="B361" t="s">
        <v>1031</v>
      </c>
      <c r="C361" t="s">
        <v>944</v>
      </c>
      <c r="D361">
        <v>2024</v>
      </c>
      <c r="E361" t="s">
        <v>1718</v>
      </c>
      <c r="F361" t="s">
        <v>1000</v>
      </c>
      <c r="G361" t="s">
        <v>946</v>
      </c>
      <c r="H361" t="s">
        <v>1665</v>
      </c>
      <c r="I361">
        <v>450690</v>
      </c>
      <c r="J361" t="s">
        <v>1664</v>
      </c>
      <c r="K361" t="s">
        <v>1667</v>
      </c>
      <c r="L361" t="s">
        <v>1593</v>
      </c>
      <c r="M361" t="s">
        <v>1034</v>
      </c>
      <c r="N361" s="34">
        <v>44440</v>
      </c>
      <c r="O361" s="34">
        <v>44804</v>
      </c>
      <c r="P361" t="s">
        <v>1035</v>
      </c>
      <c r="Q361" s="118">
        <v>47015457</v>
      </c>
      <c r="R361" s="118">
        <v>115069009</v>
      </c>
      <c r="S361" s="43">
        <v>0.40860000000000002</v>
      </c>
      <c r="T361" s="34">
        <v>44440</v>
      </c>
      <c r="U361" s="34">
        <v>44804</v>
      </c>
      <c r="V361" s="118">
        <v>677990.73</v>
      </c>
      <c r="W361" s="118">
        <v>192043.68</v>
      </c>
      <c r="X361" s="118">
        <v>0</v>
      </c>
      <c r="Y361" s="118">
        <v>0</v>
      </c>
      <c r="Z361" s="118">
        <v>0</v>
      </c>
      <c r="AA361" s="118">
        <v>0</v>
      </c>
      <c r="AB361" t="s">
        <v>1036</v>
      </c>
      <c r="AC361">
        <v>1</v>
      </c>
      <c r="AD361">
        <v>1</v>
      </c>
      <c r="AE361" s="118">
        <v>192043.68</v>
      </c>
      <c r="AF361" s="118">
        <v>277027.01</v>
      </c>
      <c r="AG361" t="s">
        <v>1037</v>
      </c>
      <c r="AH361">
        <v>1.0301</v>
      </c>
      <c r="AI361" s="118">
        <v>285365.52</v>
      </c>
      <c r="AJ361" s="118">
        <v>0</v>
      </c>
      <c r="AK361" s="118">
        <v>285365.52</v>
      </c>
      <c r="AL361" s="118">
        <v>93321.84</v>
      </c>
      <c r="AM361" s="118">
        <v>0</v>
      </c>
      <c r="AN361" s="118">
        <v>93321.84</v>
      </c>
    </row>
    <row r="362" spans="1:40" x14ac:dyDescent="0.2">
      <c r="A362" t="s">
        <v>1668</v>
      </c>
      <c r="B362" t="s">
        <v>1031</v>
      </c>
      <c r="C362" t="s">
        <v>944</v>
      </c>
      <c r="D362">
        <v>2024</v>
      </c>
      <c r="E362" t="s">
        <v>1718</v>
      </c>
      <c r="F362" t="s">
        <v>1000</v>
      </c>
      <c r="G362" t="s">
        <v>946</v>
      </c>
      <c r="H362" t="s">
        <v>1669</v>
      </c>
      <c r="I362">
        <v>450018</v>
      </c>
      <c r="J362" t="s">
        <v>1668</v>
      </c>
      <c r="K362" t="s">
        <v>1671</v>
      </c>
      <c r="L362" t="s">
        <v>1593</v>
      </c>
      <c r="M362" t="s">
        <v>1034</v>
      </c>
      <c r="N362" s="34">
        <v>44440</v>
      </c>
      <c r="O362" s="34">
        <v>44804</v>
      </c>
      <c r="P362" t="s">
        <v>1035</v>
      </c>
      <c r="Q362" s="118">
        <v>114041078</v>
      </c>
      <c r="R362" s="118">
        <v>336162783</v>
      </c>
      <c r="S362" s="43">
        <v>0.3392</v>
      </c>
      <c r="T362" s="34">
        <v>44440</v>
      </c>
      <c r="U362" s="34">
        <v>44804</v>
      </c>
      <c r="V362" s="118">
        <v>9538979.1300000008</v>
      </c>
      <c r="W362" s="118">
        <v>1638506.06</v>
      </c>
      <c r="X362" s="118">
        <v>0</v>
      </c>
      <c r="Y362" s="118">
        <v>0</v>
      </c>
      <c r="Z362" s="118">
        <v>0</v>
      </c>
      <c r="AA362" s="118">
        <v>0</v>
      </c>
      <c r="AB362" t="s">
        <v>1036</v>
      </c>
      <c r="AC362">
        <v>1</v>
      </c>
      <c r="AD362">
        <v>1</v>
      </c>
      <c r="AE362" s="118">
        <v>1638506.06</v>
      </c>
      <c r="AF362" s="118">
        <v>3235621.72</v>
      </c>
      <c r="AG362" t="s">
        <v>1037</v>
      </c>
      <c r="AH362">
        <v>1.0301</v>
      </c>
      <c r="AI362" s="118">
        <v>3333013.93</v>
      </c>
      <c r="AJ362" s="118">
        <v>0</v>
      </c>
      <c r="AK362" s="118">
        <v>3333013.93</v>
      </c>
      <c r="AL362" s="118">
        <v>1694507.87</v>
      </c>
      <c r="AM362" s="118">
        <v>0</v>
      </c>
      <c r="AN362" s="118">
        <v>1694507.87</v>
      </c>
    </row>
    <row r="363" spans="1:40" x14ac:dyDescent="0.2">
      <c r="A363" t="s">
        <v>1672</v>
      </c>
      <c r="B363" t="s">
        <v>1031</v>
      </c>
      <c r="C363" t="s">
        <v>944</v>
      </c>
      <c r="D363">
        <v>2024</v>
      </c>
      <c r="E363" t="s">
        <v>1718</v>
      </c>
      <c r="F363" t="s">
        <v>1000</v>
      </c>
      <c r="G363" t="s">
        <v>946</v>
      </c>
      <c r="H363" t="s">
        <v>1673</v>
      </c>
      <c r="I363">
        <v>450044</v>
      </c>
      <c r="J363" t="s">
        <v>1672</v>
      </c>
      <c r="K363" t="s">
        <v>1675</v>
      </c>
      <c r="L363" t="s">
        <v>1593</v>
      </c>
      <c r="M363" t="s">
        <v>1034</v>
      </c>
      <c r="N363" s="34">
        <v>44440</v>
      </c>
      <c r="O363" s="34">
        <v>44804</v>
      </c>
      <c r="P363" t="s">
        <v>1035</v>
      </c>
      <c r="Q363" s="118">
        <v>305781715</v>
      </c>
      <c r="R363" s="118">
        <v>832067637</v>
      </c>
      <c r="S363" s="43">
        <v>0.36749999999999999</v>
      </c>
      <c r="T363" s="34">
        <v>44440</v>
      </c>
      <c r="U363" s="34">
        <v>44804</v>
      </c>
      <c r="V363" s="118">
        <v>2835921.66</v>
      </c>
      <c r="W363" s="118">
        <v>385667.81</v>
      </c>
      <c r="X363" s="118">
        <v>0</v>
      </c>
      <c r="Y363" s="118">
        <v>0</v>
      </c>
      <c r="Z363" s="118">
        <v>0</v>
      </c>
      <c r="AA363" s="118">
        <v>0</v>
      </c>
      <c r="AB363" t="s">
        <v>1036</v>
      </c>
      <c r="AC363">
        <v>1</v>
      </c>
      <c r="AD363">
        <v>1</v>
      </c>
      <c r="AE363" s="118">
        <v>385667.81</v>
      </c>
      <c r="AF363" s="118">
        <v>1042201.21</v>
      </c>
      <c r="AG363" t="s">
        <v>1037</v>
      </c>
      <c r="AH363">
        <v>1.0301</v>
      </c>
      <c r="AI363" s="118">
        <v>1073571.47</v>
      </c>
      <c r="AJ363" s="118">
        <v>0</v>
      </c>
      <c r="AK363" s="118">
        <v>1073571.47</v>
      </c>
      <c r="AL363" s="118">
        <v>687903.66</v>
      </c>
      <c r="AM363" s="118">
        <v>0</v>
      </c>
      <c r="AN363" s="118">
        <v>687903.66</v>
      </c>
    </row>
    <row r="364" spans="1:40" x14ac:dyDescent="0.2">
      <c r="A364" t="s">
        <v>1676</v>
      </c>
      <c r="B364" t="s">
        <v>1031</v>
      </c>
      <c r="C364" t="s">
        <v>944</v>
      </c>
      <c r="D364">
        <v>2024</v>
      </c>
      <c r="E364" t="s">
        <v>1718</v>
      </c>
      <c r="F364" t="s">
        <v>1000</v>
      </c>
      <c r="G364" t="s">
        <v>946</v>
      </c>
      <c r="H364" t="s">
        <v>1677</v>
      </c>
      <c r="I364">
        <v>450872</v>
      </c>
      <c r="J364" t="s">
        <v>1676</v>
      </c>
      <c r="K364" t="s">
        <v>1679</v>
      </c>
      <c r="L364" t="s">
        <v>12</v>
      </c>
      <c r="M364" t="s">
        <v>1034</v>
      </c>
      <c r="N364" s="34">
        <v>44197</v>
      </c>
      <c r="O364" s="34">
        <v>44561</v>
      </c>
      <c r="P364" t="s">
        <v>1035</v>
      </c>
      <c r="Q364" s="118">
        <v>6837929</v>
      </c>
      <c r="R364" s="118">
        <v>22296068</v>
      </c>
      <c r="S364" s="43">
        <v>0.30669999999999997</v>
      </c>
      <c r="T364" s="34">
        <v>44440</v>
      </c>
      <c r="U364" s="34">
        <v>44804</v>
      </c>
      <c r="V364" s="118">
        <v>35715.660000000003</v>
      </c>
      <c r="W364" s="118">
        <v>5238.71</v>
      </c>
      <c r="X364" s="118">
        <v>0</v>
      </c>
      <c r="Y364" s="118">
        <v>0</v>
      </c>
      <c r="Z364" s="118">
        <v>0</v>
      </c>
      <c r="AA364" s="118">
        <v>0</v>
      </c>
      <c r="AB364" t="s">
        <v>1036</v>
      </c>
      <c r="AC364">
        <v>1</v>
      </c>
      <c r="AD364">
        <v>1</v>
      </c>
      <c r="AE364" s="118">
        <v>5238.71</v>
      </c>
      <c r="AF364" s="118">
        <v>10953.99</v>
      </c>
      <c r="AG364" t="s">
        <v>1037</v>
      </c>
      <c r="AH364">
        <v>1.04</v>
      </c>
      <c r="AI364" s="118">
        <v>11392.15</v>
      </c>
      <c r="AJ364" s="118">
        <v>0</v>
      </c>
      <c r="AK364" s="118">
        <v>11392.15</v>
      </c>
      <c r="AL364" s="118">
        <v>6153.44</v>
      </c>
      <c r="AM364" s="118">
        <v>0</v>
      </c>
      <c r="AN364" s="118">
        <v>6153.44</v>
      </c>
    </row>
    <row r="365" spans="1:40" x14ac:dyDescent="0.2">
      <c r="A365" t="s">
        <v>1680</v>
      </c>
      <c r="B365" t="s">
        <v>1031</v>
      </c>
      <c r="C365" t="s">
        <v>944</v>
      </c>
      <c r="D365">
        <v>2024</v>
      </c>
      <c r="E365" t="s">
        <v>1718</v>
      </c>
      <c r="F365" t="s">
        <v>1000</v>
      </c>
      <c r="G365" t="s">
        <v>946</v>
      </c>
      <c r="H365" t="s">
        <v>1681</v>
      </c>
      <c r="I365">
        <v>451387</v>
      </c>
      <c r="J365" t="s">
        <v>1680</v>
      </c>
      <c r="K365" t="s">
        <v>1683</v>
      </c>
      <c r="L365" t="s">
        <v>11</v>
      </c>
      <c r="M365" t="s">
        <v>1091</v>
      </c>
      <c r="N365" s="34">
        <v>44378</v>
      </c>
      <c r="O365" s="34">
        <v>44742</v>
      </c>
      <c r="P365" t="s">
        <v>1035</v>
      </c>
      <c r="Q365" s="118">
        <v>3632591</v>
      </c>
      <c r="R365" s="118">
        <v>34405971</v>
      </c>
      <c r="S365" s="43">
        <v>0.1056</v>
      </c>
      <c r="T365" s="34">
        <v>44440</v>
      </c>
      <c r="U365" s="34">
        <v>44804</v>
      </c>
      <c r="V365" s="118">
        <v>535079.49</v>
      </c>
      <c r="W365" s="118">
        <v>167049.81</v>
      </c>
      <c r="X365" s="118">
        <v>0</v>
      </c>
      <c r="Y365" s="118">
        <v>0</v>
      </c>
      <c r="Z365" s="118">
        <v>0</v>
      </c>
      <c r="AA365" s="118">
        <v>0</v>
      </c>
      <c r="AB365" t="s">
        <v>1036</v>
      </c>
      <c r="AC365">
        <v>1</v>
      </c>
      <c r="AD365">
        <v>1</v>
      </c>
      <c r="AE365" s="118">
        <v>167049.81</v>
      </c>
      <c r="AF365" s="118">
        <v>56504.39</v>
      </c>
      <c r="AG365" t="s">
        <v>1037</v>
      </c>
      <c r="AH365">
        <v>1.04</v>
      </c>
      <c r="AI365" s="118">
        <v>58764.57</v>
      </c>
      <c r="AJ365" s="118">
        <v>0</v>
      </c>
      <c r="AK365" s="118">
        <v>58764.57</v>
      </c>
      <c r="AL365" s="118">
        <v>-108285.24</v>
      </c>
      <c r="AM365" s="118">
        <v>0</v>
      </c>
      <c r="AN365" s="118">
        <v>-108285.24</v>
      </c>
    </row>
    <row r="366" spans="1:40" x14ac:dyDescent="0.2">
      <c r="A366" t="s">
        <v>621</v>
      </c>
      <c r="B366" t="s">
        <v>1031</v>
      </c>
      <c r="C366" t="s">
        <v>944</v>
      </c>
      <c r="D366">
        <v>2024</v>
      </c>
      <c r="E366" t="s">
        <v>1718</v>
      </c>
      <c r="F366" t="s">
        <v>1000</v>
      </c>
      <c r="G366" t="s">
        <v>946</v>
      </c>
      <c r="H366" t="s">
        <v>622</v>
      </c>
      <c r="I366">
        <v>450154</v>
      </c>
      <c r="J366" t="s">
        <v>621</v>
      </c>
      <c r="K366" t="s">
        <v>1685</v>
      </c>
      <c r="L366" t="s">
        <v>11</v>
      </c>
      <c r="M366" t="s">
        <v>1034</v>
      </c>
      <c r="N366" s="34">
        <v>44378</v>
      </c>
      <c r="O366" s="34">
        <v>44742</v>
      </c>
      <c r="P366" t="s">
        <v>1035</v>
      </c>
      <c r="Q366" s="118">
        <v>6982703</v>
      </c>
      <c r="R366" s="118">
        <v>31106873</v>
      </c>
      <c r="S366" s="43">
        <v>0.22450000000000001</v>
      </c>
      <c r="T366" s="34">
        <v>44440</v>
      </c>
      <c r="U366" s="34">
        <v>44804</v>
      </c>
      <c r="V366" s="118">
        <v>198699.64</v>
      </c>
      <c r="W366" s="118">
        <v>58865.56</v>
      </c>
      <c r="X366" s="118">
        <v>0</v>
      </c>
      <c r="Y366" s="118">
        <v>0</v>
      </c>
      <c r="Z366" s="118">
        <v>0</v>
      </c>
      <c r="AA366" s="118">
        <v>0</v>
      </c>
      <c r="AB366" t="s">
        <v>1036</v>
      </c>
      <c r="AC366">
        <v>1</v>
      </c>
      <c r="AD366">
        <v>1</v>
      </c>
      <c r="AE366" s="118">
        <v>58865.56</v>
      </c>
      <c r="AF366" s="118">
        <v>44608.07</v>
      </c>
      <c r="AG366" t="s">
        <v>1037</v>
      </c>
      <c r="AH366">
        <v>1.04</v>
      </c>
      <c r="AI366" s="118">
        <v>46392.39</v>
      </c>
      <c r="AJ366" s="118">
        <v>0</v>
      </c>
      <c r="AK366" s="118">
        <v>46392.39</v>
      </c>
      <c r="AL366" s="118">
        <v>-12473.17</v>
      </c>
      <c r="AM366" s="118">
        <v>0</v>
      </c>
      <c r="AN366" s="118">
        <v>-12473.17</v>
      </c>
    </row>
    <row r="367" spans="1:40" x14ac:dyDescent="0.2">
      <c r="A367" t="s">
        <v>663</v>
      </c>
      <c r="B367" t="s">
        <v>1031</v>
      </c>
      <c r="C367" t="s">
        <v>944</v>
      </c>
      <c r="D367">
        <v>2024</v>
      </c>
      <c r="E367" t="s">
        <v>1718</v>
      </c>
      <c r="F367" t="s">
        <v>1000</v>
      </c>
      <c r="G367" t="s">
        <v>946</v>
      </c>
      <c r="H367" t="s">
        <v>664</v>
      </c>
      <c r="I367">
        <v>450028</v>
      </c>
      <c r="J367" t="s">
        <v>663</v>
      </c>
      <c r="K367" t="s">
        <v>1687</v>
      </c>
      <c r="L367" t="s">
        <v>12</v>
      </c>
      <c r="M367" t="s">
        <v>1034</v>
      </c>
      <c r="N367" s="34">
        <v>44317</v>
      </c>
      <c r="O367" s="34">
        <v>44681</v>
      </c>
      <c r="P367" t="s">
        <v>1035</v>
      </c>
      <c r="Q367" s="118">
        <v>8334399</v>
      </c>
      <c r="R367" s="118">
        <v>83415559</v>
      </c>
      <c r="S367" s="43">
        <v>9.9900000000000003E-2</v>
      </c>
      <c r="T367" s="34">
        <v>44440</v>
      </c>
      <c r="U367" s="34">
        <v>44804</v>
      </c>
      <c r="V367" s="118">
        <v>5845110.75</v>
      </c>
      <c r="W367" s="118">
        <v>297737.89</v>
      </c>
      <c r="X367" s="118">
        <v>0</v>
      </c>
      <c r="Y367" s="118">
        <v>0</v>
      </c>
      <c r="Z367" s="118">
        <v>0</v>
      </c>
      <c r="AA367" s="118">
        <v>0</v>
      </c>
      <c r="AB367" t="s">
        <v>1036</v>
      </c>
      <c r="AC367">
        <v>1</v>
      </c>
      <c r="AD367">
        <v>1</v>
      </c>
      <c r="AE367" s="118">
        <v>297737.89</v>
      </c>
      <c r="AF367" s="118">
        <v>583926.56000000006</v>
      </c>
      <c r="AG367" t="s">
        <v>1037</v>
      </c>
      <c r="AH367">
        <v>1.04</v>
      </c>
      <c r="AI367" s="118">
        <v>607283.62</v>
      </c>
      <c r="AJ367" s="118">
        <v>0</v>
      </c>
      <c r="AK367" s="118">
        <v>607283.62</v>
      </c>
      <c r="AL367" s="118">
        <v>309545.73</v>
      </c>
      <c r="AM367" s="118">
        <v>0</v>
      </c>
      <c r="AN367" s="118">
        <v>309545.73</v>
      </c>
    </row>
    <row r="368" spans="1:40" x14ac:dyDescent="0.2">
      <c r="A368" t="s">
        <v>738</v>
      </c>
      <c r="B368" t="s">
        <v>1031</v>
      </c>
      <c r="C368" t="s">
        <v>944</v>
      </c>
      <c r="D368">
        <v>2024</v>
      </c>
      <c r="E368" t="s">
        <v>1718</v>
      </c>
      <c r="F368" t="s">
        <v>1000</v>
      </c>
      <c r="G368" t="s">
        <v>946</v>
      </c>
      <c r="H368" t="s">
        <v>739</v>
      </c>
      <c r="I368">
        <v>450033</v>
      </c>
      <c r="J368" t="s">
        <v>738</v>
      </c>
      <c r="K368" t="s">
        <v>1689</v>
      </c>
      <c r="L368" t="s">
        <v>12</v>
      </c>
      <c r="M368" t="s">
        <v>1034</v>
      </c>
      <c r="N368" s="34">
        <v>44440</v>
      </c>
      <c r="O368" s="34">
        <v>44804</v>
      </c>
      <c r="P368" t="s">
        <v>1035</v>
      </c>
      <c r="Q368" s="118">
        <v>17278944</v>
      </c>
      <c r="R368" s="118">
        <v>167545076</v>
      </c>
      <c r="S368" s="43">
        <v>0.1031</v>
      </c>
      <c r="T368" s="34">
        <v>44440</v>
      </c>
      <c r="U368" s="34">
        <v>44804</v>
      </c>
      <c r="V368" s="118">
        <v>6670195</v>
      </c>
      <c r="W368" s="118">
        <v>466623.24</v>
      </c>
      <c r="X368" s="118">
        <v>0</v>
      </c>
      <c r="Y368" s="118">
        <v>0</v>
      </c>
      <c r="Z368" s="118">
        <v>0</v>
      </c>
      <c r="AA368" s="118">
        <v>0</v>
      </c>
      <c r="AB368" t="s">
        <v>1036</v>
      </c>
      <c r="AC368">
        <v>1</v>
      </c>
      <c r="AD368">
        <v>1</v>
      </c>
      <c r="AE368" s="118">
        <v>466623.24</v>
      </c>
      <c r="AF368" s="118">
        <v>687697.1</v>
      </c>
      <c r="AG368" t="s">
        <v>1037</v>
      </c>
      <c r="AH368">
        <v>1.0301</v>
      </c>
      <c r="AI368" s="118">
        <v>708396.78</v>
      </c>
      <c r="AJ368" s="118">
        <v>0</v>
      </c>
      <c r="AK368" s="118">
        <v>708396.78</v>
      </c>
      <c r="AL368" s="118">
        <v>241773.54</v>
      </c>
      <c r="AM368" s="118">
        <v>0</v>
      </c>
      <c r="AN368" s="118">
        <v>241773.54</v>
      </c>
    </row>
    <row r="369" spans="1:40" x14ac:dyDescent="0.2">
      <c r="A369" t="s">
        <v>678</v>
      </c>
      <c r="B369" t="s">
        <v>1031</v>
      </c>
      <c r="C369" t="s">
        <v>944</v>
      </c>
      <c r="D369">
        <v>2024</v>
      </c>
      <c r="E369" t="s">
        <v>1718</v>
      </c>
      <c r="F369" t="s">
        <v>1000</v>
      </c>
      <c r="G369" t="s">
        <v>946</v>
      </c>
      <c r="H369" t="s">
        <v>679</v>
      </c>
      <c r="I369">
        <v>450058</v>
      </c>
      <c r="J369" t="s">
        <v>678</v>
      </c>
      <c r="K369" t="s">
        <v>1691</v>
      </c>
      <c r="L369" t="s">
        <v>12</v>
      </c>
      <c r="M369" t="s">
        <v>1034</v>
      </c>
      <c r="N369" s="34">
        <v>44378</v>
      </c>
      <c r="O369" s="34">
        <v>44742</v>
      </c>
      <c r="P369" t="s">
        <v>1035</v>
      </c>
      <c r="Q369" s="118">
        <v>74051933</v>
      </c>
      <c r="R369" s="118">
        <v>618994044</v>
      </c>
      <c r="S369" s="43">
        <v>0.1196</v>
      </c>
      <c r="T369" s="34">
        <v>44440</v>
      </c>
      <c r="U369" s="34">
        <v>44804</v>
      </c>
      <c r="V369" s="118">
        <v>9552080.8399999999</v>
      </c>
      <c r="W369" s="118">
        <v>363495.19</v>
      </c>
      <c r="X369" s="118">
        <v>0</v>
      </c>
      <c r="Y369" s="118">
        <v>0</v>
      </c>
      <c r="Z369" s="118">
        <v>0</v>
      </c>
      <c r="AA369" s="118">
        <v>0</v>
      </c>
      <c r="AB369" t="s">
        <v>1036</v>
      </c>
      <c r="AC369">
        <v>1</v>
      </c>
      <c r="AD369">
        <v>1</v>
      </c>
      <c r="AE369" s="118">
        <v>363495.19</v>
      </c>
      <c r="AF369" s="118">
        <v>1142428.8700000001</v>
      </c>
      <c r="AG369" t="s">
        <v>1037</v>
      </c>
      <c r="AH369">
        <v>1.04</v>
      </c>
      <c r="AI369" s="118">
        <v>1188126.02</v>
      </c>
      <c r="AJ369" s="118">
        <v>0</v>
      </c>
      <c r="AK369" s="118">
        <v>1188126.02</v>
      </c>
      <c r="AL369" s="118">
        <v>824630.83</v>
      </c>
      <c r="AM369" s="118">
        <v>0</v>
      </c>
      <c r="AN369" s="118">
        <v>824630.83</v>
      </c>
    </row>
    <row r="370" spans="1:40" x14ac:dyDescent="0.2">
      <c r="A370" t="s">
        <v>435</v>
      </c>
      <c r="B370" t="s">
        <v>1031</v>
      </c>
      <c r="C370" t="s">
        <v>944</v>
      </c>
      <c r="D370">
        <v>2024</v>
      </c>
      <c r="E370" t="s">
        <v>1718</v>
      </c>
      <c r="F370" t="s">
        <v>1000</v>
      </c>
      <c r="G370" t="s">
        <v>946</v>
      </c>
      <c r="H370" t="s">
        <v>436</v>
      </c>
      <c r="I370">
        <v>450147</v>
      </c>
      <c r="J370" t="s">
        <v>435</v>
      </c>
      <c r="K370" t="s">
        <v>1693</v>
      </c>
      <c r="L370" t="s">
        <v>12</v>
      </c>
      <c r="M370" t="s">
        <v>1034</v>
      </c>
      <c r="N370" s="34">
        <v>44470</v>
      </c>
      <c r="O370" s="34">
        <v>44834</v>
      </c>
      <c r="P370" t="s">
        <v>1035</v>
      </c>
      <c r="Q370" s="118">
        <v>25891555</v>
      </c>
      <c r="R370" s="118">
        <v>215640469</v>
      </c>
      <c r="S370" s="43">
        <v>0.1201</v>
      </c>
      <c r="T370" s="34">
        <v>44440</v>
      </c>
      <c r="U370" s="34">
        <v>44804</v>
      </c>
      <c r="V370" s="118">
        <v>3730454.12</v>
      </c>
      <c r="W370" s="118">
        <v>125924.34</v>
      </c>
      <c r="X370" s="118">
        <v>0</v>
      </c>
      <c r="Y370" s="118">
        <v>0</v>
      </c>
      <c r="Z370" s="118">
        <v>0</v>
      </c>
      <c r="AA370" s="118">
        <v>0</v>
      </c>
      <c r="AB370" t="s">
        <v>1036</v>
      </c>
      <c r="AC370">
        <v>1</v>
      </c>
      <c r="AD370">
        <v>1</v>
      </c>
      <c r="AE370" s="118">
        <v>125924.34</v>
      </c>
      <c r="AF370" s="118">
        <v>448027.54</v>
      </c>
      <c r="AG370" t="s">
        <v>1037</v>
      </c>
      <c r="AH370">
        <v>1.0130999999999999</v>
      </c>
      <c r="AI370" s="118">
        <v>453896.7</v>
      </c>
      <c r="AJ370" s="118">
        <v>0</v>
      </c>
      <c r="AK370" s="118">
        <v>453896.7</v>
      </c>
      <c r="AL370" s="118">
        <v>327972.36</v>
      </c>
      <c r="AM370" s="118">
        <v>0</v>
      </c>
      <c r="AN370" s="118">
        <v>327972.36</v>
      </c>
    </row>
    <row r="371" spans="1:40" x14ac:dyDescent="0.2">
      <c r="A371" t="s">
        <v>1940</v>
      </c>
      <c r="B371" t="s">
        <v>1031</v>
      </c>
      <c r="C371" t="s">
        <v>944</v>
      </c>
      <c r="D371">
        <v>2024</v>
      </c>
      <c r="E371" t="s">
        <v>1718</v>
      </c>
      <c r="F371" t="s">
        <v>1000</v>
      </c>
      <c r="G371" t="s">
        <v>946</v>
      </c>
      <c r="H371" t="s">
        <v>1941</v>
      </c>
      <c r="I371">
        <v>450831</v>
      </c>
      <c r="J371" t="s">
        <v>1940</v>
      </c>
      <c r="K371" t="s">
        <v>1942</v>
      </c>
      <c r="L371" t="s">
        <v>12</v>
      </c>
      <c r="M371" t="s">
        <v>1034</v>
      </c>
      <c r="N371" s="34">
        <v>44075</v>
      </c>
      <c r="O371" s="34">
        <v>44439</v>
      </c>
      <c r="P371" t="s">
        <v>1035</v>
      </c>
      <c r="Q371" s="118">
        <v>5421325</v>
      </c>
      <c r="R371" s="118">
        <v>26256411</v>
      </c>
      <c r="S371" s="43">
        <v>0.20649999999999999</v>
      </c>
      <c r="T371" s="34">
        <v>44440</v>
      </c>
      <c r="U371" s="34">
        <v>44804</v>
      </c>
      <c r="V371" s="118">
        <v>453021.3</v>
      </c>
      <c r="W371" s="118">
        <v>39943.61</v>
      </c>
      <c r="X371" s="118">
        <v>0</v>
      </c>
      <c r="Y371" s="118">
        <v>0</v>
      </c>
      <c r="Z371" s="118">
        <v>0</v>
      </c>
      <c r="AA371" s="118">
        <v>0</v>
      </c>
      <c r="AB371" t="s">
        <v>1036</v>
      </c>
      <c r="AC371">
        <v>1</v>
      </c>
      <c r="AD371">
        <v>1</v>
      </c>
      <c r="AE371" s="118">
        <v>39943.61</v>
      </c>
      <c r="AF371" s="118">
        <v>93548.9</v>
      </c>
      <c r="AG371" t="s">
        <v>1037</v>
      </c>
      <c r="AH371">
        <v>1.04</v>
      </c>
      <c r="AI371" s="118">
        <v>97290.86</v>
      </c>
      <c r="AJ371" s="118">
        <v>0</v>
      </c>
      <c r="AK371" s="118">
        <v>97290.86</v>
      </c>
      <c r="AL371" s="118">
        <v>57347.25</v>
      </c>
      <c r="AM371" s="118">
        <v>0</v>
      </c>
      <c r="AN371" s="118">
        <v>57347.25</v>
      </c>
    </row>
    <row r="372" spans="1:40" x14ac:dyDescent="0.2">
      <c r="A372" t="s">
        <v>198</v>
      </c>
      <c r="B372" t="s">
        <v>1031</v>
      </c>
      <c r="C372" t="s">
        <v>944</v>
      </c>
      <c r="D372">
        <v>2024</v>
      </c>
      <c r="E372" t="s">
        <v>1718</v>
      </c>
      <c r="F372" t="s">
        <v>1000</v>
      </c>
      <c r="G372" t="s">
        <v>946</v>
      </c>
      <c r="H372" t="s">
        <v>199</v>
      </c>
      <c r="I372">
        <v>450203</v>
      </c>
      <c r="J372" t="s">
        <v>198</v>
      </c>
      <c r="K372" t="s">
        <v>1695</v>
      </c>
      <c r="L372" t="s">
        <v>12</v>
      </c>
      <c r="M372" t="s">
        <v>1034</v>
      </c>
      <c r="N372" s="34">
        <v>44470</v>
      </c>
      <c r="O372" s="34">
        <v>44834</v>
      </c>
      <c r="P372" t="s">
        <v>1035</v>
      </c>
      <c r="Q372" s="118">
        <v>17194905</v>
      </c>
      <c r="R372" s="118">
        <v>116322061</v>
      </c>
      <c r="S372" s="43">
        <v>0.14779999999999999</v>
      </c>
      <c r="T372" s="34">
        <v>44440</v>
      </c>
      <c r="U372" s="34">
        <v>44804</v>
      </c>
      <c r="V372" s="118">
        <v>502438.63</v>
      </c>
      <c r="W372" s="118">
        <v>32929.730000000003</v>
      </c>
      <c r="X372" s="118">
        <v>0</v>
      </c>
      <c r="Y372" s="118">
        <v>0</v>
      </c>
      <c r="Z372" s="118">
        <v>0</v>
      </c>
      <c r="AA372" s="118">
        <v>0</v>
      </c>
      <c r="AB372" t="s">
        <v>1036</v>
      </c>
      <c r="AC372">
        <v>1</v>
      </c>
      <c r="AD372">
        <v>1</v>
      </c>
      <c r="AE372" s="118">
        <v>32929.730000000003</v>
      </c>
      <c r="AF372" s="118">
        <v>74260.429999999993</v>
      </c>
      <c r="AG372" t="s">
        <v>1037</v>
      </c>
      <c r="AH372">
        <v>1.0130999999999999</v>
      </c>
      <c r="AI372" s="118">
        <v>75233.240000000005</v>
      </c>
      <c r="AJ372" s="118">
        <v>0</v>
      </c>
      <c r="AK372" s="118">
        <v>75233.240000000005</v>
      </c>
      <c r="AL372" s="118">
        <v>42303.51</v>
      </c>
      <c r="AM372" s="118">
        <v>0</v>
      </c>
      <c r="AN372" s="118">
        <v>42303.51</v>
      </c>
    </row>
    <row r="373" spans="1:40" x14ac:dyDescent="0.2">
      <c r="A373" t="s">
        <v>1696</v>
      </c>
      <c r="B373" t="s">
        <v>1031</v>
      </c>
      <c r="C373" t="s">
        <v>944</v>
      </c>
      <c r="D373">
        <v>2024</v>
      </c>
      <c r="E373" t="s">
        <v>1718</v>
      </c>
      <c r="F373" t="s">
        <v>1000</v>
      </c>
      <c r="G373" t="s">
        <v>946</v>
      </c>
      <c r="H373" t="s">
        <v>1697</v>
      </c>
      <c r="I373">
        <v>670008</v>
      </c>
      <c r="J373" t="s">
        <v>1696</v>
      </c>
      <c r="K373" t="s">
        <v>1699</v>
      </c>
      <c r="L373" t="s">
        <v>12</v>
      </c>
      <c r="M373" t="s">
        <v>1034</v>
      </c>
      <c r="N373" s="34">
        <v>44197</v>
      </c>
      <c r="O373" s="34">
        <v>44561</v>
      </c>
      <c r="P373" t="s">
        <v>1035</v>
      </c>
      <c r="Q373" s="118">
        <v>13068916</v>
      </c>
      <c r="R373" s="118">
        <v>82821819</v>
      </c>
      <c r="S373" s="43">
        <v>0.1578</v>
      </c>
      <c r="T373" s="34">
        <v>44440</v>
      </c>
      <c r="U373" s="34">
        <v>44804</v>
      </c>
      <c r="V373" s="118">
        <v>2988</v>
      </c>
      <c r="W373" s="118">
        <v>256.39999999999998</v>
      </c>
      <c r="X373" s="118">
        <v>0</v>
      </c>
      <c r="Y373" s="118">
        <v>0</v>
      </c>
      <c r="Z373" s="118">
        <v>0</v>
      </c>
      <c r="AA373" s="118">
        <v>0</v>
      </c>
      <c r="AB373" t="s">
        <v>1036</v>
      </c>
      <c r="AC373">
        <v>1</v>
      </c>
      <c r="AD373">
        <v>1</v>
      </c>
      <c r="AE373" s="118">
        <v>256.39999999999998</v>
      </c>
      <c r="AF373" s="118">
        <v>471.51</v>
      </c>
      <c r="AG373" t="s">
        <v>1037</v>
      </c>
      <c r="AH373">
        <v>1.04</v>
      </c>
      <c r="AI373" s="118">
        <v>490.37</v>
      </c>
      <c r="AJ373" s="118">
        <v>0</v>
      </c>
      <c r="AK373" s="118">
        <v>490.37</v>
      </c>
      <c r="AL373" s="118">
        <v>233.97</v>
      </c>
      <c r="AM373" s="118">
        <v>0</v>
      </c>
      <c r="AN373" s="118">
        <v>233.97</v>
      </c>
    </row>
    <row r="374" spans="1:40" x14ac:dyDescent="0.2">
      <c r="A374" t="s">
        <v>1700</v>
      </c>
      <c r="B374" t="s">
        <v>1031</v>
      </c>
      <c r="C374" t="s">
        <v>944</v>
      </c>
      <c r="D374">
        <v>2024</v>
      </c>
      <c r="E374" t="s">
        <v>1718</v>
      </c>
      <c r="F374" t="s">
        <v>1000</v>
      </c>
      <c r="G374" t="s">
        <v>946</v>
      </c>
      <c r="H374" t="s">
        <v>1701</v>
      </c>
      <c r="I374">
        <v>450584</v>
      </c>
      <c r="J374" t="s">
        <v>1700</v>
      </c>
      <c r="K374" t="s">
        <v>1703</v>
      </c>
      <c r="L374" t="s">
        <v>11</v>
      </c>
      <c r="M374" t="s">
        <v>1034</v>
      </c>
      <c r="N374" s="34">
        <v>44105</v>
      </c>
      <c r="O374" s="34">
        <v>44469</v>
      </c>
      <c r="P374" t="s">
        <v>1035</v>
      </c>
      <c r="Q374" s="118">
        <v>2644827</v>
      </c>
      <c r="R374" s="118">
        <v>7474587</v>
      </c>
      <c r="S374" s="43">
        <v>0.3538</v>
      </c>
      <c r="T374" s="34">
        <v>44440</v>
      </c>
      <c r="U374" s="34">
        <v>44804</v>
      </c>
      <c r="V374" s="118">
        <v>28399.02</v>
      </c>
      <c r="W374" s="118">
        <v>8378.31</v>
      </c>
      <c r="X374" s="118">
        <v>0</v>
      </c>
      <c r="Y374" s="118">
        <v>0</v>
      </c>
      <c r="Z374" s="118">
        <v>0</v>
      </c>
      <c r="AA374" s="118">
        <v>0</v>
      </c>
      <c r="AB374" t="s">
        <v>1036</v>
      </c>
      <c r="AC374">
        <v>1</v>
      </c>
      <c r="AD374">
        <v>1</v>
      </c>
      <c r="AE374" s="118">
        <v>8378.31</v>
      </c>
      <c r="AF374" s="118">
        <v>10047.57</v>
      </c>
      <c r="AG374" t="s">
        <v>1037</v>
      </c>
      <c r="AH374">
        <v>1.04</v>
      </c>
      <c r="AI374" s="118">
        <v>10449.469999999999</v>
      </c>
      <c r="AJ374" s="118">
        <v>0</v>
      </c>
      <c r="AK374" s="118">
        <v>10449.469999999999</v>
      </c>
      <c r="AL374" s="118">
        <v>2071.16</v>
      </c>
      <c r="AM374" s="118">
        <v>0</v>
      </c>
      <c r="AN374" s="118">
        <v>2071.16</v>
      </c>
    </row>
    <row r="375" spans="1:40" x14ac:dyDescent="0.2">
      <c r="A375" t="s">
        <v>1704</v>
      </c>
      <c r="B375" t="s">
        <v>1031</v>
      </c>
      <c r="C375" t="s">
        <v>944</v>
      </c>
      <c r="D375">
        <v>2024</v>
      </c>
      <c r="E375" t="s">
        <v>1718</v>
      </c>
      <c r="F375" t="s">
        <v>1000</v>
      </c>
      <c r="G375" t="s">
        <v>946</v>
      </c>
      <c r="H375" t="s">
        <v>1705</v>
      </c>
      <c r="I375">
        <v>450108</v>
      </c>
      <c r="J375" t="s">
        <v>1704</v>
      </c>
      <c r="K375" t="s">
        <v>1707</v>
      </c>
      <c r="L375" t="s">
        <v>11</v>
      </c>
      <c r="M375" t="s">
        <v>1034</v>
      </c>
      <c r="N375" s="34">
        <v>44470</v>
      </c>
      <c r="O375" s="34">
        <v>44834</v>
      </c>
      <c r="P375" t="s">
        <v>1035</v>
      </c>
      <c r="Q375" s="118">
        <v>6951445</v>
      </c>
      <c r="R375" s="118">
        <v>20440514</v>
      </c>
      <c r="S375" s="43">
        <v>0.34010000000000001</v>
      </c>
      <c r="T375" s="34">
        <v>44440</v>
      </c>
      <c r="U375" s="34">
        <v>44804</v>
      </c>
      <c r="V375" s="118">
        <v>75693.06</v>
      </c>
      <c r="W375" s="118">
        <v>14696.65</v>
      </c>
      <c r="X375" s="118">
        <v>0</v>
      </c>
      <c r="Y375" s="118">
        <v>0</v>
      </c>
      <c r="Z375" s="118">
        <v>0</v>
      </c>
      <c r="AA375" s="118">
        <v>0</v>
      </c>
      <c r="AB375" t="s">
        <v>1036</v>
      </c>
      <c r="AC375">
        <v>1</v>
      </c>
      <c r="AD375">
        <v>1</v>
      </c>
      <c r="AE375" s="118">
        <v>14696.65</v>
      </c>
      <c r="AF375" s="118">
        <v>25743.21</v>
      </c>
      <c r="AG375" t="s">
        <v>1037</v>
      </c>
      <c r="AH375">
        <v>1.0130999999999999</v>
      </c>
      <c r="AI375" s="118">
        <v>26080.45</v>
      </c>
      <c r="AJ375" s="118">
        <v>0</v>
      </c>
      <c r="AK375" s="118">
        <v>26080.45</v>
      </c>
      <c r="AL375" s="118">
        <v>11383.8</v>
      </c>
      <c r="AM375" s="118">
        <v>0</v>
      </c>
      <c r="AN375" s="118">
        <v>11383.8</v>
      </c>
    </row>
    <row r="376" spans="1:40" x14ac:dyDescent="0.2">
      <c r="A376" t="s">
        <v>1943</v>
      </c>
      <c r="B376" t="s">
        <v>1031</v>
      </c>
      <c r="C376" t="s">
        <v>944</v>
      </c>
      <c r="D376">
        <v>2024</v>
      </c>
      <c r="E376" t="s">
        <v>1718</v>
      </c>
      <c r="F376" t="s">
        <v>1000</v>
      </c>
      <c r="G376" t="s">
        <v>946</v>
      </c>
      <c r="H376" t="s">
        <v>1944</v>
      </c>
      <c r="I376">
        <v>451314</v>
      </c>
      <c r="J376" t="s">
        <v>1943</v>
      </c>
      <c r="K376" t="s">
        <v>1945</v>
      </c>
      <c r="L376" t="s">
        <v>11</v>
      </c>
      <c r="M376" t="s">
        <v>1091</v>
      </c>
      <c r="N376" s="34">
        <v>44470</v>
      </c>
      <c r="O376" s="34">
        <v>44834</v>
      </c>
      <c r="P376" t="s">
        <v>1035</v>
      </c>
      <c r="Q376" s="118">
        <v>1069137</v>
      </c>
      <c r="R376" s="118">
        <v>1859252</v>
      </c>
      <c r="S376" s="43">
        <v>0.57499999999999996</v>
      </c>
      <c r="T376" s="34">
        <v>44440</v>
      </c>
      <c r="U376" s="34">
        <v>44804</v>
      </c>
      <c r="V376" s="118">
        <v>6110.37</v>
      </c>
      <c r="W376" s="118">
        <v>4688.9399999999996</v>
      </c>
      <c r="X376" s="118">
        <v>0</v>
      </c>
      <c r="Y376" s="118">
        <v>0</v>
      </c>
      <c r="Z376" s="118">
        <v>0</v>
      </c>
      <c r="AA376" s="118">
        <v>0</v>
      </c>
      <c r="AB376" t="s">
        <v>1036</v>
      </c>
      <c r="AC376">
        <v>1</v>
      </c>
      <c r="AD376">
        <v>1</v>
      </c>
      <c r="AE376" s="118">
        <v>4688.9399999999996</v>
      </c>
      <c r="AF376" s="118">
        <v>3513.46</v>
      </c>
      <c r="AG376" t="s">
        <v>1037</v>
      </c>
      <c r="AH376">
        <v>1.0130999999999999</v>
      </c>
      <c r="AI376" s="118">
        <v>3559.49</v>
      </c>
      <c r="AJ376" s="118">
        <v>0</v>
      </c>
      <c r="AK376" s="118">
        <v>3559.49</v>
      </c>
      <c r="AL376" s="118">
        <v>-1129.45</v>
      </c>
      <c r="AM376" s="118">
        <v>0</v>
      </c>
      <c r="AN376" s="118">
        <v>-1129.45</v>
      </c>
    </row>
    <row r="377" spans="1:40" x14ac:dyDescent="0.2">
      <c r="A377" t="s">
        <v>1708</v>
      </c>
      <c r="B377" t="s">
        <v>1031</v>
      </c>
      <c r="C377" t="s">
        <v>944</v>
      </c>
      <c r="D377">
        <v>2024</v>
      </c>
      <c r="E377" t="s">
        <v>1718</v>
      </c>
      <c r="F377" t="s">
        <v>1000</v>
      </c>
      <c r="G377" t="s">
        <v>946</v>
      </c>
      <c r="H377" t="s">
        <v>1709</v>
      </c>
      <c r="I377">
        <v>451328</v>
      </c>
      <c r="J377" t="s">
        <v>1708</v>
      </c>
      <c r="K377" t="s">
        <v>1711</v>
      </c>
      <c r="L377" t="s">
        <v>12</v>
      </c>
      <c r="M377" t="s">
        <v>1091</v>
      </c>
      <c r="N377" s="34">
        <v>44197</v>
      </c>
      <c r="O377" s="34">
        <v>44561</v>
      </c>
      <c r="P377" t="s">
        <v>1035</v>
      </c>
      <c r="Q377" s="118">
        <v>2602457</v>
      </c>
      <c r="R377" s="118">
        <v>10103826</v>
      </c>
      <c r="S377" s="43">
        <v>0.2576</v>
      </c>
      <c r="T377" s="34">
        <v>44440</v>
      </c>
      <c r="U377" s="34">
        <v>44804</v>
      </c>
      <c r="V377" s="118">
        <v>28861</v>
      </c>
      <c r="W377" s="118">
        <v>7944.94</v>
      </c>
      <c r="X377" s="118">
        <v>0</v>
      </c>
      <c r="Y377" s="118">
        <v>0</v>
      </c>
      <c r="Z377" s="118">
        <v>0</v>
      </c>
      <c r="AA377" s="118">
        <v>0</v>
      </c>
      <c r="AB377" t="s">
        <v>1036</v>
      </c>
      <c r="AC377">
        <v>1</v>
      </c>
      <c r="AD377">
        <v>1</v>
      </c>
      <c r="AE377" s="118">
        <v>7944.94</v>
      </c>
      <c r="AF377" s="118">
        <v>7434.59</v>
      </c>
      <c r="AG377" t="s">
        <v>1037</v>
      </c>
      <c r="AH377">
        <v>1.04</v>
      </c>
      <c r="AI377" s="118">
        <v>7731.97</v>
      </c>
      <c r="AJ377" s="118">
        <v>0</v>
      </c>
      <c r="AK377" s="118">
        <v>7731.97</v>
      </c>
      <c r="AL377" s="118">
        <v>-212.97</v>
      </c>
      <c r="AM377" s="118">
        <v>0</v>
      </c>
      <c r="AN377" s="118">
        <v>-212.97</v>
      </c>
    </row>
    <row r="378" spans="1:40" x14ac:dyDescent="0.2">
      <c r="A378" t="s">
        <v>1946</v>
      </c>
      <c r="B378" t="s">
        <v>1031</v>
      </c>
      <c r="C378" t="s">
        <v>944</v>
      </c>
      <c r="D378">
        <v>2024</v>
      </c>
      <c r="E378" t="s">
        <v>1718</v>
      </c>
      <c r="F378" t="s">
        <v>1000</v>
      </c>
      <c r="G378" t="s">
        <v>946</v>
      </c>
      <c r="H378" t="s">
        <v>1947</v>
      </c>
      <c r="I378">
        <v>670267</v>
      </c>
      <c r="J378" t="s">
        <v>1946</v>
      </c>
      <c r="K378" t="s">
        <v>1948</v>
      </c>
      <c r="L378" t="s">
        <v>12</v>
      </c>
      <c r="M378" t="s">
        <v>1034</v>
      </c>
      <c r="N378" s="34">
        <v>44197</v>
      </c>
      <c r="O378" s="34">
        <v>44561</v>
      </c>
      <c r="P378" t="s">
        <v>1054</v>
      </c>
      <c r="Q378" s="118">
        <v>1723623</v>
      </c>
      <c r="R378" s="118">
        <v>13847829</v>
      </c>
      <c r="S378" s="43">
        <v>0.1245</v>
      </c>
      <c r="T378" s="34">
        <v>44440</v>
      </c>
      <c r="U378" s="34">
        <v>44804</v>
      </c>
      <c r="V378" s="118">
        <v>6960.31</v>
      </c>
      <c r="W378" s="118">
        <v>208.88</v>
      </c>
      <c r="X378" s="118">
        <v>0</v>
      </c>
      <c r="Y378" s="118">
        <v>0</v>
      </c>
      <c r="Z378" s="118">
        <v>0</v>
      </c>
      <c r="AA378" s="118">
        <v>0</v>
      </c>
      <c r="AB378" t="s">
        <v>1036</v>
      </c>
      <c r="AC378">
        <v>1</v>
      </c>
      <c r="AD378">
        <v>1</v>
      </c>
      <c r="AE378" s="118">
        <v>208.88</v>
      </c>
      <c r="AF378" s="118">
        <v>866.56</v>
      </c>
      <c r="AG378" t="s">
        <v>1037</v>
      </c>
      <c r="AH378">
        <v>1.04</v>
      </c>
      <c r="AI378" s="118">
        <v>901.22</v>
      </c>
      <c r="AJ378" s="118">
        <v>0</v>
      </c>
      <c r="AK378" s="118">
        <v>901.22</v>
      </c>
      <c r="AL378" s="118">
        <v>692.34</v>
      </c>
      <c r="AM378" s="118">
        <v>0</v>
      </c>
      <c r="AN378" s="118">
        <v>692.34</v>
      </c>
    </row>
    <row r="379" spans="1:40" x14ac:dyDescent="0.2">
      <c r="A379" t="s">
        <v>408</v>
      </c>
      <c r="B379" t="s">
        <v>1031</v>
      </c>
      <c r="C379" t="s">
        <v>944</v>
      </c>
      <c r="D379">
        <v>2024</v>
      </c>
      <c r="E379" t="s">
        <v>1718</v>
      </c>
      <c r="F379" t="s">
        <v>1000</v>
      </c>
      <c r="G379" t="s">
        <v>946</v>
      </c>
      <c r="H379" t="s">
        <v>409</v>
      </c>
      <c r="I379">
        <v>451346</v>
      </c>
      <c r="J379" t="s">
        <v>408</v>
      </c>
      <c r="K379" t="s">
        <v>1713</v>
      </c>
      <c r="L379" t="s">
        <v>11</v>
      </c>
      <c r="M379" t="s">
        <v>1091</v>
      </c>
      <c r="N379" s="34">
        <v>44378</v>
      </c>
      <c r="O379" s="34">
        <v>44742</v>
      </c>
      <c r="P379" t="s">
        <v>1035</v>
      </c>
      <c r="Q379" s="118">
        <v>3041593</v>
      </c>
      <c r="R379" s="118">
        <v>11911415</v>
      </c>
      <c r="S379" s="43">
        <v>0.25540000000000002</v>
      </c>
      <c r="T379" s="34">
        <v>44440</v>
      </c>
      <c r="U379" s="34">
        <v>44804</v>
      </c>
      <c r="V379" s="118">
        <v>40174.699999999997</v>
      </c>
      <c r="W379" s="118">
        <v>21436.58</v>
      </c>
      <c r="X379" s="118">
        <v>0</v>
      </c>
      <c r="Y379" s="118">
        <v>0</v>
      </c>
      <c r="Z379" s="118">
        <v>0</v>
      </c>
      <c r="AA379" s="118">
        <v>0</v>
      </c>
      <c r="AB379" t="s">
        <v>1036</v>
      </c>
      <c r="AC379">
        <v>1</v>
      </c>
      <c r="AD379">
        <v>1</v>
      </c>
      <c r="AE379" s="118">
        <v>21436.58</v>
      </c>
      <c r="AF379" s="118">
        <v>10260.620000000001</v>
      </c>
      <c r="AG379" t="s">
        <v>1037</v>
      </c>
      <c r="AH379">
        <v>1.04</v>
      </c>
      <c r="AI379" s="118">
        <v>10671.04</v>
      </c>
      <c r="AJ379" s="118">
        <v>0</v>
      </c>
      <c r="AK379" s="118">
        <v>10671.04</v>
      </c>
      <c r="AL379" s="118">
        <v>-10765.54</v>
      </c>
      <c r="AM379" s="118">
        <v>0</v>
      </c>
      <c r="AN379" s="118">
        <v>-10765.54</v>
      </c>
    </row>
  </sheetData>
  <autoFilter ref="A9:AN379" xr:uid="{0DA0E22E-B580-4646-B373-35E6FCA64347}"/>
  <conditionalFormatting sqref="A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22" ma:contentTypeDescription="Create a new document." ma:contentTypeScope="" ma:versionID="055c5afaea076a20837c456757b9ba49">
  <xsd:schema xmlns:xsd="http://www.w3.org/2001/XMLSchema" xmlns:xs="http://www.w3.org/2001/XMLSchema" xmlns:p="http://schemas.microsoft.com/office/2006/metadata/properties" xmlns:ns2="92d3b7a5-8da5-4615-950f-0681d7046a28" xmlns:ns3="f366c82d-602b-473b-b347-900e046777c0" xmlns:ns4="d853a810-d2a2-4c28-9ad9-9100c9a22e04" targetNamespace="http://schemas.microsoft.com/office/2006/metadata/properties" ma:root="true" ma:fieldsID="e4ad194c0a410bd016fe8e9b1356fe40" ns2:_="" ns3:_="" ns4:_="">
    <xsd:import namespace="92d3b7a5-8da5-4615-950f-0681d7046a28"/>
    <xsd:import namespace="f366c82d-602b-473b-b347-900e046777c0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Project_x0020_ID xmlns="f366c82d-602b-473b-b347-900e046777c0" xsi:nil="true"/>
    <_dlc_DocId xmlns="92d3b7a5-8da5-4615-950f-0681d7046a28">Y2PHC7Y2YW5Y-101495679-17810</_dlc_DocId>
    <_dlc_DocIdUrl xmlns="92d3b7a5-8da5-4615-950f-0681d7046a28">
      <Url>https://txhhs.sharepoint.com/sites/hhsc/fs/ra/hs/_layouts/15/DocIdRedir.aspx?ID=Y2PHC7Y2YW5Y-101495679-17810</Url>
      <Description>Y2PHC7Y2YW5Y-101495679-17810</Description>
    </_dlc_DocIdUrl>
    <lcf76f155ced4ddcb4097134ff3c332f xmlns="f366c82d-602b-473b-b347-900e046777c0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13CF9-AB61-48EE-BD80-26725A74F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82B06-69FC-4AC9-AA18-ADD31D92FA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361A816-E5BE-4228-A04F-14C368E3FC3D}">
  <ds:schemaRefs>
    <ds:schemaRef ds:uri="http://schemas.microsoft.com/office/2006/metadata/properties"/>
    <ds:schemaRef ds:uri="http://schemas.microsoft.com/office/infopath/2007/PartnerControls"/>
    <ds:schemaRef ds:uri="d853a810-d2a2-4c28-9ad9-9100c9a22e04"/>
    <ds:schemaRef ds:uri="f366c82d-602b-473b-b347-900e046777c0"/>
    <ds:schemaRef ds:uri="92d3b7a5-8da5-4615-950f-0681d7046a28"/>
  </ds:schemaRefs>
</ds:datastoreItem>
</file>

<file path=customXml/itemProps4.xml><?xml version="1.0" encoding="utf-8"?>
<ds:datastoreItem xmlns:ds="http://schemas.openxmlformats.org/officeDocument/2006/customXml" ds:itemID="{31A5DFE3-C0DE-4173-820D-1BE8596CB5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Assumptions</vt:lpstr>
      <vt:lpstr>HARP Calculation</vt:lpstr>
      <vt:lpstr>Removed</vt:lpstr>
      <vt:lpstr>Nominal Fee Test</vt:lpstr>
      <vt:lpstr>2024 FFS IP UPL Test</vt:lpstr>
      <vt:lpstr>2024 FFS OP UPL Test</vt:lpstr>
      <vt:lpstr>FIRST_FMAP</vt:lpstr>
      <vt:lpstr>NSGO_IP_PCT</vt:lpstr>
      <vt:lpstr>NSGO_OP_PCT</vt:lpstr>
      <vt:lpstr>Private_IP_PCT</vt:lpstr>
      <vt:lpstr>Private_OP_PCT</vt:lpstr>
      <vt:lpstr>SECOND_FMAP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Gonzalez,Meredith (HHSC)</dc:creator>
  <cp:keywords/>
  <dc:description/>
  <cp:lastModifiedBy>Dutcher,James (HHSC)</cp:lastModifiedBy>
  <cp:revision/>
  <dcterms:created xsi:type="dcterms:W3CDTF">2021-09-30T16:16:55Z</dcterms:created>
  <dcterms:modified xsi:type="dcterms:W3CDTF">2023-12-22T14:10:10Z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_dlc_DocIdItemGuid">
    <vt:lpwstr>6939ea0e-c94f-4ec5-884f-9f24a447fa71</vt:lpwstr>
  </property>
  <property fmtid="{D5CDD505-2E9C-101B-9397-08002B2CF9AE}" pid="4" name="MediaServiceImageTags">
    <vt:lpwstr/>
  </property>
</Properties>
</file>